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 tabRatio="899" activeTab="23"/>
  </bookViews>
  <sheets>
    <sheet name="封面" sheetId="1" r:id="rId1"/>
    <sheet name="附表2-1" sheetId="2" r:id="rId2"/>
    <sheet name="附表2-2" sheetId="3" r:id="rId3"/>
    <sheet name="附表2-3" sheetId="4" r:id="rId4"/>
    <sheet name="附表2-4" sheetId="5" r:id="rId5"/>
    <sheet name="附表2-5" sheetId="6" r:id="rId6"/>
    <sheet name="附表2-6" sheetId="7" r:id="rId7"/>
    <sheet name="附表2-7" sheetId="8" r:id="rId8"/>
    <sheet name="附表2-8" sheetId="9" r:id="rId9"/>
    <sheet name="附表2-9" sheetId="10" r:id="rId10"/>
    <sheet name="附表2-10" sheetId="11" r:id="rId11"/>
    <sheet name="附表2-11" sheetId="12" r:id="rId12"/>
    <sheet name="附表2-12" sheetId="13" r:id="rId13"/>
    <sheet name="附表2-13" sheetId="14" r:id="rId14"/>
    <sheet name="附表2-14" sheetId="15" r:id="rId15"/>
    <sheet name="附表2-15" sheetId="16" r:id="rId16"/>
    <sheet name="附表2-16" sheetId="17" r:id="rId17"/>
    <sheet name="附表2-17" sheetId="18" r:id="rId18"/>
    <sheet name="附表2-18" sheetId="19" r:id="rId19"/>
    <sheet name="附表2-19" sheetId="20" r:id="rId20"/>
    <sheet name="附表2-20" sheetId="21" r:id="rId21"/>
    <sheet name="附表2-21" sheetId="22" r:id="rId22"/>
    <sheet name="附表2-22" sheetId="23" r:id="rId23"/>
    <sheet name="附表2-23" sheetId="24" r:id="rId24"/>
    <sheet name="附表2-24" sheetId="25" r:id="rId25"/>
    <sheet name="附表2-25" sheetId="26" r:id="rId26"/>
    <sheet name="附表2-26" sheetId="27" r:id="rId27"/>
    <sheet name="Sheet1" sheetId="28" r:id="rId28"/>
    <sheet name="Sheet2" sheetId="29" r:id="rId29"/>
    <sheet name="Sheet3" sheetId="30" r:id="rId30"/>
    <sheet name="Sheet4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5" hidden="1">'附表2-5'!$A$4:$D$569</definedName>
    <definedName name="_xlnm._FilterDatabase" localSheetId="11" hidden="1">'附表2-11'!$A$4:$B$34</definedName>
    <definedName name="_xlnm._FilterDatabase" localSheetId="12" hidden="1">'附表2-12'!$A$31:$E$38</definedName>
    <definedName name="_xlnm._FilterDatabase" localSheetId="13" hidden="1">'附表2-13'!$A$4:$F$50</definedName>
    <definedName name="_Order1" hidden="1">255</definedName>
    <definedName name="_Order2" hidden="1">255</definedName>
    <definedName name="Database" localSheetId="1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2">#REF!</definedName>
    <definedName name="Database" localSheetId="24">#REF!</definedName>
    <definedName name="Database" localSheetId="26">#REF!</definedName>
    <definedName name="Database" localSheetId="3">#REF!</definedName>
    <definedName name="Database" localSheetId="4">#REF!</definedName>
    <definedName name="Database" localSheetId="6">#REF!</definedName>
    <definedName name="Database" localSheetId="7">#REF!</definedName>
    <definedName name="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24">#REF!</definedName>
    <definedName name="database2" localSheetId="26">#REF!</definedName>
    <definedName name="database2" localSheetId="3">#REF!</definedName>
    <definedName name="database2" localSheetId="4">#REF!</definedName>
    <definedName name="database2" localSheetId="6">#REF!</definedName>
    <definedName name="database2" localSheetId="7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24">#REF!</definedName>
    <definedName name="database3" localSheetId="26">#REF!</definedName>
    <definedName name="database3" localSheetId="3">#REF!</definedName>
    <definedName name="database3" localSheetId="4">#REF!</definedName>
    <definedName name="database3" localSheetId="6">#REF!</definedName>
    <definedName name="database3" localSheetId="7">#REF!</definedName>
    <definedName name="database3">#REF!</definedName>
    <definedName name="gxxe2003">'[1]P1012001'!$A$6:$E$117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24">#REF!</definedName>
    <definedName name="hhhh" localSheetId="26">#REF!</definedName>
    <definedName name="hhhh" localSheetId="3">#REF!</definedName>
    <definedName name="hhhh" localSheetId="4">#REF!</definedName>
    <definedName name="hhhh" localSheetId="6">#REF!</definedName>
    <definedName name="hhhh" localSheetId="7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24">#REF!</definedName>
    <definedName name="kkkk" localSheetId="26">#REF!</definedName>
    <definedName name="kkkk" localSheetId="3">#REF!</definedName>
    <definedName name="kkkk" localSheetId="4">#REF!</definedName>
    <definedName name="kkkk" localSheetId="6">#REF!</definedName>
    <definedName name="kkkk" localSheetId="7">#REF!</definedName>
    <definedName name="kkkk">#REF!</definedName>
    <definedName name="_xlnm.Print_Area" localSheetId="1">'附表2-1'!$A$1:$F$43</definedName>
    <definedName name="_xlnm.Print_Area" localSheetId="10">'附表2-10'!$A$1:$F$28</definedName>
    <definedName name="_xlnm.Print_Area" localSheetId="11">'附表2-11'!$A$1:$F$40</definedName>
    <definedName name="_xlnm.Print_Area" localSheetId="12">'附表2-12'!$A$1:$F$25</definedName>
    <definedName name="_xlnm.Print_Area" localSheetId="13">'附表2-13'!$A$1:$F$40</definedName>
    <definedName name="_xlnm.Print_Area" localSheetId="14">'附表2-14'!$A$1:$H$14</definedName>
    <definedName name="_xlnm.Print_Area" localSheetId="15">'附表2-15'!$A$1:$F$13</definedName>
    <definedName name="_xlnm.Print_Area" localSheetId="16">'附表2-16'!$A$1:$F$17</definedName>
    <definedName name="_xlnm.Print_Area" localSheetId="17">'附表2-17'!$A$1:$F$23</definedName>
    <definedName name="_xlnm.Print_Area" localSheetId="18">'附表2-18'!$A$1:$E$39</definedName>
    <definedName name="_xlnm.Print_Area" localSheetId="19">'附表2-19'!$A$1:$F$17</definedName>
    <definedName name="_xlnm.Print_Area" localSheetId="2">'附表2-2'!$A$1:$F$41</definedName>
    <definedName name="_xlnm.Print_Area" localSheetId="20">'附表2-20'!$A$1:$F$17</definedName>
    <definedName name="_xlnm.Print_Area" localSheetId="21">'附表2-21'!$A$1:$F$70</definedName>
    <definedName name="_xlnm.Print_Area" localSheetId="22">'附表2-22'!$A$1:$F$52</definedName>
    <definedName name="_xlnm.Print_Area" localSheetId="23">'附表2-23'!$A$1:$C$13</definedName>
    <definedName name="_xlnm.Print_Area" localSheetId="24">'附表2-24'!$A$1:$C$13</definedName>
    <definedName name="_xlnm.Print_Area" localSheetId="25">'附表2-25'!$A$1:$C$14</definedName>
    <definedName name="_xlnm.Print_Area" localSheetId="26">'附表2-26'!$A$1:$C$14</definedName>
    <definedName name="_xlnm.Print_Area" localSheetId="3">'附表2-3'!$A$1:$F$44</definedName>
    <definedName name="_xlnm.Print_Area" localSheetId="4">'附表2-4'!$A$1:$F$44</definedName>
    <definedName name="_xlnm.Print_Area" localSheetId="5">'附表2-5'!$A$2:$F$569</definedName>
    <definedName name="_xlnm.Print_Area" localSheetId="6">'附表2-6'!$A$1:$D$17</definedName>
    <definedName name="_xlnm.Print_Area" localSheetId="7">'附表2-7'!$A$1:$D$64</definedName>
    <definedName name="_xlnm.Print_Area" localSheetId="8">'附表2-8'!$A$1:$H$50</definedName>
    <definedName name="_xlnm.Print_Area" localSheetId="9">'附表2-9'!#REF!</definedName>
    <definedName name="_xlnm.Print_Titles" localSheetId="13">'附表2-13'!$2:$4</definedName>
    <definedName name="_xlnm.Print_Titles" localSheetId="21">'附表2-21'!$1:$5</definedName>
    <definedName name="_xlnm.Print_Titles" localSheetId="22">'附表2-22'!$1:$5</definedName>
    <definedName name="_xlnm.Print_Titles" localSheetId="5">'附表2-5'!$4:$4</definedName>
    <definedName name="_xlnm.Print_Titles" localSheetId="7">'附表2-7'!$2:$4</definedName>
    <definedName name="_xlnm.Print_Titles" localSheetId="8">'附表2-8'!$1:$3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24">#REF!</definedName>
    <definedName name="UU" localSheetId="26">#REF!</definedName>
    <definedName name="UU" localSheetId="3">#REF!</definedName>
    <definedName name="UU" localSheetId="4">#REF!</definedName>
    <definedName name="UU" localSheetId="6">#REF!</definedName>
    <definedName name="UU" localSheetId="7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24">#REF!</definedName>
    <definedName name="YY" localSheetId="26">#REF!</definedName>
    <definedName name="YY" localSheetId="3">#REF!</definedName>
    <definedName name="YY" localSheetId="4">#REF!</definedName>
    <definedName name="YY" localSheetId="6">#REF!</definedName>
    <definedName name="YY" localSheetId="7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'附表2-10'!$A$2:$B$19</definedName>
    <definedName name="Z_1B8CC353_4DAD_466F_A79F_85C14D5E5BD0_.wvu.PrintArea" localSheetId="11" hidden="1">'附表2-11'!$A$1:$B$34</definedName>
    <definedName name="Z_1B8CC353_4DAD_466F_A79F_85C14D5E5BD0_.wvu.PrintTitles" localSheetId="11" hidden="1">'附表2-11'!$A:$A,'附表2-11'!$1:$3</definedName>
    <definedName name="Z_1FEF1881_564B_4F03_AB90_64DC0D49B898_.wvu.FilterData" localSheetId="11" hidden="1">'附表2-11'!$A$4:$B$34</definedName>
    <definedName name="Z_1FEF1881_564B_4F03_AB90_64DC0D49B898_.wvu.PrintArea" localSheetId="1" hidden="1">'附表2-1'!$A$2:$D$20</definedName>
    <definedName name="Z_1FEF1881_564B_4F03_AB90_64DC0D49B898_.wvu.PrintArea" localSheetId="10" hidden="1">'附表2-10'!$A$2:$B$19</definedName>
    <definedName name="Z_1FEF1881_564B_4F03_AB90_64DC0D49B898_.wvu.PrintArea" localSheetId="11" hidden="1">'附表2-11'!$A$1:$B$34</definedName>
    <definedName name="Z_1FEF1881_564B_4F03_AB90_64DC0D49B898_.wvu.PrintTitles" localSheetId="11" hidden="1">'附表2-11'!$A:$A,'附表2-11'!$1:$3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'附表2-11'!$A$4:$B$34</definedName>
    <definedName name="Z_3A7D6B19_105C_4E01_8F43_FEDD708FF2D5_.wvu.PrintArea" localSheetId="1" hidden="1">'附表2-1'!$A$2:$D$20</definedName>
    <definedName name="Z_3A7D6B19_105C_4E01_8F43_FEDD708FF2D5_.wvu.PrintArea" localSheetId="10" hidden="1">'附表2-10'!$A$2:$B$19</definedName>
    <definedName name="Z_3A7D6B19_105C_4E01_8F43_FEDD708FF2D5_.wvu.PrintArea" localSheetId="11" hidden="1">'附表2-11'!$A$1:$B$34</definedName>
    <definedName name="Z_3A7D6B19_105C_4E01_8F43_FEDD708FF2D5_.wvu.PrintTitles" localSheetId="11" hidden="1">'附表2-11'!$A:$A,'附表2-11'!$1:$3</definedName>
    <definedName name="Z_7B52946E_CE3E_4980_8F9C_4BCB8C03E9C3_.wvu.Cols" localSheetId="10" hidden="1">'附表2-10'!#REF!</definedName>
    <definedName name="Z_7B52946E_CE3E_4980_8F9C_4BCB8C03E9C3_.wvu.PrintArea" localSheetId="10" hidden="1">'附表2-10'!$A$2:$B$19</definedName>
    <definedName name="Z_7B52946E_CE3E_4980_8F9C_4BCB8C03E9C3_.wvu.PrintArea" localSheetId="11" hidden="1">'附表2-11'!$A$1:$B$34</definedName>
    <definedName name="Z_7B52946E_CE3E_4980_8F9C_4BCB8C03E9C3_.wvu.PrintTitles" localSheetId="11" hidden="1">'附表2-11'!$A:$A,'附表2-11'!$1:$3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'附表2-10'!$A$2:$B$19</definedName>
    <definedName name="Z_CAD6146B_8F15_4369_9303_2BB10FC3C3E0_.wvu.PrintArea" localSheetId="11" hidden="1">'附表2-11'!$A$1:$B$34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'附表2-11'!$A:$A,'附表2-11'!$1:$3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'附表2-10'!$A$2:$B$19</definedName>
    <definedName name="Z_F8CF60C6_4E8F_4A9F_9B0F_A4F77EE32117_.wvu.PrintArea" localSheetId="11" hidden="1">'附表2-11'!$A$1:$B$34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'附表2-11'!$A:$A,'附表2-11'!$1:$3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'附表2-1'!$A$2:$D$20</definedName>
    <definedName name="Z_FFF542D3_1EBE_4A26_871D_0D05BB1CC9BF_.wvu.PrintArea" localSheetId="10" hidden="1">'附表2-10'!$A$2:$B$19</definedName>
    <definedName name="Z_FFF542D3_1EBE_4A26_871D_0D05BB1CC9BF_.wvu.PrintArea" localSheetId="11" hidden="1">'附表2-11'!$A$1:$B$32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'附表2-11'!$A:$A,'附表2-11'!$1:$3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24">#REF!</definedName>
    <definedName name="地区名称" localSheetId="26">#REF!</definedName>
    <definedName name="地区名称" localSheetId="3">#REF!</definedName>
    <definedName name="地区名称" localSheetId="4">#REF!</definedName>
    <definedName name="地区名称" localSheetId="6">#REF!</definedName>
    <definedName name="地区名称" localSheetId="7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24">#REF!</definedName>
    <definedName name="福州" localSheetId="26">#REF!</definedName>
    <definedName name="福州" localSheetId="3">#REF!</definedName>
    <definedName name="福州" localSheetId="4">#REF!</definedName>
    <definedName name="福州" localSheetId="6">#REF!</definedName>
    <definedName name="福州" localSheetId="7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24">#REF!</definedName>
    <definedName name="汇率" localSheetId="26">#REF!</definedName>
    <definedName name="汇率" localSheetId="3">#REF!</definedName>
    <definedName name="汇率" localSheetId="4">#REF!</definedName>
    <definedName name="汇率" localSheetId="6">#REF!</definedName>
    <definedName name="汇率" localSheetId="7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24">'[3]C01-1'!#REF!</definedName>
    <definedName name="全额差额比例" localSheetId="26">'[3]C01-1'!#REF!</definedName>
    <definedName name="全额差额比例" localSheetId="3">'[2]C01-1'!#REF!</definedName>
    <definedName name="全额差额比例" localSheetId="4">'[2]C01-1'!#REF!</definedName>
    <definedName name="全额差额比例" localSheetId="6">'[2]C01-1'!#REF!</definedName>
    <definedName name="全额差额比例" localSheetId="7">'[2]C01-1'!#REF!</definedName>
    <definedName name="全额差额比例">'[3]C01-1'!#REF!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24">#REF!</definedName>
    <definedName name="生产列1" localSheetId="26">#REF!</definedName>
    <definedName name="生产列1" localSheetId="3">#REF!</definedName>
    <definedName name="生产列1" localSheetId="4">#REF!</definedName>
    <definedName name="生产列1" localSheetId="6">#REF!</definedName>
    <definedName name="生产列1" localSheetId="7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24">#REF!</definedName>
    <definedName name="生产列11" localSheetId="26">#REF!</definedName>
    <definedName name="生产列11" localSheetId="3">#REF!</definedName>
    <definedName name="生产列11" localSheetId="4">#REF!</definedName>
    <definedName name="生产列11" localSheetId="6">#REF!</definedName>
    <definedName name="生产列11" localSheetId="7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24">#REF!</definedName>
    <definedName name="生产列15" localSheetId="26">#REF!</definedName>
    <definedName name="生产列15" localSheetId="3">#REF!</definedName>
    <definedName name="生产列15" localSheetId="4">#REF!</definedName>
    <definedName name="生产列15" localSheetId="6">#REF!</definedName>
    <definedName name="生产列15" localSheetId="7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24">#REF!</definedName>
    <definedName name="生产列16" localSheetId="26">#REF!</definedName>
    <definedName name="生产列16" localSheetId="3">#REF!</definedName>
    <definedName name="生产列16" localSheetId="4">#REF!</definedName>
    <definedName name="生产列16" localSheetId="6">#REF!</definedName>
    <definedName name="生产列16" localSheetId="7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24">#REF!</definedName>
    <definedName name="生产列17" localSheetId="26">#REF!</definedName>
    <definedName name="生产列17" localSheetId="3">#REF!</definedName>
    <definedName name="生产列17" localSheetId="4">#REF!</definedName>
    <definedName name="生产列17" localSheetId="6">#REF!</definedName>
    <definedName name="生产列17" localSheetId="7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24">#REF!</definedName>
    <definedName name="生产列19" localSheetId="26">#REF!</definedName>
    <definedName name="生产列19" localSheetId="3">#REF!</definedName>
    <definedName name="生产列19" localSheetId="4">#REF!</definedName>
    <definedName name="生产列19" localSheetId="6">#REF!</definedName>
    <definedName name="生产列19" localSheetId="7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24">#REF!</definedName>
    <definedName name="生产列2" localSheetId="26">#REF!</definedName>
    <definedName name="生产列2" localSheetId="3">#REF!</definedName>
    <definedName name="生产列2" localSheetId="4">#REF!</definedName>
    <definedName name="生产列2" localSheetId="6">#REF!</definedName>
    <definedName name="生产列2" localSheetId="7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24">#REF!</definedName>
    <definedName name="生产列20" localSheetId="26">#REF!</definedName>
    <definedName name="生产列20" localSheetId="3">#REF!</definedName>
    <definedName name="生产列20" localSheetId="4">#REF!</definedName>
    <definedName name="生产列20" localSheetId="6">#REF!</definedName>
    <definedName name="生产列20" localSheetId="7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24">#REF!</definedName>
    <definedName name="生产列3" localSheetId="26">#REF!</definedName>
    <definedName name="生产列3" localSheetId="3">#REF!</definedName>
    <definedName name="生产列3" localSheetId="4">#REF!</definedName>
    <definedName name="生产列3" localSheetId="6">#REF!</definedName>
    <definedName name="生产列3" localSheetId="7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24">#REF!</definedName>
    <definedName name="生产列4" localSheetId="26">#REF!</definedName>
    <definedName name="生产列4" localSheetId="3">#REF!</definedName>
    <definedName name="生产列4" localSheetId="4">#REF!</definedName>
    <definedName name="生产列4" localSheetId="6">#REF!</definedName>
    <definedName name="生产列4" localSheetId="7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24">#REF!</definedName>
    <definedName name="生产列5" localSheetId="26">#REF!</definedName>
    <definedName name="生产列5" localSheetId="3">#REF!</definedName>
    <definedName name="生产列5" localSheetId="4">#REF!</definedName>
    <definedName name="生产列5" localSheetId="6">#REF!</definedName>
    <definedName name="生产列5" localSheetId="7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24">#REF!</definedName>
    <definedName name="生产列6" localSheetId="26">#REF!</definedName>
    <definedName name="生产列6" localSheetId="3">#REF!</definedName>
    <definedName name="生产列6" localSheetId="4">#REF!</definedName>
    <definedName name="生产列6" localSheetId="6">#REF!</definedName>
    <definedName name="生产列6" localSheetId="7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24">#REF!</definedName>
    <definedName name="生产列7" localSheetId="26">#REF!</definedName>
    <definedName name="生产列7" localSheetId="3">#REF!</definedName>
    <definedName name="生产列7" localSheetId="4">#REF!</definedName>
    <definedName name="生产列7" localSheetId="6">#REF!</definedName>
    <definedName name="生产列7" localSheetId="7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24">#REF!</definedName>
    <definedName name="生产列8" localSheetId="26">#REF!</definedName>
    <definedName name="生产列8" localSheetId="3">#REF!</definedName>
    <definedName name="生产列8" localSheetId="4">#REF!</definedName>
    <definedName name="生产列8" localSheetId="6">#REF!</definedName>
    <definedName name="生产列8" localSheetId="7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24">#REF!</definedName>
    <definedName name="生产列9" localSheetId="26">#REF!</definedName>
    <definedName name="生产列9" localSheetId="3">#REF!</definedName>
    <definedName name="生产列9" localSheetId="4">#REF!</definedName>
    <definedName name="生产列9" localSheetId="6">#REF!</definedName>
    <definedName name="生产列9" localSheetId="7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24">#REF!</definedName>
    <definedName name="生产期" localSheetId="26">#REF!</definedName>
    <definedName name="生产期" localSheetId="3">#REF!</definedName>
    <definedName name="生产期" localSheetId="4">#REF!</definedName>
    <definedName name="生产期" localSheetId="6">#REF!</definedName>
    <definedName name="生产期" localSheetId="7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24">#REF!</definedName>
    <definedName name="生产期1" localSheetId="26">#REF!</definedName>
    <definedName name="生产期1" localSheetId="3">#REF!</definedName>
    <definedName name="生产期1" localSheetId="4">#REF!</definedName>
    <definedName name="生产期1" localSheetId="6">#REF!</definedName>
    <definedName name="生产期1" localSheetId="7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24">#REF!</definedName>
    <definedName name="生产期11" localSheetId="26">#REF!</definedName>
    <definedName name="生产期11" localSheetId="3">#REF!</definedName>
    <definedName name="生产期11" localSheetId="4">#REF!</definedName>
    <definedName name="生产期11" localSheetId="6">#REF!</definedName>
    <definedName name="生产期11" localSheetId="7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24">#REF!</definedName>
    <definedName name="生产期15" localSheetId="26">#REF!</definedName>
    <definedName name="生产期15" localSheetId="3">#REF!</definedName>
    <definedName name="生产期15" localSheetId="4">#REF!</definedName>
    <definedName name="生产期15" localSheetId="6">#REF!</definedName>
    <definedName name="生产期15" localSheetId="7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24">#REF!</definedName>
    <definedName name="生产期16" localSheetId="26">#REF!</definedName>
    <definedName name="生产期16" localSheetId="3">#REF!</definedName>
    <definedName name="生产期16" localSheetId="4">#REF!</definedName>
    <definedName name="生产期16" localSheetId="6">#REF!</definedName>
    <definedName name="生产期16" localSheetId="7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24">#REF!</definedName>
    <definedName name="生产期17" localSheetId="26">#REF!</definedName>
    <definedName name="生产期17" localSheetId="3">#REF!</definedName>
    <definedName name="生产期17" localSheetId="4">#REF!</definedName>
    <definedName name="生产期17" localSheetId="6">#REF!</definedName>
    <definedName name="生产期17" localSheetId="7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24">#REF!</definedName>
    <definedName name="生产期19" localSheetId="26">#REF!</definedName>
    <definedName name="生产期19" localSheetId="3">#REF!</definedName>
    <definedName name="生产期19" localSheetId="4">#REF!</definedName>
    <definedName name="生产期19" localSheetId="6">#REF!</definedName>
    <definedName name="生产期19" localSheetId="7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24">#REF!</definedName>
    <definedName name="生产期2" localSheetId="26">#REF!</definedName>
    <definedName name="生产期2" localSheetId="3">#REF!</definedName>
    <definedName name="生产期2" localSheetId="4">#REF!</definedName>
    <definedName name="生产期2" localSheetId="6">#REF!</definedName>
    <definedName name="生产期2" localSheetId="7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24">#REF!</definedName>
    <definedName name="生产期20" localSheetId="26">#REF!</definedName>
    <definedName name="生产期20" localSheetId="3">#REF!</definedName>
    <definedName name="生产期20" localSheetId="4">#REF!</definedName>
    <definedName name="生产期20" localSheetId="6">#REF!</definedName>
    <definedName name="生产期20" localSheetId="7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24">#REF!</definedName>
    <definedName name="生产期3" localSheetId="26">#REF!</definedName>
    <definedName name="生产期3" localSheetId="3">#REF!</definedName>
    <definedName name="生产期3" localSheetId="4">#REF!</definedName>
    <definedName name="生产期3" localSheetId="6">#REF!</definedName>
    <definedName name="生产期3" localSheetId="7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24">#REF!</definedName>
    <definedName name="生产期4" localSheetId="26">#REF!</definedName>
    <definedName name="生产期4" localSheetId="3">#REF!</definedName>
    <definedName name="生产期4" localSheetId="4">#REF!</definedName>
    <definedName name="生产期4" localSheetId="6">#REF!</definedName>
    <definedName name="生产期4" localSheetId="7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24">#REF!</definedName>
    <definedName name="生产期5" localSheetId="26">#REF!</definedName>
    <definedName name="生产期5" localSheetId="3">#REF!</definedName>
    <definedName name="生产期5" localSheetId="4">#REF!</definedName>
    <definedName name="生产期5" localSheetId="6">#REF!</definedName>
    <definedName name="生产期5" localSheetId="7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24">#REF!</definedName>
    <definedName name="生产期6" localSheetId="26">#REF!</definedName>
    <definedName name="生产期6" localSheetId="3">#REF!</definedName>
    <definedName name="生产期6" localSheetId="4">#REF!</definedName>
    <definedName name="生产期6" localSheetId="6">#REF!</definedName>
    <definedName name="生产期6" localSheetId="7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24">#REF!</definedName>
    <definedName name="生产期7" localSheetId="26">#REF!</definedName>
    <definedName name="生产期7" localSheetId="3">#REF!</definedName>
    <definedName name="生产期7" localSheetId="4">#REF!</definedName>
    <definedName name="生产期7" localSheetId="6">#REF!</definedName>
    <definedName name="生产期7" localSheetId="7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24">#REF!</definedName>
    <definedName name="生产期8" localSheetId="26">#REF!</definedName>
    <definedName name="生产期8" localSheetId="3">#REF!</definedName>
    <definedName name="生产期8" localSheetId="4">#REF!</definedName>
    <definedName name="生产期8" localSheetId="6">#REF!</definedName>
    <definedName name="生产期8" localSheetId="7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24">#REF!</definedName>
    <definedName name="生产期9" localSheetId="26">#REF!</definedName>
    <definedName name="生产期9" localSheetId="3">#REF!</definedName>
    <definedName name="生产期9" localSheetId="4">#REF!</definedName>
    <definedName name="生产期9" localSheetId="6">#REF!</definedName>
    <definedName name="生产期9" localSheetId="7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24">#REF!</definedName>
    <definedName name="体制上解" localSheetId="26">#REF!</definedName>
    <definedName name="体制上解" localSheetId="3">#REF!</definedName>
    <definedName name="体制上解" localSheetId="4">#REF!</definedName>
    <definedName name="体制上解" localSheetId="6">#REF!</definedName>
    <definedName name="体制上解" localSheetId="7">#REF!</definedName>
    <definedName name="体制上解">#REF!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<sst xmlns="http://schemas.openxmlformats.org/spreadsheetml/2006/main" count="1456" uniqueCount="1100">
  <si>
    <t>2021年度晋安区财政决算公开目录</t>
  </si>
  <si>
    <t>2021年度一般公共预算收入决算表（第1页）</t>
  </si>
  <si>
    <t>2021年度一般公共预算支出决算表（第2页）</t>
  </si>
  <si>
    <t>2021年度本级一般公共预算收入决算表（第3页）</t>
  </si>
  <si>
    <t>2021年度本级一般公共预算支出决算表（第4页）</t>
  </si>
  <si>
    <t>2021年度本级一般公共预算支出决算功能分类明细表（第5-16页）</t>
  </si>
  <si>
    <t>2021年度本级一般公共预算支出经济分类决算表（第17页）</t>
  </si>
  <si>
    <t>2021年度本级一般公共预算基本支出经济分类决算表（第18-19页）</t>
  </si>
  <si>
    <t>2021年度本级一般公共预算对下税收返还和转移支付决算表（第20-21页）</t>
  </si>
  <si>
    <t>2021年度本级一般公共预算“三公”经费支出决算情况表（第22页）</t>
  </si>
  <si>
    <t>2021年度政府性基金预算收入决算表（第23页）</t>
  </si>
  <si>
    <t>2021年度政府性基金预算支出决算表（第24页）</t>
  </si>
  <si>
    <t>2021年度本级政府性基金预算收入决算表（第25页）</t>
  </si>
  <si>
    <t>2021年度本级政府性基金预算支出决算表（第26页）</t>
  </si>
  <si>
    <t>2021年度本级政府性基金对下转移支付决算表（第27页）</t>
  </si>
  <si>
    <t>2021年度国有资本经营预算收入决算表（第28页）</t>
  </si>
  <si>
    <t>2021年度国有资本经营预算支出决算表（第29页）</t>
  </si>
  <si>
    <t>2021年度本级国有资本经营预算收入决算表（第30页）</t>
  </si>
  <si>
    <t>2021年度本级国有资本经营预算支出决算表（第31页）</t>
  </si>
  <si>
    <t>2021年度社会保险基金预算收入决算表（第32页）</t>
  </si>
  <si>
    <t>2021年度社会保险基金预算支出决算表（第33页）</t>
  </si>
  <si>
    <t>2021年度本级社会保险基金预算收入决算表（第34-35页）</t>
  </si>
  <si>
    <t>2021年度本级社会保险基金预算支出决算表（第36-37页）</t>
  </si>
  <si>
    <t>2021年度政府一般债务余额和限额情况表（第38页）</t>
  </si>
  <si>
    <t>2021年度本级政府一般债务余额和限额情况表（第39页）</t>
  </si>
  <si>
    <t>2021年度政府专项债务余额和限额情况表（第40页）</t>
  </si>
  <si>
    <t>2021年度本级政府专项债务余额和限额情况表（第41页）</t>
  </si>
  <si>
    <t>福州市晋安区财政局</t>
  </si>
  <si>
    <t>2021年度一般公共预算收入决算表</t>
  </si>
  <si>
    <t>单位：万元</t>
  </si>
  <si>
    <t>预算科目</t>
  </si>
  <si>
    <t>调整预算数</t>
  </si>
  <si>
    <t>决算数</t>
  </si>
  <si>
    <t>20决算数</t>
  </si>
  <si>
    <t>决算数为预算数的%</t>
  </si>
  <si>
    <t>决算数为上年决算数的%</t>
  </si>
  <si>
    <t>一、税收收入</t>
  </si>
  <si>
    <t>　　增值税</t>
  </si>
  <si>
    <t>　　营业税</t>
  </si>
  <si>
    <t xml:space="preserve">    消费税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</si>
  <si>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</si>
  <si>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</si>
  <si>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</si>
  <si>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</si>
  <si>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</si>
  <si>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</si>
  <si>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</si>
  <si>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</si>
  <si>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</si>
  <si>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</si>
  <si>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</si>
  <si>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</si>
  <si>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</si>
  <si>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</si>
  <si>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</si>
  <si>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</si>
  <si>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</si>
  <si>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</si>
  <si>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</si>
  <si>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</si>
  <si>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 xml:space="preserve">    捐赠收入</t>
  </si>
  <si>
    <t>　　其他收入</t>
  </si>
  <si>
    <t>收入小计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</si>
  <si>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</si>
  <si>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</si>
  <si>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</si>
  <si>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</si>
  <si>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</si>
  <si>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</si>
  <si>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</si>
  <si>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</si>
  <si>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</si>
  <si>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</si>
  <si>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调入预算稳定调节基金</t>
  </si>
  <si>
    <t>收入合计</t>
  </si>
  <si>
    <t>2021年度一般公共预算支出决算表</t>
  </si>
  <si>
    <t>预算数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</si>
  <si>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</si>
  <si>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</si>
  <si>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</si>
  <si>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</si>
  <si>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</si>
  <si>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</si>
  <si>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</si>
  <si>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</si>
  <si>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</si>
  <si>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</si>
  <si>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</si>
  <si>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</si>
  <si>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</si>
  <si>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</si>
  <si>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</si>
  <si>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</si>
  <si>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</si>
  <si>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</si>
  <si>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</si>
  <si>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</si>
  <si>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</si>
  <si>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</si>
  <si>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</si>
  <si>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</si>
  <si>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</si>
  <si>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</si>
  <si>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</si>
  <si>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</si>
  <si>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</si>
  <si>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</si>
  <si>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</si>
  <si>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</si>
  <si>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</si>
  <si>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</si>
  <si>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</si>
  <si>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</si>
  <si>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</si>
  <si>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2021年度本级一般公共预算收入决算表</t>
  </si>
  <si>
    <t>收入项目</t>
  </si>
  <si>
    <t>决算数为预算数的％</t>
  </si>
  <si>
    <t>决算数为上年决算数的％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</si>
  <si>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</si>
  <si>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</si>
  <si>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</si>
  <si>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</si>
  <si>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</si>
  <si>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</si>
  <si>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</si>
  <si>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</si>
  <si>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</si>
  <si>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</si>
  <si>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</si>
  <si>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</si>
  <si>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</si>
  <si>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</si>
  <si>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</si>
  <si>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</si>
  <si>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</si>
  <si>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</si>
  <si>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</si>
  <si>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</si>
  <si>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</si>
  <si>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</si>
  <si>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</si>
  <si>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</si>
  <si>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</si>
  <si>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上解收入</t>
  </si>
  <si>
    <t xml:space="preserve">   上年结余收入</t>
  </si>
  <si>
    <t xml:space="preserve">   待偿债置换一般债券上年结余</t>
  </si>
  <si>
    <t xml:space="preserve">   国债转贷收入、上年结余及转补助数</t>
  </si>
  <si>
    <t xml:space="preserve">   调入资金</t>
  </si>
  <si>
    <t xml:space="preserve">   调入预算稳定调节基金</t>
  </si>
  <si>
    <t>收入总计</t>
  </si>
  <si>
    <t>2021年度本级一般公共预算支出决算表</t>
  </si>
  <si>
    <t xml:space="preserve">  补助下级支出</t>
  </si>
  <si>
    <t xml:space="preserve">  债务转贷支出</t>
  </si>
  <si>
    <t>2021年度本级一般公共预算支出预算表</t>
  </si>
  <si>
    <t>支出项目</t>
  </si>
  <si>
    <t>20年决算数</t>
  </si>
  <si>
    <t>较上年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</si>
  <si>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</si>
  <si>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</si>
  <si>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</si>
  <si>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</si>
  <si>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</si>
  <si>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</si>
  <si>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</si>
  <si>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</si>
  <si>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</si>
  <si>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</si>
  <si>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</si>
  <si>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</si>
  <si>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一般行政管理事务</t>
  </si>
  <si>
    <t xml:space="preserve">    政协会议</t>
  </si>
  <si>
    <t xml:space="preserve">    委员视察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</si>
  <si>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</si>
  <si>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</si>
  <si>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</si>
  <si>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</si>
  <si>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</si>
  <si>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</si>
  <si>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</si>
  <si>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参事事务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</si>
  <si>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</si>
  <si>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</si>
  <si>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</si>
  <si>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</si>
  <si>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战略规划与实施</t>
  </si>
  <si>
    <t xml:space="preserve">    物价管理</t>
  </si>
  <si>
    <t xml:space="preserve">    事业运行（发展与改革事务）</t>
  </si>
  <si>
    <t xml:space="preserve">    日常经济运行调节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</si>
  <si>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</si>
  <si>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</si>
  <si>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</si>
  <si>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</si>
  <si>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</si>
  <si>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</si>
  <si>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</si>
  <si>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</si>
  <si>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</si>
  <si>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</si>
  <si>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</si>
  <si>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</si>
  <si>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</si>
  <si>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</si>
  <si>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</si>
  <si>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</si>
  <si>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</si>
  <si>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</si>
  <si>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</si>
  <si>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</si>
  <si>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</si>
  <si>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</si>
  <si>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</si>
  <si>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</si>
  <si>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</si>
  <si>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引进人才费用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</si>
  <si>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</si>
  <si>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</si>
  <si>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</si>
  <si>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事业运行</t>
  </si>
  <si>
    <t xml:space="preserve">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</si>
  <si>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</si>
  <si>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</si>
  <si>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</si>
  <si>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招商引资</t>
  </si>
  <si>
    <t xml:space="preserve">    其他商贸事务支出</t>
  </si>
  <si>
    <t xml:space="preserve">  知识产权事务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</si>
  <si>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</si>
  <si>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</si>
  <si>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</si>
  <si>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</si>
  <si>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港澳台侨事务</t>
  </si>
  <si>
    <t xml:space="preserve">    行政运行（港澳台侨事务）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</si>
  <si>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</si>
  <si>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</si>
  <si>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</si>
  <si>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</si>
  <si>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</si>
  <si>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</si>
  <si>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</si>
  <si>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</si>
  <si>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</si>
  <si>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</si>
  <si>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</si>
  <si>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</si>
  <si>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</si>
  <si>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</si>
  <si>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</si>
  <si>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</si>
  <si>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其他党委办公厅(室)及相关机构事务支出</t>
  </si>
  <si>
    <t xml:space="preserve">  组织事务</t>
  </si>
  <si>
    <t xml:space="preserve">    行政运行（组织事务）</t>
  </si>
  <si>
    <t xml:space="preserve">    一般行政管理实务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</si>
  <si>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</si>
  <si>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</si>
  <si>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</si>
  <si>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</si>
  <si>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</si>
  <si>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</si>
  <si>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</si>
  <si>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</si>
  <si>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</si>
  <si>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事业运行（统战事务）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</si>
  <si>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</si>
  <si>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</si>
  <si>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</si>
  <si>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</si>
  <si>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</si>
  <si>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</si>
  <si>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</si>
  <si>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</si>
  <si>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行政运行（市场监督管理事务）</t>
  </si>
  <si>
    <t xml:space="preserve">    市场主体管理</t>
  </si>
  <si>
    <t xml:space="preserve">    市场监督管理专项</t>
  </si>
  <si>
    <t xml:space="preserve">    市场秩序执法</t>
  </si>
  <si>
    <t xml:space="preserve">    药品事务</t>
  </si>
  <si>
    <t xml:space="preserve">    食品安全监管</t>
  </si>
  <si>
    <t xml:space="preserve">    事业运行（市场监督管理事务）</t>
  </si>
  <si>
    <t xml:space="preserve">    其他市场监督管理事务</t>
  </si>
  <si>
    <t xml:space="preserve">  其他一般公共服务支出</t>
  </si>
  <si>
    <t xml:space="preserve">    国家赔偿费用支出</t>
  </si>
  <si>
    <t xml:space="preserve">    其他一般公共服务支出(项)</t>
  </si>
  <si>
    <t>国防支出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</si>
  <si>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</si>
  <si>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</si>
  <si>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</si>
  <si>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</si>
  <si>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</si>
  <si>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</si>
  <si>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</si>
  <si>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</si>
  <si>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</si>
  <si>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治安管理</t>
  </si>
  <si>
    <t xml:space="preserve">     禁毒管理</t>
  </si>
  <si>
    <t xml:space="preserve">     网络侦控管理</t>
  </si>
  <si>
    <t xml:space="preserve">     道路交通管理</t>
  </si>
  <si>
    <t xml:space="preserve">     反恐怖</t>
  </si>
  <si>
    <t xml:space="preserve">     信息化建设</t>
  </si>
  <si>
    <t xml:space="preserve">     执法办案</t>
  </si>
  <si>
    <t xml:space="preserve">     其他公安支出</t>
  </si>
  <si>
    <t xml:space="preserve">  检察</t>
  </si>
  <si>
    <t xml:space="preserve">    行政运行</t>
  </si>
  <si>
    <t xml:space="preserve">    查办和预防职务犯罪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</si>
  <si>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</si>
  <si>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</si>
  <si>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</si>
  <si>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</si>
  <si>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</si>
  <si>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</si>
  <si>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</si>
  <si>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</si>
  <si>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</si>
  <si>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</si>
  <si>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</si>
  <si>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</si>
  <si>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</si>
  <si>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</si>
  <si>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</si>
  <si>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</si>
  <si>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 xml:space="preserve">    其他消防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</si>
  <si>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</si>
  <si>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</si>
  <si>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</si>
  <si>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</si>
  <si>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</si>
  <si>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</si>
  <si>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</si>
  <si>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</si>
  <si>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</si>
  <si>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</si>
  <si>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</si>
  <si>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成人教育</t>
  </si>
  <si>
    <t xml:space="preserve">    成人初等教育</t>
  </si>
  <si>
    <t xml:space="preserve">    其他成人教育支出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</si>
  <si>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</si>
  <si>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</si>
  <si>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</si>
  <si>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</si>
  <si>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</si>
  <si>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</si>
  <si>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</si>
  <si>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农村中小学教学设施</t>
  </si>
  <si>
    <t xml:space="preserve">    农村中小学校舍建设</t>
  </si>
  <si>
    <t xml:space="preserve">    城市中小学教学设施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</si>
  <si>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</si>
  <si>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</si>
  <si>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</si>
  <si>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</si>
  <si>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</si>
  <si>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</si>
  <si>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</si>
  <si>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应用研究</t>
  </si>
  <si>
    <t xml:space="preserve">    高技术研究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</si>
  <si>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</si>
  <si>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</si>
  <si>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</si>
  <si>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</si>
  <si>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</si>
  <si>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</si>
  <si>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</si>
  <si>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</si>
  <si>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科学技术普及</t>
  </si>
  <si>
    <t xml:space="preserve">    机构运行（科学技术普及）</t>
  </si>
  <si>
    <t xml:space="preserve">    科普活动</t>
  </si>
  <si>
    <t xml:space="preserve">    其他科学技术普及支出</t>
  </si>
  <si>
    <t xml:space="preserve">  科技交流与合作</t>
  </si>
  <si>
    <t xml:space="preserve">    国际交流与合作</t>
  </si>
  <si>
    <t xml:space="preserve">  其他科学技术支出</t>
  </si>
  <si>
    <t xml:space="preserve">    科技奖励</t>
  </si>
  <si>
    <t xml:space="preserve">    其他科学技术支出（项）</t>
  </si>
  <si>
    <t>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</si>
  <si>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</si>
  <si>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</si>
  <si>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</si>
  <si>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</si>
  <si>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</si>
  <si>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</si>
  <si>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</si>
  <si>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</si>
  <si>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</si>
  <si>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其他文化支出</t>
  </si>
  <si>
    <t xml:space="preserve">  文物</t>
  </si>
  <si>
    <t xml:space="preserve">    文物保护</t>
  </si>
  <si>
    <t xml:space="preserve">  体育</t>
  </si>
  <si>
    <t xml:space="preserve">    体育竞赛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</si>
  <si>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</si>
  <si>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</si>
  <si>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</si>
  <si>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</si>
  <si>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</si>
  <si>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</si>
  <si>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</si>
  <si>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</si>
  <si>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其他文化体育与传媒支出</t>
  </si>
  <si>
    <t xml:space="preserve">    宣传文化发展专项支出</t>
  </si>
  <si>
    <t xml:space="preserve">    文化产业发展专项支出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</si>
  <si>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</si>
  <si>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</si>
  <si>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</si>
  <si>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</si>
  <si>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</si>
  <si>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</si>
  <si>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社会保险业务管理事务</t>
  </si>
  <si>
    <t xml:space="preserve">    信息化建设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</si>
  <si>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</si>
  <si>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</si>
  <si>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</si>
  <si>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</si>
  <si>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</si>
  <si>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社会组织管理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</si>
  <si>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</si>
  <si>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</si>
  <si>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</si>
  <si>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</si>
  <si>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</si>
  <si>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</si>
  <si>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</si>
  <si>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</si>
  <si>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</si>
  <si>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</si>
  <si>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</si>
  <si>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就业创业服务补贴</t>
  </si>
  <si>
    <t xml:space="preserve">    社会保险补贴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</si>
  <si>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</si>
  <si>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</si>
  <si>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</si>
  <si>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</si>
  <si>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</si>
  <si>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</si>
  <si>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</si>
  <si>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</si>
  <si>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</si>
  <si>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</si>
  <si>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</si>
  <si>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</si>
  <si>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</si>
  <si>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</si>
  <si>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</si>
  <si>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</si>
  <si>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</si>
  <si>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养老服务</t>
  </si>
  <si>
    <t xml:space="preserve">    其他社会福利支出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</si>
  <si>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</si>
  <si>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</si>
  <si>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</si>
  <si>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</si>
  <si>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</si>
  <si>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</si>
  <si>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</si>
  <si>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</si>
  <si>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</si>
  <si>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</si>
  <si>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</si>
  <si>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</si>
  <si>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</si>
  <si>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流浪乞讨人员救助补助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</si>
  <si>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</si>
  <si>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</si>
  <si>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</si>
  <si>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  农村五保供养支出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</si>
  <si>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</si>
  <si>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</si>
  <si>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</si>
  <si>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</si>
  <si>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</si>
  <si>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</si>
  <si>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</si>
  <si>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</si>
  <si>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</si>
  <si>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</si>
  <si>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</si>
  <si>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</si>
  <si>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</si>
  <si>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</si>
  <si>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</si>
  <si>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</si>
  <si>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</si>
  <si>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</si>
  <si>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</si>
  <si>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</si>
  <si>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</si>
  <si>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</si>
  <si>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</si>
  <si>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</si>
  <si>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</si>
  <si>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</si>
  <si>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</si>
  <si>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</si>
  <si>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</si>
  <si>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</si>
  <si>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</si>
  <si>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</si>
  <si>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</si>
  <si>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</si>
  <si>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</si>
  <si>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</si>
  <si>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</si>
  <si>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</si>
  <si>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</si>
  <si>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</si>
  <si>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财政对新型农村合作医疗基金的补助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</si>
  <si>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</si>
  <si>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</si>
  <si>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</si>
  <si>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</si>
  <si>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</si>
  <si>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</si>
  <si>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</si>
  <si>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</si>
  <si>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</si>
  <si>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</si>
  <si>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</si>
  <si>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</si>
  <si>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</si>
  <si>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</si>
  <si>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</si>
  <si>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</si>
  <si>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</si>
  <si>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</si>
  <si>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</si>
  <si>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</si>
  <si>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</si>
  <si>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</si>
  <si>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</si>
  <si>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天然林保护</t>
  </si>
  <si>
    <t xml:space="preserve">    森林管护 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</si>
  <si>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</si>
  <si>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</si>
  <si>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</si>
  <si>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</si>
  <si>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</t>
  </si>
  <si>
    <t xml:space="preserve">    可再生能源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</si>
  <si>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</si>
  <si>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</si>
  <si>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</si>
  <si>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</si>
  <si>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</si>
  <si>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</si>
  <si>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</si>
  <si>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</si>
  <si>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</si>
  <si>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</si>
  <si>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</si>
  <si>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</si>
  <si>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</si>
  <si>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</si>
  <si>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</si>
  <si>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</si>
  <si>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</si>
  <si>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</si>
  <si>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行政运行（农业农村）</t>
  </si>
  <si>
    <t xml:space="preserve">    机关服务</t>
  </si>
  <si>
    <t xml:space="preserve">    事业运行（农业农村）</t>
  </si>
  <si>
    <t xml:space="preserve">    科技转化与推广服务</t>
  </si>
  <si>
    <t xml:space="preserve">    农产品加工与促销</t>
  </si>
  <si>
    <t xml:space="preserve">    对高校毕业生到基层任职补助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</si>
  <si>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</si>
  <si>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</si>
  <si>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</si>
  <si>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</si>
  <si>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</si>
  <si>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</si>
  <si>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</si>
  <si>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</si>
  <si>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</si>
  <si>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农村合作经济</t>
  </si>
  <si>
    <t xml:space="preserve">    农村道路建设</t>
  </si>
  <si>
    <t xml:space="preserve">    其他农业支出</t>
  </si>
  <si>
    <t xml:space="preserve">  林业和草原</t>
  </si>
  <si>
    <t xml:space="preserve">    事业机构</t>
  </si>
  <si>
    <t xml:space="preserve">    森林培育（林业）</t>
  </si>
  <si>
    <t xml:space="preserve">    森林资源管理</t>
  </si>
  <si>
    <t xml:space="preserve">    森林资源监测</t>
  </si>
  <si>
    <t xml:space="preserve">    森林生态效益补偿</t>
  </si>
  <si>
    <t xml:space="preserve">    动植物保护</t>
  </si>
  <si>
    <t xml:space="preserve">    执法与监督</t>
  </si>
  <si>
    <t xml:space="preserve">    林业产业化</t>
  </si>
  <si>
    <t xml:space="preserve">    林业防灾减灾</t>
  </si>
  <si>
    <t xml:space="preserve">    其他林业和草原支出</t>
  </si>
  <si>
    <t xml:space="preserve">  水利</t>
  </si>
  <si>
    <t xml:space="preserve">    水质监测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</si>
  <si>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</si>
  <si>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</si>
  <si>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</si>
  <si>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</si>
  <si>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</si>
  <si>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水利技术推广</t>
  </si>
  <si>
    <t xml:space="preserve">    江河湖库水系综合整治</t>
  </si>
  <si>
    <t xml:space="preserve">    信息管理</t>
  </si>
  <si>
    <t xml:space="preserve">    大中型水库移民后期扶持专项支出</t>
  </si>
  <si>
    <t xml:space="preserve">    水资源费安排的支出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</si>
  <si>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</si>
  <si>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</si>
  <si>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</si>
  <si>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</si>
  <si>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扶贫贷款奖补和贴息</t>
  </si>
  <si>
    <t xml:space="preserve">    生产发展</t>
  </si>
  <si>
    <t xml:space="preserve">    社会发展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</si>
  <si>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</si>
  <si>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</si>
  <si>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</si>
  <si>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</si>
  <si>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</si>
  <si>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</si>
  <si>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</si>
  <si>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</si>
  <si>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</si>
  <si>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其他普惠金融发展支出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</si>
  <si>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</si>
  <si>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</si>
  <si>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</si>
  <si>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</si>
  <si>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</si>
  <si>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</si>
  <si>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</si>
  <si>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公路改建</t>
  </si>
  <si>
    <t xml:space="preserve">    公路养护（公路水路运输）</t>
  </si>
  <si>
    <t xml:space="preserve">    公路和运输安全</t>
  </si>
  <si>
    <t xml:space="preserve">    港口设施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</si>
  <si>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</si>
  <si>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</si>
  <si>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</si>
  <si>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</si>
  <si>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</si>
  <si>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其他交通运输支出</t>
  </si>
  <si>
    <t xml:space="preserve">    公共交通运营补助</t>
  </si>
  <si>
    <t>资源勘探信息等支出</t>
  </si>
  <si>
    <t xml:space="preserve">  资源勘探开发</t>
  </si>
  <si>
    <t xml:space="preserve">    其他资源勘探业支出</t>
  </si>
  <si>
    <t xml:space="preserve">  工业和信息产业监管</t>
  </si>
  <si>
    <t xml:space="preserve">    产业发展</t>
  </si>
  <si>
    <t xml:space="preserve">  制造业</t>
  </si>
  <si>
    <t xml:space="preserve">    其他制造业支出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</si>
  <si>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</si>
  <si>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</si>
  <si>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</si>
  <si>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</si>
  <si>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技术改造支出</t>
  </si>
  <si>
    <t xml:space="preserve">    其他资源勘探信息等支出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</si>
  <si>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</si>
  <si>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</si>
  <si>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</si>
  <si>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</si>
  <si>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</si>
  <si>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</si>
  <si>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</si>
  <si>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</si>
  <si>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</si>
  <si>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其他金融支出</t>
  </si>
  <si>
    <t xml:space="preserve">    其他金融支出</t>
  </si>
  <si>
    <t xml:space="preserve">    重点企业贷款贴息</t>
  </si>
  <si>
    <t>援助其他地区支出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</si>
  <si>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</si>
  <si>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</si>
  <si>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</si>
  <si>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</si>
  <si>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事业支出</t>
  </si>
  <si>
    <t xml:space="preserve">    国土整治</t>
  </si>
  <si>
    <t xml:space="preserve">    地质灾害防治 </t>
  </si>
  <si>
    <t xml:space="preserve">    地质矿产资源利用与保护</t>
  </si>
  <si>
    <t xml:space="preserve">    其他自然资源事务支出</t>
  </si>
  <si>
    <t xml:space="preserve">  气象事务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</si>
  <si>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</si>
  <si>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</si>
  <si>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</si>
  <si>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</si>
  <si>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</si>
  <si>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棚户区改造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</si>
  <si>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</si>
  <si>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</si>
  <si>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</si>
  <si>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</si>
  <si>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</si>
  <si>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</si>
  <si>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</si>
  <si>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灾害防治及应急管理支出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</si>
  <si>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</si>
  <si>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</si>
  <si>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</si>
  <si>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</si>
  <si>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</si>
  <si>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</si>
  <si>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</si>
  <si>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</si>
  <si>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</si>
  <si>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</si>
  <si>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</si>
  <si>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</si>
  <si>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</si>
  <si>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</si>
  <si>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</si>
  <si>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</si>
  <si>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其他自然灾害救灾及恢复重建支出</t>
  </si>
  <si>
    <t>预备费</t>
  </si>
  <si>
    <t>债务付息支出</t>
  </si>
  <si>
    <t xml:space="preserve">   地方政府一般债券付息支出</t>
  </si>
  <si>
    <t xml:space="preserve">     地方政府一般债券付息支出</t>
  </si>
  <si>
    <t xml:space="preserve">     地方政府向国际组织借款付息支出</t>
  </si>
  <si>
    <t>债务发行费用支出</t>
  </si>
  <si>
    <t xml:space="preserve">  地方政府一般债务发行费用支出</t>
  </si>
  <si>
    <t>其他支出</t>
  </si>
  <si>
    <t xml:space="preserve">    其他支出</t>
  </si>
  <si>
    <t xml:space="preserve">  年初预留</t>
  </si>
  <si>
    <t>2021年度本级一般公共预算支出经济分类决算表</t>
  </si>
  <si>
    <t>调预</t>
  </si>
  <si>
    <t>决</t>
  </si>
  <si>
    <t>全区</t>
  </si>
  <si>
    <t>6个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</si>
  <si>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</si>
  <si>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</si>
  <si>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</si>
  <si>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</si>
  <si>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</si>
  <si>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</si>
  <si>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</si>
  <si>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</si>
  <si>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八、对企业资本性补助</t>
  </si>
  <si>
    <t>九、对个人和家庭的补助</t>
  </si>
  <si>
    <t>十、对社会保障基金补助</t>
  </si>
  <si>
    <t>十一、债务利息及费用支出</t>
  </si>
  <si>
    <t>十二、其他支出</t>
  </si>
  <si>
    <t>2021年度本级一般公共预算基本支出经济分类决算表</t>
  </si>
  <si>
    <t>项   目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</si>
  <si>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</si>
  <si>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</si>
  <si>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</si>
  <si>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</si>
  <si>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</si>
  <si>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</si>
  <si>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</si>
  <si>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</si>
  <si>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</si>
  <si>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</si>
  <si>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</si>
  <si>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</si>
  <si>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</si>
  <si>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</si>
  <si>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</si>
  <si>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</si>
  <si>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机关资本性支出（一）</t>
  </si>
  <si>
    <t xml:space="preserve">  房屋建筑物购建</t>
  </si>
  <si>
    <t xml:space="preserve">  基础设施建设</t>
  </si>
  <si>
    <t xml:space="preserve">  公务用车购置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</si>
  <si>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</si>
  <si>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</si>
  <si>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</si>
  <si>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</si>
  <si>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</si>
  <si>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</si>
  <si>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</si>
  <si>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</si>
  <si>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</si>
  <si>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资本性支出（一）</t>
  </si>
  <si>
    <t xml:space="preserve">  资本性支出（二）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</si>
  <si>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</si>
  <si>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</si>
  <si>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</si>
  <si>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</si>
  <si>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</si>
  <si>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</si>
  <si>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</si>
  <si>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</si>
  <si>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</si>
  <si>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</si>
  <si>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</si>
  <si>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</si>
  <si>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</si>
  <si>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</si>
  <si>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</si>
  <si>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</si>
  <si>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</si>
  <si>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</si>
  <si>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</si>
  <si>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</si>
  <si>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</si>
  <si>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</si>
  <si>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</si>
  <si>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2021年度本级一般公共预算对下税收返还和转移支付决算表</t>
  </si>
  <si>
    <t>项  目</t>
  </si>
  <si>
    <t>乡镇合计</t>
  </si>
  <si>
    <t xml:space="preserve">鼓山 </t>
  </si>
  <si>
    <t>岳峰</t>
  </si>
  <si>
    <t>新店</t>
  </si>
  <si>
    <t>宦溪</t>
  </si>
  <si>
    <t>寿山</t>
  </si>
  <si>
    <t>日溪</t>
  </si>
  <si>
    <t>一、返还性支出</t>
  </si>
  <si>
    <t>1.增值税和消费税税收返还支出</t>
  </si>
  <si>
    <t>2.所得税基数返还支出</t>
  </si>
  <si>
    <t>3.成品油税费改革税收返还支出</t>
  </si>
  <si>
    <t>4.增值税“五五分享”税收返还支出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</si>
  <si>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</si>
  <si>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</si>
  <si>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</si>
  <si>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</si>
  <si>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</si>
  <si>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</si>
  <si>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</si>
  <si>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</si>
  <si>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</si>
  <si>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</si>
  <si>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10.城乡居民医疗保险转移支付支出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</si>
  <si>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</si>
  <si>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</si>
  <si>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</si>
  <si>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</si>
  <si>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15.革命老区转移支付支出</t>
  </si>
  <si>
    <t>16.民族地区转移支付支出</t>
  </si>
  <si>
    <t>17.边疆地区转移支付支出</t>
  </si>
  <si>
    <t>18.贫困地区转移支付支出</t>
  </si>
  <si>
    <t>19.其他一般性转移支付支出</t>
  </si>
  <si>
    <t>%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</si>
  <si>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</si>
  <si>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</si>
  <si>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</si>
  <si>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</si>
  <si>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</si>
  <si>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</si>
  <si>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</si>
  <si>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</si>
  <si>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8.卫生健康支出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</si>
  <si>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</si>
  <si>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</si>
  <si>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</si>
  <si>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</si>
  <si>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</si>
  <si>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</si>
  <si>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15.金融支出</t>
  </si>
  <si>
    <t>16.自然资源海洋气象等支出</t>
  </si>
  <si>
    <t>17.灾害防治及应急管理支出</t>
  </si>
  <si>
    <t>18.住房保障支出</t>
  </si>
  <si>
    <t>19.粮油物资储备支出</t>
  </si>
  <si>
    <t>20.其他支出</t>
  </si>
  <si>
    <t>备注：未独立编制乡镇级政府预算的县（市、区）请表述：本县（市、区）所辖乡镇作为一级预算部门管理，未单独编制政府预算，为此未有一般公共预算对下税收返还和转移支付决算数据。</t>
  </si>
  <si>
    <t>附件</t>
  </si>
  <si>
    <t>2021年度“三公”经费公共预算财政拨款支出决算表</t>
  </si>
  <si>
    <t>2021统计数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</si>
  <si>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</si>
  <si>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</si>
  <si>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</si>
  <si>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</si>
  <si>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</si>
  <si>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</si>
  <si>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</si>
  <si>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</si>
  <si>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</si>
  <si>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</si>
  <si>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>—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</si>
  <si>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</si>
  <si>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</si>
  <si>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</si>
  <si>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</si>
  <si>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</si>
  <si>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</si>
  <si>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</si>
  <si>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</si>
  <si>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</si>
  <si>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</si>
  <si>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 xml:space="preserve">2021年晋安区本级“三公”经费公共财政拨款支出348.71万元， 比上年增加139.12万元。具体情况如下：
（一）因公出国（境）费0万元。全年全区组织出国团组0个，因公出国（境）累计0人次。与2020年相比, 因公出国（境）经费支出减少1.31万元。
（二）公务用车购置及运行维护费341.17万元。其中：公务用车购置费157.82万元，公务用车购置14辆，与2020年相比增加136.85万元。公务用车运行维护费183.35万元，年末公务用车保有量153辆，比上年增加5.81万元，主要是本年度公车购置数增加，公车维护费用上涨。   
（三）公务接待费7.54万元，国内公务接待34批次，619人次。与2020年相比, 公务接待费支出减少2.23万元，按照“先审核、后接待”的管理程序，严禁无公函、超标准接待，严格执行公务接待标准。                </t>
  </si>
  <si>
    <t>2021年度政府性基金预算收入决算表</t>
  </si>
  <si>
    <t>非税收入</t>
  </si>
  <si>
    <t xml:space="preserve">   政府性基金收入</t>
  </si>
  <si>
    <t xml:space="preserve">     港口建设费收入</t>
  </si>
  <si>
    <t xml:space="preserve">     国家电影事业发展专项资金收入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</si>
  <si>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</si>
  <si>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</si>
  <si>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</si>
  <si>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</si>
  <si>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</si>
  <si>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</si>
  <si>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</si>
  <si>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</si>
  <si>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</si>
  <si>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</si>
  <si>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</si>
  <si>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>本年收入小计</t>
  </si>
  <si>
    <t>债务收入</t>
  </si>
  <si>
    <t>转移性收入</t>
  </si>
  <si>
    <t xml:space="preserve">    待偿债置换专项债券上年结余</t>
  </si>
  <si>
    <t xml:space="preserve">    上年结余</t>
  </si>
  <si>
    <t xml:space="preserve">    债务转贷收入</t>
  </si>
  <si>
    <t>2021年度政府性基金预算支出决算表</t>
  </si>
  <si>
    <t>一、文化体育与传媒支出</t>
  </si>
  <si>
    <t xml:space="preserve"> 国家电影事业发展专项资金及对应专项债务收入安排的支出</t>
  </si>
  <si>
    <t xml:space="preserve"> 旅游发展基金支出</t>
  </si>
  <si>
    <t>二、社会保障和就业支出</t>
  </si>
  <si>
    <t xml:space="preserve"> 大中型水库移民后期扶持基金支出</t>
  </si>
  <si>
    <t xml:space="preserve"> 小型水库移民扶助基金及对应专项债务收入安排的支出</t>
  </si>
  <si>
    <t>三、城乡社区支出</t>
  </si>
  <si>
    <t xml:space="preserve"> 国有土地使用权出让收入及对应专项债务收入安排的支出</t>
  </si>
  <si>
    <t xml:space="preserve"> 国有土地收益基金及对应专项债务收入安排的支出</t>
  </si>
  <si>
    <t xml:space="preserve"> 农业土地开发资金及对应专项债务收入安排的支出</t>
  </si>
  <si>
    <t xml:space="preserve"> 城市基础设施配套费及对应专项债务收入安排的支出</t>
  </si>
  <si>
    <t xml:space="preserve"> 污水处理费及对应专项债务收入安排的支出</t>
  </si>
  <si>
    <t>四、农林水支出</t>
  </si>
  <si>
    <t xml:space="preserve"> 大中型水库库区基金及对应专项债务收入安排的支出</t>
  </si>
  <si>
    <t xml:space="preserve"> 国家重大水利工程建设基金及对应专项债务收入安排的支出</t>
  </si>
  <si>
    <t>五、交通运输支出</t>
  </si>
  <si>
    <t xml:space="preserve"> 车辆通行费及对应专项债务收入安排的支出</t>
  </si>
  <si>
    <t xml:space="preserve"> 港口建设费及对应专项债务收入安排的支出</t>
  </si>
  <si>
    <t xml:space="preserve"> 民航发展基金支出</t>
  </si>
  <si>
    <t>六、资源勘探信息等支出</t>
  </si>
  <si>
    <t xml:space="preserve"> 农网还贷资金支出</t>
  </si>
  <si>
    <t>七、商业服务业等支出</t>
  </si>
  <si>
    <t>八、其他支出</t>
  </si>
  <si>
    <t xml:space="preserve"> 其他政府性基金及对应专项债务收入安排的支出</t>
  </si>
  <si>
    <t xml:space="preserve"> 彩票发行销售机构业务费安排的支出</t>
  </si>
  <si>
    <t xml:space="preserve"> 彩票公益金安排的支出</t>
  </si>
  <si>
    <t>九、债务付息支出</t>
  </si>
  <si>
    <t>十、债务发行费用支出</t>
  </si>
  <si>
    <t>十一、抗疫特别国债安排的支出</t>
  </si>
  <si>
    <t>本年支出小计</t>
  </si>
  <si>
    <t xml:space="preserve">    调出资金</t>
  </si>
  <si>
    <t xml:space="preserve">    待偿债置换专项债券结余</t>
  </si>
  <si>
    <t xml:space="preserve">    年终结余</t>
  </si>
  <si>
    <t>2021年度本级政府性基金预算收入决算表</t>
  </si>
  <si>
    <t xml:space="preserve">    下级上解收入</t>
  </si>
  <si>
    <t>2021年度本级政府性基金预算支出决算表</t>
  </si>
  <si>
    <t xml:space="preserve">    国家电影事业发展专项资金及对应专项债务收入安排的支出</t>
  </si>
  <si>
    <t xml:space="preserve">    旅游发展基金支出</t>
  </si>
  <si>
    <t>一、社会保障和就业支出</t>
  </si>
  <si>
    <t xml:space="preserve">    大中型水库移民后期扶持基金支出</t>
  </si>
  <si>
    <t>二、文化体育与传媒支出</t>
  </si>
  <si>
    <t xml:space="preserve">    国有土地使用权出让收入及对应专项债务收入安排的支出</t>
  </si>
  <si>
    <t xml:space="preserve">    国有土地收益金及对应专项债务收入安排的支出</t>
  </si>
  <si>
    <t xml:space="preserve">    农业土地开发资金及对应专项债务收入安排的支出</t>
  </si>
  <si>
    <t xml:space="preserve">    大中型水库库区基金及对应专项债务收入安排的支出</t>
  </si>
  <si>
    <t xml:space="preserve">    国家重大水利工程建设基金及对应专项债务收入安排的支出</t>
  </si>
  <si>
    <t xml:space="preserve">    车辆通行费及对应专项债务收入安排的支出</t>
  </si>
  <si>
    <t xml:space="preserve">    港口建设费及对应专项债务收入安排的支出</t>
  </si>
  <si>
    <t xml:space="preserve">    民航发展基金支出</t>
  </si>
  <si>
    <t>六、商业服务业等支出</t>
  </si>
  <si>
    <t>七、其他支出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</si>
  <si>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</si>
  <si>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</si>
  <si>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</si>
  <si>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八、债务付息支出</t>
  </si>
  <si>
    <t xml:space="preserve">    地方政府专项债务付息支出</t>
  </si>
  <si>
    <t xml:space="preserve">九、债务发行费用支出     </t>
  </si>
  <si>
    <t>十、抗疫特别国债安排的支出</t>
  </si>
  <si>
    <t xml:space="preserve">    补助下级支出</t>
  </si>
  <si>
    <t xml:space="preserve">    债务转贷支出</t>
  </si>
  <si>
    <t>2021年度本级政府性基金对下转移支付决算表</t>
  </si>
  <si>
    <t>项目</t>
  </si>
  <si>
    <t>小计</t>
  </si>
  <si>
    <t>鼓山</t>
  </si>
  <si>
    <t>一、文化旅游体育与传媒支出</t>
  </si>
  <si>
    <t>八、抗疫特别国债安排的支出</t>
  </si>
  <si>
    <t>备注：未独立编制乡镇级政府预算的县（市、区）请表述：本县（市、区）所辖乡镇作为一级预算部门管理，未单独编制政府预算，为此未有政府性基金对下税收返还和转移支付决算数据。</t>
  </si>
  <si>
    <t>2021年度国有资本经营预算收入决算表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</si>
  <si>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</si>
  <si>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</si>
  <si>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</si>
  <si>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</si>
  <si>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</si>
  <si>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</si>
  <si>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</si>
  <si>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</si>
  <si>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2021年度国有资本经营预算支出决算表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</si>
  <si>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</si>
  <si>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</si>
  <si>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</si>
  <si>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</si>
  <si>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</si>
  <si>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调出资金</t>
  </si>
  <si>
    <t>年终结余</t>
  </si>
  <si>
    <t>2021年度本级国有资本经营预算收入决算表</t>
  </si>
  <si>
    <t>企业</t>
  </si>
  <si>
    <t>20决算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</si>
  <si>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</si>
  <si>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</si>
  <si>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</si>
  <si>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</si>
  <si>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</si>
  <si>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</si>
  <si>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   国有资本经营预算转移支付收入</t>
  </si>
  <si>
    <t xml:space="preserve">    上年结转收入</t>
  </si>
  <si>
    <t>2021年度本级国有资本经营预算支出决算表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</si>
  <si>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</si>
  <si>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</si>
  <si>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</si>
  <si>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</si>
  <si>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</si>
  <si>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</si>
  <si>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</si>
  <si>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</si>
  <si>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</si>
  <si>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</si>
  <si>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</si>
  <si>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</si>
  <si>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</si>
  <si>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</si>
  <si>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</si>
  <si>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</si>
  <si>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</si>
  <si>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</si>
  <si>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</si>
  <si>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</si>
  <si>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</si>
  <si>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>本年支出合计</t>
  </si>
  <si>
    <t>2021年度社会保险基金预算收入决算表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</si>
  <si>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</si>
  <si>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</si>
  <si>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</si>
  <si>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</si>
  <si>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</si>
  <si>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</si>
  <si>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</si>
  <si>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</si>
  <si>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</si>
  <si>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</si>
  <si>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</si>
  <si>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</si>
  <si>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</si>
  <si>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2021年度社会保险基金预算支出决算表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</si>
  <si>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</si>
  <si>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</si>
  <si>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</si>
  <si>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</si>
  <si>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</si>
  <si>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</si>
  <si>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</si>
  <si>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</si>
  <si>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</si>
  <si>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</si>
  <si>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</si>
  <si>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</si>
  <si>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2021年度本级社会保险基金预算收入决算表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</si>
  <si>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</si>
  <si>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</si>
  <si>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</si>
  <si>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</si>
  <si>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</si>
  <si>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         转移收入</t>
  </si>
  <si>
    <t xml:space="preserve">          委托投资收益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</si>
  <si>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</si>
  <si>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</si>
  <si>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</si>
  <si>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</si>
  <si>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</si>
  <si>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</si>
  <si>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</si>
  <si>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</si>
  <si>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合计</t>
  </si>
  <si>
    <t>2021年度本级社会保险基金预算支出决算表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</si>
  <si>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</si>
  <si>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</si>
  <si>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</si>
  <si>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</si>
  <si>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其中：社会保险费收入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</si>
  <si>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</si>
  <si>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</si>
  <si>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</si>
  <si>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      转移支出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</si>
  <si>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</si>
  <si>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</si>
  <si>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</si>
  <si>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</si>
  <si>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</si>
  <si>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</si>
  <si>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</si>
  <si>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</si>
  <si>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</si>
  <si>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</si>
  <si>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</si>
  <si>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</si>
  <si>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</si>
  <si>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</si>
  <si>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</si>
  <si>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</si>
  <si>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</si>
  <si>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</si>
  <si>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</si>
  <si>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</si>
  <si>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</si>
  <si>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</si>
  <si>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</si>
  <si>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</si>
  <si>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</si>
  <si>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</si>
  <si>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2021年度政府一般债务余额和限额情况表</t>
  </si>
  <si>
    <t>政府债务余额</t>
  </si>
  <si>
    <t>金额</t>
  </si>
  <si>
    <t>1. 2020年末一般债务余额</t>
  </si>
  <si>
    <t>2. 2021年新增一般债务额</t>
  </si>
  <si>
    <t>3. 2021年偿还一般债务本金</t>
  </si>
  <si>
    <t>4. 2021年末一般债务余额</t>
  </si>
  <si>
    <t>政府债务限额</t>
  </si>
  <si>
    <t>1．2020年一般债务限额</t>
  </si>
  <si>
    <t>2．2021年新增一般债务限额</t>
  </si>
  <si>
    <t>3．2021年一般债务限额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</si>
  <si>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</si>
  <si>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2021年度本级政府一般债务余额和限额情况表</t>
  </si>
  <si>
    <t>2021年度政府专项债务余额和限额情况表</t>
  </si>
  <si>
    <t>1.2020年末专项债务余额</t>
  </si>
  <si>
    <t>2. 2021年新增专项债务额</t>
  </si>
  <si>
    <t>3. 2021年偿还专项债务本金</t>
  </si>
  <si>
    <t>4. 2021年末专项债务余额</t>
  </si>
  <si>
    <t>1．2020年专项债务限额</t>
  </si>
  <si>
    <t>2．2021年新增专项债务限额</t>
  </si>
  <si>
    <t>3．2021年专项债务限额</t>
  </si>
  <si>
    <t>2021年度本级政府专项债务余额和限额情况表</t>
  </si>
</sst>
</file>

<file path=xl/styles.xml><?xml version="1.0" encoding="utf-8"?>
<styleSheet xmlns="http://schemas.openxmlformats.org/spreadsheetml/2006/main">
  <numFmts count="29">
    <numFmt numFmtId="176" formatCode="_-&quot;$&quot;* #,##0_-;\-&quot;$&quot;* #,##0_-;_-&quot;$&quot;* &quot;-&quot;_-;_-@_-"/>
    <numFmt numFmtId="177" formatCode="_ \¥* #,##0.00_ ;_ \¥* \-#,##0.00_ ;_ \¥* &quot;-&quot;??_ ;_ @_ "/>
    <numFmt numFmtId="42" formatCode="_ &quot;￥&quot;* #,##0_ ;_ &quot;￥&quot;* \-#,##0_ ;_ &quot;￥&quot;* &quot;-&quot;_ ;_ @_ "/>
    <numFmt numFmtId="178" formatCode="#,##0;\-#,##0;&quot;-&quot;"/>
    <numFmt numFmtId="179" formatCode="#,##0_ "/>
    <numFmt numFmtId="180" formatCode="_-* #,##0_-;\-* #,##0_-;_-* &quot;-&quot;_-;_-@_-"/>
    <numFmt numFmtId="41" formatCode="_ * #,##0_ ;_ * \-#,##0_ ;_ * &quot;-&quot;_ ;_ @_ "/>
    <numFmt numFmtId="181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182" formatCode="_-\¥* #,##0_-;\-\¥* #,##0_-;_-\¥* &quot;-&quot;_-;_-@_-"/>
    <numFmt numFmtId="183" formatCode="_-* #,##0.00_-;\-* #,##0.00_-;_-* &quot;-&quot;??_-;_-@_-"/>
    <numFmt numFmtId="184" formatCode="\$#,##0.00;\(\$#,##0.00\)"/>
    <numFmt numFmtId="185" formatCode="_-* #,##0.0000_-;\-* #,##0.0000_-;_-* &quot;-&quot;??_-;_-@_-"/>
    <numFmt numFmtId="186" formatCode="0.0_ "/>
    <numFmt numFmtId="187" formatCode="\$#,##0;\(\$#,##0\)"/>
    <numFmt numFmtId="188" formatCode="_(&quot;$&quot;* #,##0.00_);_(&quot;$&quot;* \(#,##0.00\);_(&quot;$&quot;* &quot;-&quot;??_);_(@_)"/>
    <numFmt numFmtId="189" formatCode="#,##0;\(#,##0\)"/>
    <numFmt numFmtId="190" formatCode="_(* #,##0.00_);_(* \(#,##0.00\);_(* &quot;-&quot;??_);_(@_)"/>
    <numFmt numFmtId="191" formatCode="#,##0.000_ "/>
    <numFmt numFmtId="192" formatCode="0_ "/>
    <numFmt numFmtId="193" formatCode="0.00_ ;[Red]\-0.00\ "/>
    <numFmt numFmtId="194" formatCode="0.00_ "/>
    <numFmt numFmtId="195" formatCode="0_ ;[Red]\-0\ "/>
    <numFmt numFmtId="196" formatCode="0.0%"/>
    <numFmt numFmtId="197" formatCode="#,##0_ ;[Red]\-#,##0\ "/>
    <numFmt numFmtId="198" formatCode="#,##0_);[Red]\(#,##0\)"/>
    <numFmt numFmtId="199" formatCode="0_);[Red]\(0\)"/>
    <numFmt numFmtId="200" formatCode="0.00_);[Red]\(0.00\)"/>
  </numFmts>
  <fonts count="114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宋体"/>
      <charset val="134"/>
      <scheme val="major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2"/>
      <name val="宋体"/>
      <charset val="134"/>
      <scheme val="minor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b/>
      <sz val="11"/>
      <name val="黑体"/>
      <charset val="134"/>
    </font>
    <font>
      <b/>
      <sz val="18"/>
      <color indexed="8"/>
      <name val="方正小标宋_GBK"/>
      <charset val="134"/>
    </font>
    <font>
      <sz val="12"/>
      <color indexed="8"/>
      <name val="宋体"/>
      <charset val="134"/>
    </font>
    <font>
      <sz val="16"/>
      <color indexed="0"/>
      <name val="宋体"/>
      <charset val="134"/>
    </font>
    <font>
      <sz val="12"/>
      <color indexed="8"/>
      <name val="宋体"/>
      <charset val="134"/>
      <scheme val="minor"/>
    </font>
    <font>
      <sz val="11"/>
      <name val="楷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8"/>
      <name val="方正小标宋_GBK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4"/>
      <name val="华文楷体"/>
      <charset val="134"/>
    </font>
    <font>
      <b/>
      <sz val="14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11"/>
      <color rgb="FF3F3F76"/>
      <name val="宋体"/>
      <charset val="0"/>
      <scheme val="minor"/>
    </font>
    <font>
      <b/>
      <sz val="11"/>
      <color indexed="4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Arial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name val="Arial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9"/>
      <color indexed="8"/>
      <name val="宋体"/>
      <charset val="134"/>
    </font>
    <font>
      <sz val="12"/>
      <name val="Courier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9"/>
      <name val="宋体"/>
      <charset val="134"/>
    </font>
    <font>
      <sz val="12"/>
      <name val="Helv"/>
      <charset val="134"/>
    </font>
    <font>
      <b/>
      <sz val="21"/>
      <name val="楷体_GB2312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sz val="12"/>
      <name val="奔覆眉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/>
    <xf numFmtId="0" fontId="62" fillId="23" borderId="0" applyNumberFormat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56" fillId="16" borderId="0" applyNumberFormat="0" applyBorder="0" applyAlignment="0" applyProtection="0">
      <alignment vertical="center"/>
    </xf>
    <xf numFmtId="0" fontId="0" fillId="0" borderId="0"/>
    <xf numFmtId="0" fontId="68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70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/>
    <xf numFmtId="0" fontId="6" fillId="27" borderId="15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8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1" fillId="0" borderId="0" applyNumberFormat="0" applyFill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0" fillId="0" borderId="0"/>
    <xf numFmtId="0" fontId="75" fillId="0" borderId="2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71" fillId="37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6" fillId="38" borderId="2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7" fillId="38" borderId="14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0" fillId="0" borderId="0">
      <alignment vertical="center"/>
    </xf>
    <xf numFmtId="0" fontId="88" fillId="39" borderId="24" applyNumberFormat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4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0" fillId="0" borderId="0"/>
    <xf numFmtId="0" fontId="62" fillId="5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4" borderId="1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57" fillId="1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5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1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14" fillId="0" borderId="0"/>
    <xf numFmtId="177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95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8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5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2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2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19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20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8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0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1" fontId="80" fillId="0" borderId="0">
      <alignment vertical="center"/>
    </xf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5" fillId="4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37" fontId="100" fillId="0" borderId="0"/>
    <xf numFmtId="0" fontId="0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56" fillId="10" borderId="0" applyNumberFormat="0" applyBorder="0" applyAlignment="0" applyProtection="0">
      <alignment vertical="center"/>
    </xf>
    <xf numFmtId="0" fontId="0" fillId="0" borderId="0"/>
    <xf numFmtId="0" fontId="0" fillId="24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53" fillId="8" borderId="8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6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53" fillId="8" borderId="8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80" fillId="0" borderId="0"/>
    <xf numFmtId="0" fontId="80" fillId="0" borderId="0"/>
    <xf numFmtId="0" fontId="0" fillId="0" borderId="0"/>
    <xf numFmtId="0" fontId="61" fillId="0" borderId="1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2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0" fillId="0" borderId="0"/>
    <xf numFmtId="177" fontId="0" fillId="0" borderId="0" applyFont="0" applyFill="0" applyBorder="0" applyAlignment="0" applyProtection="0"/>
    <xf numFmtId="0" fontId="0" fillId="0" borderId="0"/>
    <xf numFmtId="0" fontId="107" fillId="0" borderId="0">
      <alignment horizontal="centerContinuous" vertical="center"/>
    </xf>
    <xf numFmtId="0" fontId="14" fillId="1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24" borderId="1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7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2" fillId="0" borderId="1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9" fillId="8" borderId="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56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10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/>
    <xf numFmtId="0" fontId="83" fillId="0" borderId="20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/>
    <xf numFmtId="0" fontId="56" fillId="1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4" fillId="0" borderId="0" applyFont="0" applyFill="0" applyBorder="0" applyAlignment="0" applyProtection="0">
      <alignment vertical="center"/>
    </xf>
    <xf numFmtId="0" fontId="0" fillId="0" borderId="0"/>
    <xf numFmtId="0" fontId="5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21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0" fillId="0" borderId="0"/>
    <xf numFmtId="0" fontId="6" fillId="0" borderId="0"/>
    <xf numFmtId="0" fontId="5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24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4" borderId="1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/>
    <xf numFmtId="181" fontId="2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69" fillId="8" borderId="8" applyNumberFormat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53" fillId="8" borderId="8" applyNumberFormat="0" applyAlignment="0" applyProtection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5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181" fontId="2" fillId="0" borderId="1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0" fillId="0" borderId="0"/>
    <xf numFmtId="0" fontId="14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1" fillId="1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51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2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1" fillId="0" borderId="18" applyNumberFormat="0" applyFill="0" applyAlignment="0" applyProtection="0">
      <alignment vertical="center"/>
    </xf>
    <xf numFmtId="0" fontId="0" fillId="0" borderId="0"/>
    <xf numFmtId="0" fontId="5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51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20" borderId="10" applyNumberFormat="0" applyAlignment="0" applyProtection="0">
      <alignment vertical="center"/>
    </xf>
    <xf numFmtId="0" fontId="0" fillId="0" borderId="0"/>
    <xf numFmtId="0" fontId="51" fillId="6" borderId="0" applyNumberFormat="0" applyBorder="0" applyAlignment="0" applyProtection="0">
      <alignment vertical="center"/>
    </xf>
    <xf numFmtId="0" fontId="0" fillId="0" borderId="0"/>
    <xf numFmtId="0" fontId="72" fillId="20" borderId="10" applyNumberFormat="0" applyAlignment="0" applyProtection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2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17" applyNumberFormat="0" applyFon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0" fillId="0" borderId="0"/>
    <xf numFmtId="0" fontId="56" fillId="10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0" fillId="0" borderId="0"/>
    <xf numFmtId="0" fontId="60" fillId="1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8" borderId="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6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6" fillId="11" borderId="0" applyNumberFormat="0" applyBorder="0" applyAlignment="0" applyProtection="0">
      <alignment vertical="center"/>
    </xf>
    <xf numFmtId="0" fontId="0" fillId="0" borderId="0"/>
    <xf numFmtId="0" fontId="82" fillId="0" borderId="18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2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3" fillId="0" borderId="2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52" fillId="4" borderId="7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56" fillId="1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0" fillId="0" borderId="0"/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6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55" fillId="4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8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1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0" fillId="0" borderId="29" applyNumberFormat="0" applyFill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1" fillId="0" borderId="2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/>
    <xf numFmtId="0" fontId="6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5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/>
    <xf numFmtId="0" fontId="53" fillId="8" borderId="8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0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4" fillId="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37" fontId="10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6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/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14" fillId="24" borderId="0" applyNumberFormat="0" applyBorder="0" applyAlignment="0" applyProtection="0">
      <alignment vertical="center"/>
    </xf>
    <xf numFmtId="184" fontId="97" fillId="0" borderId="0">
      <alignment vertical="center"/>
    </xf>
    <xf numFmtId="0" fontId="55" fillId="4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/>
    <xf numFmtId="0" fontId="55" fillId="4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" fillId="0" borderId="0"/>
    <xf numFmtId="0" fontId="14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0"/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0"/>
    <xf numFmtId="177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/>
    <xf numFmtId="0" fontId="6" fillId="0" borderId="0"/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0"/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0"/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/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56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6" fillId="0" borderId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1">
      <alignment vertical="center"/>
      <protection locked="0"/>
    </xf>
    <xf numFmtId="0" fontId="14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/>
    <xf numFmtId="43" fontId="0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05" fillId="0" borderId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0" borderId="0"/>
    <xf numFmtId="0" fontId="14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188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/>
    <xf numFmtId="0" fontId="5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56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72" fillId="20" borderId="10" applyNumberFormat="0" applyAlignment="0" applyProtection="0">
      <alignment vertical="center"/>
    </xf>
    <xf numFmtId="178" fontId="66" fillId="0" borderId="0" applyFill="0" applyBorder="0" applyAlignment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4" fillId="0" borderId="0"/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/>
    <xf numFmtId="0" fontId="56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/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2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/>
    <xf numFmtId="0" fontId="56" fillId="10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89" fontId="97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11" borderId="0" applyNumberFormat="0" applyBorder="0" applyAlignment="0" applyProtection="0">
      <alignment vertical="center"/>
    </xf>
    <xf numFmtId="0" fontId="0" fillId="0" borderId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11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11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80" fillId="0" borderId="0"/>
    <xf numFmtId="0" fontId="80" fillId="0" borderId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80" fillId="0" borderId="0"/>
    <xf numFmtId="0" fontId="80" fillId="0" borderId="0"/>
    <xf numFmtId="0" fontId="56" fillId="11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80" fillId="0" borderId="0"/>
    <xf numFmtId="0" fontId="0" fillId="0" borderId="0">
      <alignment vertical="center"/>
    </xf>
    <xf numFmtId="0" fontId="55" fillId="4" borderId="10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01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57" fillId="1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57" fillId="1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2" fontId="79" fillId="0" borderId="0" applyProtection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0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56" fillId="17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56" fillId="17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81" fontId="2" fillId="0" borderId="1">
      <alignment vertical="center"/>
      <protection locked="0"/>
    </xf>
    <xf numFmtId="0" fontId="56" fillId="17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7" fillId="0" borderId="13" applyNumberFormat="0" applyAlignment="0" applyProtection="0">
      <alignment horizontal="left"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/>
    <xf numFmtId="0" fontId="57" fillId="1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8" fontId="66" fillId="0" borderId="0" applyFill="0" applyBorder="0" applyAlignment="0">
      <alignment vertical="center"/>
    </xf>
    <xf numFmtId="0" fontId="14" fillId="0" borderId="0">
      <alignment vertical="center"/>
    </xf>
    <xf numFmtId="41" fontId="80" fillId="0" borderId="0" applyFont="0" applyFill="0" applyBorder="0" applyAlignment="0" applyProtection="0"/>
    <xf numFmtId="189" fontId="97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80" fillId="0" borderId="0" applyFont="0" applyFill="0" applyBorder="0" applyAlignment="0" applyProtection="0"/>
    <xf numFmtId="184" fontId="97" fillId="0" borderId="0"/>
    <xf numFmtId="0" fontId="55" fillId="4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79" fillId="0" borderId="0" applyProtection="0">
      <alignment vertical="center"/>
    </xf>
    <xf numFmtId="0" fontId="79" fillId="0" borderId="0" applyProtection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7" fontId="97" fillId="0" borderId="0">
      <alignment vertical="center"/>
    </xf>
    <xf numFmtId="187" fontId="97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2" fontId="79" fillId="0" borderId="0" applyProtection="0">
      <alignment vertical="center"/>
    </xf>
    <xf numFmtId="0" fontId="67" fillId="0" borderId="13" applyNumberFormat="0" applyAlignment="0" applyProtection="0">
      <alignment horizontal="left" vertical="center"/>
    </xf>
    <xf numFmtId="0" fontId="5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28">
      <alignment horizontal="left" vertical="center"/>
    </xf>
    <xf numFmtId="0" fontId="67" fillId="0" borderId="28">
      <alignment horizontal="left" vertical="center"/>
    </xf>
    <xf numFmtId="0" fontId="96" fillId="0" borderId="0" applyProtection="0"/>
    <xf numFmtId="0" fontId="67" fillId="0" borderId="0" applyProtection="0">
      <alignment vertical="center"/>
    </xf>
    <xf numFmtId="0" fontId="67" fillId="0" borderId="0" applyProtection="0"/>
    <xf numFmtId="0" fontId="109" fillId="0" borderId="0">
      <alignment vertical="center"/>
    </xf>
    <xf numFmtId="0" fontId="0" fillId="0" borderId="0"/>
    <xf numFmtId="0" fontId="79" fillId="0" borderId="31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79" fillId="0" borderId="31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9" fillId="8" borderId="8" applyNumberFormat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6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1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5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6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0" fontId="5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0" fillId="24" borderId="17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0" fillId="0" borderId="0"/>
    <xf numFmtId="0" fontId="82" fillId="0" borderId="18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0" fillId="0" borderId="0"/>
    <xf numFmtId="0" fontId="56" fillId="35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0" fillId="0" borderId="0"/>
    <xf numFmtId="0" fontId="83" fillId="0" borderId="20" applyNumberFormat="0" applyFill="0" applyAlignment="0" applyProtection="0">
      <alignment vertical="center"/>
    </xf>
    <xf numFmtId="0" fontId="0" fillId="0" borderId="0"/>
    <xf numFmtId="0" fontId="83" fillId="0" borderId="20" applyNumberFormat="0" applyFill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82" fillId="0" borderId="18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/>
    <xf numFmtId="0" fontId="54" fillId="0" borderId="9" applyNumberFormat="0" applyFill="0" applyAlignment="0" applyProtection="0">
      <alignment vertical="center"/>
    </xf>
    <xf numFmtId="0" fontId="0" fillId="0" borderId="0"/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80" fillId="0" borderId="0"/>
    <xf numFmtId="0" fontId="80" fillId="0" borderId="0"/>
    <xf numFmtId="0" fontId="60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63" fillId="0" borderId="19" applyNumberFormat="0" applyFill="0" applyAlignment="0" applyProtection="0">
      <alignment vertical="center"/>
    </xf>
    <xf numFmtId="0" fontId="80" fillId="0" borderId="0"/>
    <xf numFmtId="0" fontId="80" fillId="0" borderId="0"/>
    <xf numFmtId="0" fontId="60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63" fillId="0" borderId="19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/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04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5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95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/>
    <xf numFmtId="0" fontId="6" fillId="0" borderId="0"/>
    <xf numFmtId="0" fontId="56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6" fillId="0" borderId="0"/>
    <xf numFmtId="0" fontId="11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0" borderId="0"/>
    <xf numFmtId="0" fontId="20" fillId="0" borderId="0">
      <alignment vertical="center"/>
    </xf>
    <xf numFmtId="0" fontId="20" fillId="0" borderId="0"/>
    <xf numFmtId="0" fontId="20" fillId="0" borderId="0"/>
    <xf numFmtId="177" fontId="0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8" borderId="8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80" fillId="0" borderId="0"/>
    <xf numFmtId="0" fontId="8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4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56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24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4" borderId="17" applyNumberFormat="0" applyFon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56" fillId="3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56" fillId="35" borderId="0" applyNumberFormat="0" applyBorder="0" applyAlignment="0" applyProtection="0">
      <alignment vertical="center"/>
    </xf>
    <xf numFmtId="0" fontId="0" fillId="0" borderId="0"/>
    <xf numFmtId="0" fontId="52" fillId="7" borderId="7" applyNumberForma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0" borderId="0"/>
    <xf numFmtId="0" fontId="52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4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24" borderId="17" applyNumberFormat="0" applyFont="0" applyAlignment="0" applyProtection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52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2" fillId="0" borderId="1">
      <alignment vertical="center"/>
      <protection locked="0"/>
    </xf>
    <xf numFmtId="0" fontId="14" fillId="0" borderId="0"/>
    <xf numFmtId="0" fontId="69" fillId="8" borderId="8" applyNumberFormat="0" applyAlignment="0" applyProtection="0">
      <alignment vertical="center"/>
    </xf>
    <xf numFmtId="0" fontId="0" fillId="0" borderId="0"/>
    <xf numFmtId="0" fontId="69" fillId="8" borderId="8" applyNumberFormat="0" applyAlignment="0" applyProtection="0">
      <alignment vertical="center"/>
    </xf>
    <xf numFmtId="0" fontId="6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2" fillId="20" borderId="10" applyNumberFormat="0" applyAlignment="0" applyProtection="0">
      <alignment vertical="center"/>
    </xf>
    <xf numFmtId="0" fontId="0" fillId="0" borderId="0">
      <alignment vertical="center"/>
    </xf>
    <xf numFmtId="0" fontId="72" fillId="20" borderId="10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7" applyNumberFormat="0" applyFon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/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0" fontId="14" fillId="0" borderId="0"/>
    <xf numFmtId="0" fontId="6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56" fillId="16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2" fillId="7" borderId="7" applyNumberFormat="0" applyAlignment="0" applyProtection="0">
      <alignment vertical="center"/>
    </xf>
    <xf numFmtId="0" fontId="0" fillId="0" borderId="0">
      <alignment vertical="center"/>
    </xf>
    <xf numFmtId="0" fontId="52" fillId="7" borderId="7" applyNumberFormat="0" applyAlignment="0" applyProtection="0">
      <alignment vertical="center"/>
    </xf>
    <xf numFmtId="0" fontId="10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05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0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5" fillId="0" borderId="0"/>
    <xf numFmtId="0" fontId="0" fillId="0" borderId="0"/>
    <xf numFmtId="0" fontId="105" fillId="0" borderId="0"/>
    <xf numFmtId="0" fontId="0" fillId="0" borderId="0"/>
    <xf numFmtId="0" fontId="52" fillId="7" borderId="7" applyNumberFormat="0" applyAlignment="0" applyProtection="0">
      <alignment vertical="center"/>
    </xf>
    <xf numFmtId="0" fontId="14" fillId="0" borderId="0">
      <alignment vertical="center"/>
    </xf>
    <xf numFmtId="0" fontId="10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8" borderId="8" applyNumberFormat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6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80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0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80" fillId="0" borderId="0"/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14" fillId="0" borderId="0"/>
    <xf numFmtId="0" fontId="0" fillId="0" borderId="0"/>
    <xf numFmtId="0" fontId="0" fillId="0" borderId="0"/>
    <xf numFmtId="0" fontId="55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5" fillId="4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2" fillId="0" borderId="1">
      <alignment vertical="center"/>
      <protection locked="0"/>
    </xf>
    <xf numFmtId="0" fontId="53" fillId="8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72" fillId="20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72" fillId="20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5" fillId="4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5" fillId="4" borderId="10" applyNumberFormat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181" fontId="2" fillId="0" borderId="1">
      <alignment vertical="center"/>
      <protection locked="0"/>
    </xf>
    <xf numFmtId="0" fontId="53" fillId="8" borderId="8" applyNumberFormat="0" applyAlignment="0" applyProtection="0">
      <alignment vertical="center"/>
    </xf>
    <xf numFmtId="181" fontId="2" fillId="0" borderId="1">
      <alignment vertical="center"/>
      <protection locked="0"/>
    </xf>
    <xf numFmtId="0" fontId="53" fillId="8" borderId="8" applyNumberFormat="0" applyAlignment="0" applyProtection="0">
      <alignment vertical="center"/>
    </xf>
    <xf numFmtId="181" fontId="2" fillId="0" borderId="1">
      <alignment vertical="center"/>
      <protection locked="0"/>
    </xf>
    <xf numFmtId="0" fontId="53" fillId="8" borderId="8" applyNumberFormat="0" applyAlignment="0" applyProtection="0">
      <alignment vertical="center"/>
    </xf>
    <xf numFmtId="181" fontId="2" fillId="0" borderId="1">
      <alignment vertical="center"/>
      <protection locked="0"/>
    </xf>
    <xf numFmtId="0" fontId="53" fillId="8" borderId="8" applyNumberFormat="0" applyAlignment="0" applyProtection="0">
      <alignment vertical="center"/>
    </xf>
    <xf numFmtId="181" fontId="2" fillId="0" borderId="1">
      <alignment vertical="center"/>
      <protection locked="0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181" fontId="2" fillId="0" borderId="1">
      <alignment vertical="center"/>
      <protection locked="0"/>
    </xf>
    <xf numFmtId="0" fontId="53" fillId="8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69" fillId="8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9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2" fillId="4" borderId="7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7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4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3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0" fontId="72" fillId="20" borderId="10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102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4" borderId="17" applyNumberFormat="0" applyFont="0" applyAlignment="0" applyProtection="0">
      <alignment vertical="center"/>
    </xf>
    <xf numFmtId="0" fontId="14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4" borderId="17" applyNumberFormat="0" applyFon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</cellStyleXfs>
  <cellXfs count="445">
    <xf numFmtId="0" fontId="0" fillId="0" borderId="0" xfId="0" applyAlignment="1">
      <alignment vertical="center"/>
    </xf>
    <xf numFmtId="0" fontId="0" fillId="0" borderId="0" xfId="801" applyAlignment="1"/>
    <xf numFmtId="0" fontId="1" fillId="0" borderId="0" xfId="801" applyFont="1" applyAlignment="1">
      <alignment horizontal="center" vertical="center"/>
    </xf>
    <xf numFmtId="0" fontId="2" fillId="0" borderId="0" xfId="801" applyFont="1" applyAlignment="1"/>
    <xf numFmtId="0" fontId="3" fillId="0" borderId="0" xfId="801" applyFont="1" applyAlignment="1">
      <alignment horizontal="left" vertical="center"/>
    </xf>
    <xf numFmtId="0" fontId="4" fillId="0" borderId="0" xfId="80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801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801" applyFont="1" applyAlignment="1">
      <alignment horizontal="left" vertical="center" wrapText="1"/>
    </xf>
    <xf numFmtId="0" fontId="2" fillId="0" borderId="0" xfId="801" applyFont="1" applyAlignment="1">
      <alignment horizontal="left" vertical="center" wrapText="1"/>
    </xf>
    <xf numFmtId="0" fontId="0" fillId="0" borderId="0" xfId="801">
      <alignment vertical="center"/>
    </xf>
    <xf numFmtId="0" fontId="10" fillId="0" borderId="0" xfId="3743" applyNumberFormat="1" applyFont="1" applyFill="1" applyBorder="1" applyAlignment="1" applyProtection="1">
      <alignment horizontal="center" vertical="center"/>
    </xf>
    <xf numFmtId="0" fontId="2" fillId="0" borderId="0" xfId="3743" applyNumberFormat="1" applyFont="1" applyFill="1" applyBorder="1" applyAlignment="1" applyProtection="1"/>
    <xf numFmtId="0" fontId="2" fillId="0" borderId="0" xfId="3743" applyFont="1"/>
    <xf numFmtId="0" fontId="2" fillId="0" borderId="0" xfId="3743" applyFont="1" applyAlignment="1">
      <alignment horizontal="right"/>
    </xf>
    <xf numFmtId="0" fontId="11" fillId="0" borderId="2" xfId="3743" applyNumberFormat="1" applyFont="1" applyFill="1" applyBorder="1" applyAlignment="1" applyProtection="1">
      <alignment horizontal="center" vertical="center" wrapText="1"/>
    </xf>
    <xf numFmtId="192" fontId="12" fillId="2" borderId="3" xfId="4214" applyNumberFormat="1" applyFont="1" applyFill="1" applyBorder="1" applyAlignment="1" applyProtection="1">
      <alignment horizontal="center" vertical="center"/>
    </xf>
    <xf numFmtId="192" fontId="12" fillId="0" borderId="1" xfId="4214" applyNumberFormat="1" applyFont="1" applyFill="1" applyBorder="1" applyAlignment="1" applyProtection="1">
      <alignment horizontal="center" vertical="center" wrapText="1"/>
    </xf>
    <xf numFmtId="0" fontId="12" fillId="0" borderId="2" xfId="3743" applyFont="1" applyFill="1" applyBorder="1" applyAlignment="1">
      <alignment horizontal="center" vertical="center" wrapText="1"/>
    </xf>
    <xf numFmtId="0" fontId="11" fillId="0" borderId="4" xfId="3743" applyNumberFormat="1" applyFont="1" applyFill="1" applyBorder="1" applyAlignment="1" applyProtection="1">
      <alignment horizontal="center" vertical="center" wrapText="1"/>
    </xf>
    <xf numFmtId="192" fontId="12" fillId="2" borderId="5" xfId="4214" applyNumberFormat="1" applyFont="1" applyFill="1" applyBorder="1" applyAlignment="1" applyProtection="1">
      <alignment horizontal="center" vertical="center"/>
    </xf>
    <xf numFmtId="0" fontId="12" fillId="0" borderId="4" xfId="3743" applyFont="1" applyFill="1" applyBorder="1" applyAlignment="1">
      <alignment horizontal="center" vertical="center" wrapText="1"/>
    </xf>
    <xf numFmtId="0" fontId="11" fillId="0" borderId="1" xfId="1801" applyNumberFormat="1" applyFont="1" applyFill="1" applyBorder="1" applyAlignment="1" applyProtection="1">
      <alignment horizontal="left" vertical="center" wrapText="1"/>
    </xf>
    <xf numFmtId="193" fontId="11" fillId="0" borderId="1" xfId="1801" applyNumberFormat="1" applyFont="1" applyFill="1" applyBorder="1" applyAlignment="1" applyProtection="1">
      <alignment horizontal="center" vertical="center" wrapText="1"/>
    </xf>
    <xf numFmtId="181" fontId="12" fillId="0" borderId="1" xfId="1071" applyNumberFormat="1" applyFont="1" applyFill="1" applyBorder="1" applyAlignment="1" applyProtection="1">
      <alignment horizontal="center" vertical="center" wrapText="1"/>
    </xf>
    <xf numFmtId="0" fontId="0" fillId="0" borderId="1" xfId="1801" applyBorder="1" applyAlignment="1">
      <alignment horizontal="center" vertical="center" wrapText="1"/>
    </xf>
    <xf numFmtId="49" fontId="2" fillId="0" borderId="1" xfId="4177" applyNumberFormat="1" applyFont="1" applyBorder="1"/>
    <xf numFmtId="0" fontId="2" fillId="0" borderId="1" xfId="1801" applyFont="1" applyFill="1" applyBorder="1" applyAlignment="1">
      <alignment horizontal="center" vertical="center" wrapText="1"/>
    </xf>
    <xf numFmtId="194" fontId="2" fillId="0" borderId="1" xfId="1801" applyNumberFormat="1" applyFont="1" applyBorder="1" applyAlignment="1">
      <alignment horizontal="center" vertical="center" wrapText="1"/>
    </xf>
    <xf numFmtId="194" fontId="0" fillId="0" borderId="1" xfId="1801" applyNumberFormat="1" applyBorder="1" applyAlignment="1">
      <alignment horizontal="center" vertical="center" wrapText="1"/>
    </xf>
    <xf numFmtId="49" fontId="2" fillId="0" borderId="1" xfId="3087" applyNumberFormat="1" applyFont="1" applyBorder="1"/>
    <xf numFmtId="0" fontId="2" fillId="0" borderId="1" xfId="1801" applyFont="1" applyBorder="1" applyAlignment="1">
      <alignment horizontal="center" vertical="center" wrapText="1"/>
    </xf>
    <xf numFmtId="49" fontId="2" fillId="0" borderId="1" xfId="3093" applyNumberFormat="1" applyFont="1" applyBorder="1"/>
    <xf numFmtId="49" fontId="2" fillId="0" borderId="1" xfId="3720" applyNumberFormat="1" applyFont="1" applyBorder="1"/>
    <xf numFmtId="0" fontId="13" fillId="0" borderId="1" xfId="1801" applyNumberFormat="1" applyFont="1" applyFill="1" applyBorder="1" applyAlignment="1" applyProtection="1">
      <alignment horizontal="left" vertical="center" wrapText="1" indent="1"/>
    </xf>
    <xf numFmtId="49" fontId="2" fillId="0" borderId="1" xfId="3098" applyNumberFormat="1" applyFont="1" applyBorder="1"/>
    <xf numFmtId="0" fontId="14" fillId="0" borderId="1" xfId="1801" applyNumberFormat="1" applyFont="1" applyFill="1" applyBorder="1" applyAlignment="1" applyProtection="1">
      <alignment horizontal="left" vertical="center" wrapText="1" indent="1"/>
    </xf>
    <xf numFmtId="49" fontId="2" fillId="0" borderId="1" xfId="3538" applyNumberFormat="1" applyFont="1" applyBorder="1"/>
    <xf numFmtId="49" fontId="2" fillId="0" borderId="1" xfId="4178" applyNumberFormat="1" applyFont="1" applyBorder="1"/>
    <xf numFmtId="49" fontId="2" fillId="0" borderId="1" xfId="3088" applyNumberFormat="1" applyFont="1" applyBorder="1"/>
    <xf numFmtId="49" fontId="2" fillId="0" borderId="1" xfId="4175" applyNumberFormat="1" applyFont="1" applyBorder="1"/>
    <xf numFmtId="49" fontId="2" fillId="0" borderId="1" xfId="3533" applyNumberFormat="1" applyFont="1" applyBorder="1"/>
    <xf numFmtId="49" fontId="2" fillId="0" borderId="1" xfId="3533" applyNumberFormat="1" applyFont="1" applyBorder="1" applyAlignment="1">
      <alignment horizontal="left"/>
    </xf>
    <xf numFmtId="0" fontId="12" fillId="0" borderId="1" xfId="801" applyFont="1" applyBorder="1" applyAlignment="1">
      <alignment horizontal="center" vertical="center"/>
    </xf>
    <xf numFmtId="194" fontId="12" fillId="0" borderId="1" xfId="1801" applyNumberFormat="1" applyFont="1" applyBorder="1" applyAlignment="1">
      <alignment horizontal="center" vertical="center" wrapText="1"/>
    </xf>
    <xf numFmtId="0" fontId="15" fillId="0" borderId="0" xfId="801" applyFont="1">
      <alignment vertical="center"/>
    </xf>
    <xf numFmtId="0" fontId="0" fillId="0" borderId="0" xfId="3743" applyNumberFormat="1" applyFont="1" applyFill="1" applyBorder="1" applyAlignment="1" applyProtection="1"/>
    <xf numFmtId="0" fontId="0" fillId="0" borderId="0" xfId="3743"/>
    <xf numFmtId="0" fontId="0" fillId="0" borderId="0" xfId="3743" applyFont="1" applyAlignment="1">
      <alignment horizontal="right"/>
    </xf>
    <xf numFmtId="0" fontId="12" fillId="0" borderId="1" xfId="3743" applyFont="1" applyFill="1" applyBorder="1" applyAlignment="1">
      <alignment horizontal="center" wrapText="1"/>
    </xf>
    <xf numFmtId="193" fontId="11" fillId="0" borderId="1" xfId="1801" applyNumberFormat="1" applyFont="1" applyFill="1" applyBorder="1" applyAlignment="1" applyProtection="1">
      <alignment vertical="center" wrapText="1"/>
    </xf>
    <xf numFmtId="195" fontId="11" fillId="0" borderId="1" xfId="1801" applyNumberFormat="1" applyFont="1" applyFill="1" applyBorder="1" applyAlignment="1" applyProtection="1">
      <alignment vertical="center" wrapText="1"/>
    </xf>
    <xf numFmtId="181" fontId="12" fillId="0" borderId="1" xfId="1071" applyNumberFormat="1" applyFont="1" applyFill="1" applyBorder="1" applyAlignment="1" applyProtection="1">
      <alignment vertical="center" wrapText="1"/>
    </xf>
    <xf numFmtId="0" fontId="0" fillId="0" borderId="1" xfId="1801" applyBorder="1" applyAlignment="1"/>
    <xf numFmtId="49" fontId="2" fillId="3" borderId="1" xfId="4177" applyNumberFormat="1" applyFont="1" applyFill="1" applyBorder="1"/>
    <xf numFmtId="0" fontId="12" fillId="0" borderId="1" xfId="1801" applyFont="1" applyFill="1" applyBorder="1" applyAlignment="1"/>
    <xf numFmtId="194" fontId="12" fillId="0" borderId="1" xfId="1801" applyNumberFormat="1" applyFont="1" applyBorder="1" applyAlignment="1"/>
    <xf numFmtId="194" fontId="15" fillId="0" borderId="1" xfId="1801" applyNumberFormat="1" applyFont="1" applyBorder="1" applyAlignment="1"/>
    <xf numFmtId="0" fontId="2" fillId="0" borderId="1" xfId="1801" applyFont="1" applyFill="1" applyBorder="1" applyAlignment="1"/>
    <xf numFmtId="0" fontId="2" fillId="0" borderId="1" xfId="1801" applyFont="1" applyBorder="1" applyAlignment="1"/>
    <xf numFmtId="0" fontId="14" fillId="0" borderId="1" xfId="1801" applyNumberFormat="1" applyFont="1" applyFill="1" applyBorder="1" applyAlignment="1" applyProtection="1">
      <alignment horizontal="left" vertical="center" wrapText="1"/>
    </xf>
    <xf numFmtId="194" fontId="0" fillId="0" borderId="1" xfId="1801" applyNumberFormat="1" applyBorder="1" applyAlignment="1"/>
    <xf numFmtId="0" fontId="14" fillId="3" borderId="1" xfId="1801" applyNumberFormat="1" applyFont="1" applyFill="1" applyBorder="1" applyAlignment="1" applyProtection="1">
      <alignment horizontal="left" vertical="center" wrapText="1"/>
    </xf>
    <xf numFmtId="0" fontId="12" fillId="0" borderId="1" xfId="1801" applyFont="1" applyBorder="1" applyAlignment="1"/>
    <xf numFmtId="0" fontId="0" fillId="0" borderId="1" xfId="1801" applyFill="1" applyBorder="1" applyAlignment="1"/>
    <xf numFmtId="0" fontId="15" fillId="0" borderId="1" xfId="801" applyFont="1" applyBorder="1" applyAlignment="1">
      <alignment horizontal="center" vertical="center"/>
    </xf>
    <xf numFmtId="194" fontId="0" fillId="0" borderId="0" xfId="801" applyNumberFormat="1">
      <alignment vertical="center"/>
    </xf>
    <xf numFmtId="194" fontId="10" fillId="0" borderId="0" xfId="3743" applyNumberFormat="1" applyFont="1" applyFill="1" applyBorder="1" applyAlignment="1" applyProtection="1">
      <alignment horizontal="center" vertical="center"/>
    </xf>
    <xf numFmtId="194" fontId="2" fillId="0" borderId="0" xfId="3743" applyNumberFormat="1" applyFont="1" applyAlignment="1">
      <alignment horizontal="right" vertical="center"/>
    </xf>
    <xf numFmtId="194" fontId="12" fillId="0" borderId="1" xfId="3743" applyNumberFormat="1" applyFont="1" applyFill="1" applyBorder="1" applyAlignment="1">
      <alignment horizontal="center" vertical="center" wrapText="1"/>
    </xf>
    <xf numFmtId="3" fontId="2" fillId="0" borderId="1" xfId="924" applyNumberFormat="1" applyFont="1" applyBorder="1" applyAlignment="1">
      <alignment horizontal="center" vertical="center" wrapText="1"/>
    </xf>
    <xf numFmtId="196" fontId="2" fillId="0" borderId="1" xfId="1190" applyNumberFormat="1" applyFont="1" applyBorder="1" applyAlignment="1">
      <alignment horizontal="center" vertical="center" wrapText="1"/>
    </xf>
    <xf numFmtId="194" fontId="2" fillId="0" borderId="1" xfId="4213" applyNumberFormat="1" applyFont="1" applyBorder="1" applyAlignment="1">
      <alignment horizontal="center" vertical="center" wrapText="1"/>
    </xf>
    <xf numFmtId="179" fontId="2" fillId="0" borderId="1" xfId="924" applyNumberFormat="1" applyFont="1" applyBorder="1" applyAlignment="1">
      <alignment horizontal="center" vertical="center" wrapText="1"/>
    </xf>
    <xf numFmtId="0" fontId="13" fillId="0" borderId="1" xfId="1801" applyNumberFormat="1" applyFont="1" applyFill="1" applyBorder="1" applyAlignment="1" applyProtection="1">
      <alignment horizontal="left" vertical="center" wrapText="1"/>
    </xf>
    <xf numFmtId="3" fontId="2" fillId="0" borderId="1" xfId="924" applyNumberFormat="1" applyFont="1" applyFill="1" applyBorder="1" applyAlignment="1">
      <alignment horizontal="center" vertical="center" wrapText="1"/>
    </xf>
    <xf numFmtId="197" fontId="2" fillId="0" borderId="1" xfId="4213" applyNumberFormat="1" applyFont="1" applyBorder="1" applyAlignment="1">
      <alignment horizontal="center" vertical="center" wrapText="1"/>
    </xf>
    <xf numFmtId="198" fontId="12" fillId="0" borderId="1" xfId="924" applyNumberFormat="1" applyFont="1" applyBorder="1" applyAlignment="1">
      <alignment horizontal="center" vertical="center" wrapText="1"/>
    </xf>
    <xf numFmtId="197" fontId="12" fillId="0" borderId="1" xfId="4213" applyNumberFormat="1" applyFont="1" applyBorder="1" applyAlignment="1">
      <alignment horizontal="center" vertical="center" wrapText="1"/>
    </xf>
    <xf numFmtId="198" fontId="14" fillId="0" borderId="1" xfId="2810" applyNumberFormat="1" applyFont="1" applyBorder="1" applyAlignment="1">
      <alignment horizontal="center" vertical="center" wrapText="1"/>
    </xf>
    <xf numFmtId="198" fontId="2" fillId="0" borderId="1" xfId="924" applyNumberFormat="1" applyFont="1" applyBorder="1" applyAlignment="1">
      <alignment horizontal="center" vertical="center" wrapText="1"/>
    </xf>
    <xf numFmtId="0" fontId="12" fillId="0" borderId="1" xfId="4213" applyFont="1" applyBorder="1" applyAlignment="1">
      <alignment horizontal="center" vertical="center" wrapText="1"/>
    </xf>
    <xf numFmtId="194" fontId="12" fillId="0" borderId="1" xfId="4213" applyNumberFormat="1" applyFont="1" applyBorder="1" applyAlignment="1">
      <alignment horizontal="center" vertical="center" wrapText="1"/>
    </xf>
    <xf numFmtId="0" fontId="0" fillId="0" borderId="0" xfId="801" applyFont="1" applyAlignment="1">
      <alignment vertical="center" wrapText="1"/>
    </xf>
    <xf numFmtId="0" fontId="0" fillId="0" borderId="0" xfId="801" applyAlignment="1">
      <alignment vertical="center" wrapText="1"/>
    </xf>
    <xf numFmtId="194" fontId="0" fillId="0" borderId="0" xfId="801" applyNumberFormat="1" applyAlignment="1">
      <alignment vertical="center" wrapText="1"/>
    </xf>
    <xf numFmtId="0" fontId="0" fillId="0" borderId="0" xfId="801" applyFont="1" applyAlignment="1">
      <alignment horizontal="left" vertical="center"/>
    </xf>
    <xf numFmtId="0" fontId="0" fillId="0" borderId="0" xfId="801" applyAlignment="1">
      <alignment horizontal="left" vertical="center"/>
    </xf>
    <xf numFmtId="194" fontId="0" fillId="0" borderId="0" xfId="801" applyNumberFormat="1" applyAlignment="1">
      <alignment horizontal="left" vertical="center"/>
    </xf>
    <xf numFmtId="0" fontId="0" fillId="0" borderId="0" xfId="801" applyFont="1" applyAlignment="1">
      <alignment horizontal="left" vertical="center" wrapText="1"/>
    </xf>
    <xf numFmtId="0" fontId="0" fillId="0" borderId="0" xfId="801" applyAlignment="1">
      <alignment horizontal="left" vertical="center" wrapText="1"/>
    </xf>
    <xf numFmtId="194" fontId="0" fillId="0" borderId="0" xfId="801" applyNumberFormat="1" applyAlignment="1">
      <alignment horizontal="left" vertical="center" wrapText="1"/>
    </xf>
    <xf numFmtId="199" fontId="0" fillId="0" borderId="0" xfId="801" applyNumberFormat="1">
      <alignment vertical="center"/>
    </xf>
    <xf numFmtId="200" fontId="0" fillId="0" borderId="0" xfId="801" applyNumberFormat="1">
      <alignment vertical="center"/>
    </xf>
    <xf numFmtId="0" fontId="16" fillId="0" borderId="0" xfId="3743" applyNumberFormat="1" applyFont="1" applyFill="1" applyBorder="1" applyAlignment="1" applyProtection="1"/>
    <xf numFmtId="199" fontId="16" fillId="0" borderId="0" xfId="3743" applyNumberFormat="1" applyFont="1" applyFill="1" applyBorder="1" applyAlignment="1" applyProtection="1"/>
    <xf numFmtId="200" fontId="0" fillId="0" borderId="0" xfId="3743" applyNumberFormat="1" applyFont="1" applyAlignment="1">
      <alignment horizontal="right"/>
    </xf>
    <xf numFmtId="199" fontId="11" fillId="0" borderId="2" xfId="3743" applyNumberFormat="1" applyFont="1" applyFill="1" applyBorder="1" applyAlignment="1" applyProtection="1">
      <alignment horizontal="center" vertical="center" wrapText="1"/>
    </xf>
    <xf numFmtId="192" fontId="12" fillId="0" borderId="1" xfId="4214" applyNumberFormat="1" applyFont="1" applyFill="1" applyBorder="1" applyAlignment="1" applyProtection="1">
      <alignment horizontal="center" vertical="center"/>
    </xf>
    <xf numFmtId="200" fontId="12" fillId="0" borderId="1" xfId="4214" applyNumberFormat="1" applyFont="1" applyFill="1" applyBorder="1" applyAlignment="1" applyProtection="1">
      <alignment horizontal="center" vertical="center" wrapText="1"/>
    </xf>
    <xf numFmtId="200" fontId="12" fillId="0" borderId="1" xfId="3743" applyNumberFormat="1" applyFont="1" applyFill="1" applyBorder="1" applyAlignment="1">
      <alignment horizontal="center" vertical="center" wrapText="1"/>
    </xf>
    <xf numFmtId="199" fontId="11" fillId="0" borderId="4" xfId="3743" applyNumberFormat="1" applyFont="1" applyFill="1" applyBorder="1" applyAlignment="1" applyProtection="1">
      <alignment horizontal="center" vertical="center" wrapText="1"/>
    </xf>
    <xf numFmtId="199" fontId="2" fillId="0" borderId="1" xfId="924" applyNumberFormat="1" applyFont="1" applyBorder="1" applyAlignment="1">
      <alignment horizontal="center" vertical="center" wrapText="1"/>
    </xf>
    <xf numFmtId="200" fontId="2" fillId="0" borderId="1" xfId="1190" applyNumberFormat="1" applyFont="1" applyBorder="1" applyAlignment="1">
      <alignment horizontal="center" vertical="center" wrapText="1"/>
    </xf>
    <xf numFmtId="200" fontId="0" fillId="0" borderId="1" xfId="4213" applyNumberFormat="1" applyBorder="1" applyAlignment="1">
      <alignment horizontal="center" vertical="center" wrapText="1"/>
    </xf>
    <xf numFmtId="200" fontId="2" fillId="0" borderId="1" xfId="4213" applyNumberFormat="1" applyFont="1" applyBorder="1" applyAlignment="1">
      <alignment horizontal="center" vertical="center" wrapText="1"/>
    </xf>
    <xf numFmtId="199" fontId="2" fillId="0" borderId="1" xfId="4213" applyNumberFormat="1" applyFont="1" applyBorder="1" applyAlignment="1">
      <alignment horizontal="center" vertical="center" wrapText="1"/>
    </xf>
    <xf numFmtId="200" fontId="2" fillId="0" borderId="1" xfId="4213" applyNumberFormat="1" applyFont="1" applyFill="1" applyBorder="1" applyAlignment="1">
      <alignment horizontal="center" vertical="center" wrapText="1"/>
    </xf>
    <xf numFmtId="199" fontId="2" fillId="0" borderId="1" xfId="4213" applyNumberFormat="1" applyFont="1" applyFill="1" applyBorder="1" applyAlignment="1">
      <alignment horizontal="center" vertical="center" wrapText="1"/>
    </xf>
    <xf numFmtId="0" fontId="11" fillId="0" borderId="1" xfId="1801" applyNumberFormat="1" applyFont="1" applyFill="1" applyBorder="1" applyAlignment="1" applyProtection="1">
      <alignment horizontal="center" vertical="center" wrapText="1"/>
    </xf>
    <xf numFmtId="200" fontId="12" fillId="0" borderId="1" xfId="4213" applyNumberFormat="1" applyFont="1" applyBorder="1" applyAlignment="1">
      <alignment horizontal="center" vertical="center" wrapText="1"/>
    </xf>
    <xf numFmtId="199" fontId="12" fillId="0" borderId="1" xfId="4213" applyNumberFormat="1" applyFont="1" applyBorder="1" applyAlignment="1">
      <alignment horizontal="center" vertical="center" wrapText="1"/>
    </xf>
    <xf numFmtId="200" fontId="12" fillId="0" borderId="1" xfId="1190" applyNumberFormat="1" applyFont="1" applyBorder="1" applyAlignment="1">
      <alignment horizontal="center" vertical="center" wrapText="1"/>
    </xf>
    <xf numFmtId="200" fontId="15" fillId="0" borderId="1" xfId="4213" applyNumberFormat="1" applyFont="1" applyBorder="1" applyAlignment="1">
      <alignment horizontal="center" vertical="center" wrapText="1"/>
    </xf>
    <xf numFmtId="0" fontId="0" fillId="0" borderId="0" xfId="801" applyFont="1" applyBorder="1" applyAlignment="1">
      <alignment horizontal="left" vertical="center" wrapText="1"/>
    </xf>
    <xf numFmtId="0" fontId="15" fillId="0" borderId="0" xfId="924" applyFont="1" applyAlignment="1">
      <alignment vertical="center"/>
    </xf>
    <xf numFmtId="0" fontId="0" fillId="0" borderId="0" xfId="924" applyAlignment="1">
      <alignment vertical="center"/>
    </xf>
    <xf numFmtId="186" fontId="0" fillId="0" borderId="0" xfId="924" applyNumberFormat="1" applyAlignment="1">
      <alignment vertical="center"/>
    </xf>
    <xf numFmtId="0" fontId="0" fillId="0" borderId="0" xfId="924" applyFont="1" applyAlignment="1">
      <alignment vertical="center"/>
    </xf>
    <xf numFmtId="0" fontId="10" fillId="0" borderId="0" xfId="2810" applyFont="1" applyAlignment="1">
      <alignment horizontal="center" vertical="center"/>
    </xf>
    <xf numFmtId="186" fontId="10" fillId="0" borderId="0" xfId="2810" applyNumberFormat="1" applyFont="1" applyAlignment="1">
      <alignment horizontal="center" vertical="center"/>
    </xf>
    <xf numFmtId="0" fontId="6" fillId="0" borderId="0" xfId="2810" applyBorder="1" applyAlignment="1">
      <alignment vertical="center"/>
    </xf>
    <xf numFmtId="0" fontId="0" fillId="0" borderId="0" xfId="1166"/>
    <xf numFmtId="0" fontId="2" fillId="0" borderId="0" xfId="924" applyFont="1" applyAlignment="1">
      <alignment horizontal="right" vertical="center"/>
    </xf>
    <xf numFmtId="0" fontId="17" fillId="0" borderId="1" xfId="2810" applyFont="1" applyBorder="1" applyAlignment="1">
      <alignment horizontal="center" vertical="center"/>
    </xf>
    <xf numFmtId="0" fontId="18" fillId="0" borderId="1" xfId="1166" applyFont="1" applyFill="1" applyBorder="1" applyAlignment="1">
      <alignment horizontal="center" vertical="center" wrapText="1"/>
    </xf>
    <xf numFmtId="0" fontId="18" fillId="0" borderId="1" xfId="924" applyFont="1" applyBorder="1" applyAlignment="1">
      <alignment horizontal="center" vertical="center" wrapText="1"/>
    </xf>
    <xf numFmtId="186" fontId="18" fillId="0" borderId="1" xfId="924" applyNumberFormat="1" applyFont="1" applyBorder="1" applyAlignment="1">
      <alignment horizontal="center" vertical="center" wrapText="1"/>
    </xf>
    <xf numFmtId="49" fontId="18" fillId="0" borderId="1" xfId="3094" applyNumberFormat="1" applyFont="1" applyBorder="1"/>
    <xf numFmtId="0" fontId="17" fillId="0" borderId="1" xfId="2810" applyFont="1" applyBorder="1" applyAlignment="1">
      <alignment vertical="center"/>
    </xf>
    <xf numFmtId="186" fontId="17" fillId="0" borderId="1" xfId="2810" applyNumberFormat="1" applyFont="1" applyBorder="1" applyAlignment="1">
      <alignment vertical="center"/>
    </xf>
    <xf numFmtId="0" fontId="0" fillId="0" borderId="1" xfId="924" applyBorder="1" applyAlignment="1">
      <alignment vertical="center"/>
    </xf>
    <xf numFmtId="49" fontId="7" fillId="0" borderId="1" xfId="3094" applyNumberFormat="1" applyFont="1" applyBorder="1"/>
    <xf numFmtId="0" fontId="19" fillId="0" borderId="1" xfId="2810" applyFont="1" applyBorder="1" applyAlignment="1">
      <alignment vertical="center"/>
    </xf>
    <xf numFmtId="49" fontId="7" fillId="0" borderId="1" xfId="3094" applyNumberFormat="1" applyFont="1" applyBorder="1" applyAlignment="1">
      <alignment horizontal="left" indent="2"/>
    </xf>
    <xf numFmtId="0" fontId="18" fillId="0" borderId="1" xfId="924" applyFont="1" applyBorder="1" applyAlignment="1">
      <alignment vertical="center"/>
    </xf>
    <xf numFmtId="186" fontId="18" fillId="0" borderId="1" xfId="924" applyNumberFormat="1" applyFont="1" applyBorder="1" applyAlignment="1">
      <alignment vertical="center"/>
    </xf>
    <xf numFmtId="49" fontId="7" fillId="0" borderId="1" xfId="3094" applyNumberFormat="1" applyFont="1" applyBorder="1" applyAlignment="1"/>
    <xf numFmtId="0" fontId="7" fillId="0" borderId="1" xfId="924" applyFont="1" applyBorder="1" applyAlignment="1">
      <alignment vertical="center"/>
    </xf>
    <xf numFmtId="186" fontId="7" fillId="0" borderId="1" xfId="924" applyNumberFormat="1" applyFont="1" applyBorder="1" applyAlignment="1">
      <alignment vertical="center"/>
    </xf>
    <xf numFmtId="0" fontId="15" fillId="0" borderId="1" xfId="924" applyFont="1" applyBorder="1" applyAlignment="1">
      <alignment vertical="center"/>
    </xf>
    <xf numFmtId="0" fontId="2" fillId="0" borderId="1" xfId="2803" applyNumberFormat="1" applyFont="1" applyFill="1" applyBorder="1" applyAlignment="1" applyProtection="1">
      <alignment horizontal="left" vertical="center"/>
    </xf>
    <xf numFmtId="0" fontId="12" fillId="0" borderId="1" xfId="1422" applyNumberFormat="1" applyFont="1" applyBorder="1" applyProtection="1">
      <alignment vertical="center"/>
      <protection locked="0"/>
    </xf>
    <xf numFmtId="0" fontId="2" fillId="3" borderId="1" xfId="2803" applyNumberFormat="1" applyFont="1" applyFill="1" applyBorder="1" applyAlignment="1" applyProtection="1">
      <alignment horizontal="left" vertical="center"/>
    </xf>
    <xf numFmtId="194" fontId="20" fillId="0" borderId="0" xfId="1982" applyNumberFormat="1" applyFont="1" applyAlignment="1">
      <alignment horizontal="left" wrapText="1"/>
    </xf>
    <xf numFmtId="186" fontId="20" fillId="0" borderId="0" xfId="1982" applyNumberFormat="1" applyFont="1" applyAlignment="1">
      <alignment horizontal="left" wrapText="1"/>
    </xf>
    <xf numFmtId="0" fontId="0" fillId="0" borderId="0" xfId="924">
      <alignment vertical="center"/>
    </xf>
    <xf numFmtId="0" fontId="0" fillId="0" borderId="0" xfId="4055" applyFont="1" applyBorder="1"/>
    <xf numFmtId="0" fontId="0" fillId="0" borderId="0" xfId="4055" applyBorder="1"/>
    <xf numFmtId="0" fontId="21" fillId="0" borderId="0" xfId="4055" applyFont="1" applyBorder="1" applyAlignment="1">
      <alignment horizontal="center" vertical="center"/>
    </xf>
    <xf numFmtId="0" fontId="0" fillId="0" borderId="0" xfId="4055" applyBorder="1" applyAlignment="1"/>
    <xf numFmtId="0" fontId="0" fillId="0" borderId="0" xfId="4055" applyFont="1" applyBorder="1" applyAlignment="1">
      <alignment horizontal="right" vertical="center"/>
    </xf>
    <xf numFmtId="0" fontId="0" fillId="0" borderId="0" xfId="924" applyFont="1" applyAlignment="1">
      <alignment horizontal="right" vertical="center"/>
    </xf>
    <xf numFmtId="0" fontId="22" fillId="0" borderId="1" xfId="4055" applyFont="1" applyBorder="1" applyAlignment="1">
      <alignment horizontal="center" vertical="center"/>
    </xf>
    <xf numFmtId="0" fontId="22" fillId="0" borderId="1" xfId="4055" applyFont="1" applyBorder="1" applyAlignment="1">
      <alignment horizontal="center" vertical="center" wrapText="1"/>
    </xf>
    <xf numFmtId="0" fontId="22" fillId="0" borderId="1" xfId="3994" applyFont="1" applyBorder="1" applyAlignment="1">
      <alignment horizontal="center" vertical="center"/>
    </xf>
    <xf numFmtId="0" fontId="22" fillId="0" borderId="2" xfId="3994" applyFont="1" applyBorder="1" applyAlignment="1">
      <alignment horizontal="center" vertical="center"/>
    </xf>
    <xf numFmtId="0" fontId="22" fillId="0" borderId="1" xfId="3994" applyFont="1" applyBorder="1" applyAlignment="1">
      <alignment horizontal="center" vertical="center" wrapText="1"/>
    </xf>
    <xf numFmtId="0" fontId="12" fillId="0" borderId="1" xfId="801" applyFont="1" applyBorder="1" applyAlignment="1">
      <alignment horizontal="center" vertical="center" wrapText="1"/>
    </xf>
    <xf numFmtId="0" fontId="22" fillId="0" borderId="4" xfId="3994" applyFont="1" applyBorder="1" applyAlignment="1">
      <alignment horizontal="center" vertical="center"/>
    </xf>
    <xf numFmtId="1" fontId="0" fillId="0" borderId="1" xfId="4055" applyNumberFormat="1" applyFont="1" applyBorder="1" applyAlignment="1">
      <alignment horizontal="right" vertical="center"/>
    </xf>
    <xf numFmtId="181" fontId="0" fillId="0" borderId="1" xfId="4055" applyNumberFormat="1" applyBorder="1" applyAlignment="1">
      <alignment vertical="center"/>
    </xf>
    <xf numFmtId="186" fontId="0" fillId="0" borderId="1" xfId="924" applyNumberFormat="1" applyBorder="1">
      <alignment vertical="center"/>
    </xf>
    <xf numFmtId="0" fontId="19" fillId="0" borderId="1" xfId="2810" applyFont="1" applyBorder="1" applyAlignment="1">
      <alignment horizontal="left" vertical="center" indent="2"/>
    </xf>
    <xf numFmtId="1" fontId="0" fillId="0" borderId="1" xfId="4055" applyNumberFormat="1" applyFont="1" applyFill="1" applyBorder="1" applyAlignment="1">
      <alignment horizontal="right" vertical="center"/>
    </xf>
    <xf numFmtId="1" fontId="15" fillId="0" borderId="1" xfId="4055" applyNumberFormat="1" applyFont="1" applyBorder="1" applyAlignment="1">
      <alignment horizontal="right" vertical="center"/>
    </xf>
    <xf numFmtId="0" fontId="19" fillId="3" borderId="1" xfId="2810" applyFont="1" applyFill="1" applyBorder="1" applyAlignment="1">
      <alignment vertical="center"/>
    </xf>
    <xf numFmtId="0" fontId="0" fillId="0" borderId="6" xfId="4055" applyFont="1" applyFill="1" applyBorder="1" applyAlignment="1">
      <alignment vertical="center" wrapText="1"/>
    </xf>
    <xf numFmtId="0" fontId="23" fillId="0" borderId="0" xfId="993" applyFont="1" applyAlignment="1">
      <alignment vertical="center"/>
    </xf>
    <xf numFmtId="0" fontId="24" fillId="0" borderId="0" xfId="993" applyFont="1" applyAlignment="1">
      <alignment vertical="center"/>
    </xf>
    <xf numFmtId="0" fontId="15" fillId="0" borderId="0" xfId="993" applyFont="1" applyAlignment="1">
      <alignment vertical="center"/>
    </xf>
    <xf numFmtId="0" fontId="11" fillId="0" borderId="0" xfId="993" applyFont="1" applyAlignment="1">
      <alignment vertical="center"/>
    </xf>
    <xf numFmtId="0" fontId="15" fillId="0" borderId="0" xfId="1982" applyFont="1" applyAlignment="1">
      <alignment vertical="center"/>
    </xf>
    <xf numFmtId="0" fontId="0" fillId="0" borderId="0" xfId="993" applyAlignment="1">
      <alignment vertical="center"/>
    </xf>
    <xf numFmtId="0" fontId="21" fillId="0" borderId="0" xfId="1982" applyFont="1" applyFill="1" applyBorder="1" applyAlignment="1" applyProtection="1">
      <alignment horizontal="center" vertical="center"/>
    </xf>
    <xf numFmtId="0" fontId="0" fillId="0" borderId="0" xfId="1982" applyFont="1" applyAlignment="1" applyProtection="1">
      <alignment horizontal="left"/>
    </xf>
    <xf numFmtId="0" fontId="0" fillId="0" borderId="0" xfId="1982" applyFont="1" applyBorder="1" applyAlignment="1">
      <alignment horizontal="right" vertical="center"/>
    </xf>
    <xf numFmtId="186" fontId="12" fillId="0" borderId="1" xfId="801" applyNumberFormat="1" applyFont="1" applyBorder="1" applyAlignment="1" applyProtection="1">
      <alignment horizontal="center" vertical="center"/>
      <protection locked="0"/>
    </xf>
    <xf numFmtId="0" fontId="2" fillId="0" borderId="1" xfId="1422" applyNumberFormat="1" applyFont="1" applyBorder="1" applyProtection="1">
      <alignment vertical="center"/>
      <protection locked="0"/>
    </xf>
    <xf numFmtId="186" fontId="2" fillId="0" borderId="1" xfId="801" applyNumberFormat="1" applyFont="1" applyBorder="1">
      <alignment vertical="center"/>
    </xf>
    <xf numFmtId="49" fontId="12" fillId="0" borderId="1" xfId="1982" applyNumberFormat="1" applyFont="1" applyFill="1" applyBorder="1" applyAlignment="1" applyProtection="1">
      <alignment horizontal="center" vertical="center"/>
    </xf>
    <xf numFmtId="186" fontId="12" fillId="0" borderId="1" xfId="801" applyNumberFormat="1" applyFont="1" applyBorder="1">
      <alignment vertical="center"/>
    </xf>
    <xf numFmtId="0" fontId="15" fillId="0" borderId="0" xfId="1982" applyFont="1" applyBorder="1" applyAlignment="1">
      <alignment vertical="center"/>
    </xf>
    <xf numFmtId="0" fontId="25" fillId="0" borderId="0" xfId="1982" applyFont="1" applyAlignment="1">
      <alignment horizontal="center" vertical="center"/>
    </xf>
    <xf numFmtId="0" fontId="26" fillId="0" borderId="0" xfId="1982" applyFont="1" applyAlignment="1">
      <alignment vertical="center"/>
    </xf>
    <xf numFmtId="0" fontId="25" fillId="0" borderId="0" xfId="1982" applyFont="1" applyAlignment="1"/>
    <xf numFmtId="0" fontId="0" fillId="0" borderId="0" xfId="1982" applyFill="1" applyAlignment="1"/>
    <xf numFmtId="0" fontId="0" fillId="0" borderId="0" xfId="1982" applyBorder="1" applyAlignment="1"/>
    <xf numFmtId="0" fontId="0" fillId="0" borderId="0" xfId="1982" applyAlignment="1"/>
    <xf numFmtId="0" fontId="21" fillId="0" borderId="0" xfId="1982" applyFont="1" applyFill="1" applyBorder="1" applyAlignment="1" applyProtection="1">
      <alignment horizontal="center"/>
    </xf>
    <xf numFmtId="0" fontId="0" fillId="0" borderId="0" xfId="1982" applyFont="1" applyAlignment="1">
      <alignment horizontal="right"/>
    </xf>
    <xf numFmtId="49" fontId="2" fillId="0" borderId="4" xfId="1982" applyNumberFormat="1" applyFont="1" applyFill="1" applyBorder="1" applyAlignment="1" applyProtection="1">
      <alignment horizontal="left" vertical="center"/>
    </xf>
    <xf numFmtId="0" fontId="25" fillId="0" borderId="0" xfId="1982" applyFont="1" applyBorder="1" applyAlignment="1">
      <alignment horizontal="center" vertical="center"/>
    </xf>
    <xf numFmtId="49" fontId="2" fillId="0" borderId="1" xfId="1982" applyNumberFormat="1" applyFont="1" applyFill="1" applyBorder="1" applyAlignment="1" applyProtection="1">
      <alignment horizontal="left" vertical="center"/>
    </xf>
    <xf numFmtId="0" fontId="26" fillId="0" borderId="0" xfId="1982" applyFont="1" applyBorder="1" applyAlignment="1">
      <alignment vertical="center"/>
    </xf>
    <xf numFmtId="49" fontId="2" fillId="3" borderId="1" xfId="1982" applyNumberFormat="1" applyFont="1" applyFill="1" applyBorder="1" applyAlignment="1" applyProtection="1">
      <alignment horizontal="left" vertical="center"/>
    </xf>
    <xf numFmtId="0" fontId="25" fillId="0" borderId="0" xfId="1982" applyFont="1" applyBorder="1" applyAlignment="1"/>
    <xf numFmtId="0" fontId="20" fillId="0" borderId="0" xfId="1982" applyFont="1" applyAlignment="1"/>
    <xf numFmtId="0" fontId="0" fillId="0" borderId="0" xfId="1982" applyFill="1" applyBorder="1" applyAlignment="1"/>
    <xf numFmtId="0" fontId="0" fillId="0" borderId="0" xfId="1982" applyFont="1" applyAlignment="1"/>
    <xf numFmtId="192" fontId="0" fillId="0" borderId="0" xfId="924" applyNumberFormat="1">
      <alignment vertical="center"/>
    </xf>
    <xf numFmtId="0" fontId="0" fillId="0" borderId="0" xfId="924" applyFont="1">
      <alignment vertical="center"/>
    </xf>
    <xf numFmtId="0" fontId="21" fillId="0" borderId="0" xfId="924" applyFont="1" applyAlignment="1">
      <alignment horizontal="center" vertical="center"/>
    </xf>
    <xf numFmtId="192" fontId="21" fillId="0" borderId="0" xfId="924" applyNumberFormat="1" applyFont="1" applyAlignment="1">
      <alignment horizontal="center" vertical="center"/>
    </xf>
    <xf numFmtId="0" fontId="0" fillId="0" borderId="0" xfId="924" applyFont="1" applyAlignment="1">
      <alignment horizontal="center" vertical="center"/>
    </xf>
    <xf numFmtId="0" fontId="0" fillId="0" borderId="0" xfId="924" applyAlignment="1">
      <alignment horizontal="center" vertical="center"/>
    </xf>
    <xf numFmtId="192" fontId="0" fillId="0" borderId="0" xfId="924" applyNumberFormat="1" applyAlignment="1">
      <alignment horizontal="center" vertical="center"/>
    </xf>
    <xf numFmtId="0" fontId="0" fillId="0" borderId="1" xfId="924" applyBorder="1" applyAlignment="1">
      <alignment horizontal="center" vertical="center" wrapText="1"/>
    </xf>
    <xf numFmtId="0" fontId="0" fillId="0" borderId="1" xfId="924" applyFont="1" applyBorder="1" applyAlignment="1">
      <alignment horizontal="center" vertical="center" wrapText="1"/>
    </xf>
    <xf numFmtId="192" fontId="17" fillId="0" borderId="1" xfId="2643" applyNumberFormat="1" applyFont="1" applyBorder="1" applyAlignment="1">
      <alignment horizontal="center" vertical="center"/>
    </xf>
    <xf numFmtId="192" fontId="19" fillId="0" borderId="1" xfId="2810" applyNumberFormat="1" applyFont="1" applyBorder="1" applyAlignment="1">
      <alignment vertical="center"/>
    </xf>
    <xf numFmtId="192" fontId="19" fillId="0" borderId="1" xfId="2810" applyNumberFormat="1" applyFont="1" applyFill="1" applyBorder="1" applyAlignment="1">
      <alignment vertical="center"/>
    </xf>
    <xf numFmtId="192" fontId="27" fillId="0" borderId="1" xfId="2810" applyNumberFormat="1" applyFont="1" applyBorder="1" applyAlignment="1">
      <alignment vertical="center"/>
    </xf>
    <xf numFmtId="192" fontId="17" fillId="0" borderId="1" xfId="2810" applyNumberFormat="1" applyFont="1" applyBorder="1" applyAlignment="1">
      <alignment vertical="center"/>
    </xf>
    <xf numFmtId="0" fontId="28" fillId="0" borderId="6" xfId="924" applyFont="1" applyBorder="1" applyAlignment="1">
      <alignment horizontal="left" vertical="center" wrapText="1"/>
    </xf>
    <xf numFmtId="192" fontId="28" fillId="0" borderId="6" xfId="924" applyNumberFormat="1" applyFont="1" applyBorder="1" applyAlignment="1">
      <alignment horizontal="left" vertical="center" wrapText="1"/>
    </xf>
    <xf numFmtId="0" fontId="0" fillId="0" borderId="0" xfId="924" applyAlignment="1">
      <alignment horizontal="center" vertical="center" wrapText="1"/>
    </xf>
    <xf numFmtId="3" fontId="29" fillId="0" borderId="0" xfId="3901" applyNumberFormat="1" applyFont="1" applyFill="1" applyAlignment="1" applyProtection="1">
      <alignment vertical="center"/>
      <protection locked="0"/>
    </xf>
    <xf numFmtId="0" fontId="30" fillId="0" borderId="0" xfId="3645" applyFont="1" applyFill="1" applyProtection="1">
      <protection locked="0"/>
    </xf>
    <xf numFmtId="0" fontId="30" fillId="4" borderId="0" xfId="3645" applyFont="1" applyFill="1" applyProtection="1">
      <protection locked="0"/>
    </xf>
    <xf numFmtId="200" fontId="30" fillId="4" borderId="0" xfId="3645" applyNumberFormat="1" applyFont="1" applyFill="1" applyProtection="1">
      <protection locked="0"/>
    </xf>
    <xf numFmtId="199" fontId="30" fillId="4" borderId="0" xfId="3645" applyNumberFormat="1" applyFont="1" applyFill="1" applyProtection="1">
      <protection locked="0"/>
    </xf>
    <xf numFmtId="3" fontId="30" fillId="0" borderId="0" xfId="3901" applyNumberFormat="1" applyFont="1" applyFill="1" applyBorder="1" applyAlignment="1" applyProtection="1">
      <alignment vertical="center"/>
      <protection locked="0"/>
    </xf>
    <xf numFmtId="3" fontId="30" fillId="0" borderId="0" xfId="3901" applyNumberFormat="1" applyFont="1" applyFill="1" applyAlignment="1" applyProtection="1">
      <alignment vertical="center"/>
      <protection locked="0"/>
    </xf>
    <xf numFmtId="0" fontId="31" fillId="0" borderId="0" xfId="3645" applyFont="1" applyFill="1" applyBorder="1" applyProtection="1">
      <protection locked="0"/>
    </xf>
    <xf numFmtId="0" fontId="30" fillId="4" borderId="0" xfId="3645" applyFont="1" applyFill="1" applyBorder="1" applyProtection="1">
      <protection locked="0"/>
    </xf>
    <xf numFmtId="200" fontId="30" fillId="4" borderId="0" xfId="3645" applyNumberFormat="1" applyFont="1" applyFill="1" applyBorder="1" applyProtection="1">
      <protection locked="0"/>
    </xf>
    <xf numFmtId="199" fontId="30" fillId="4" borderId="0" xfId="3645" applyNumberFormat="1" applyFont="1" applyFill="1" applyBorder="1" applyProtection="1">
      <protection locked="0"/>
    </xf>
    <xf numFmtId="1" fontId="21" fillId="0" borderId="0" xfId="3645" applyNumberFormat="1" applyFont="1" applyFill="1" applyBorder="1" applyAlignment="1" applyProtection="1">
      <alignment horizontal="center"/>
    </xf>
    <xf numFmtId="1" fontId="21" fillId="4" borderId="0" xfId="3645" applyNumberFormat="1" applyFont="1" applyFill="1" applyBorder="1" applyAlignment="1" applyProtection="1">
      <alignment horizontal="center"/>
    </xf>
    <xf numFmtId="1" fontId="32" fillId="0" borderId="0" xfId="3645" applyNumberFormat="1" applyFont="1" applyFill="1" applyBorder="1" applyAlignment="1" applyProtection="1">
      <alignment vertical="top"/>
    </xf>
    <xf numFmtId="0" fontId="32" fillId="4" borderId="0" xfId="3645" applyFont="1" applyFill="1" applyBorder="1" applyAlignment="1" applyProtection="1">
      <alignment vertical="top"/>
      <protection locked="0"/>
    </xf>
    <xf numFmtId="200" fontId="32" fillId="4" borderId="0" xfId="3645" applyNumberFormat="1" applyFont="1" applyFill="1" applyBorder="1" applyAlignment="1" applyProtection="1">
      <alignment vertical="top"/>
      <protection locked="0"/>
    </xf>
    <xf numFmtId="199" fontId="33" fillId="0" borderId="0" xfId="3901" applyNumberFormat="1" applyFont="1" applyFill="1" applyBorder="1" applyAlignment="1" applyProtection="1">
      <alignment horizontal="right" vertical="center"/>
      <protection locked="0"/>
    </xf>
    <xf numFmtId="186" fontId="2" fillId="0" borderId="1" xfId="801" applyNumberFormat="1" applyFont="1" applyFill="1" applyBorder="1" applyAlignment="1" applyProtection="1">
      <alignment horizontal="center" vertical="center"/>
      <protection locked="0"/>
    </xf>
    <xf numFmtId="200" fontId="12" fillId="0" borderId="1" xfId="801" applyNumberFormat="1" applyFont="1" applyBorder="1" applyAlignment="1">
      <alignment horizontal="center" vertical="center" wrapText="1"/>
    </xf>
    <xf numFmtId="199" fontId="12" fillId="0" borderId="1" xfId="801" applyNumberFormat="1" applyFont="1" applyBorder="1" applyAlignment="1">
      <alignment horizontal="center" vertical="center" wrapText="1"/>
    </xf>
    <xf numFmtId="186" fontId="2" fillId="0" borderId="1" xfId="801" applyNumberFormat="1" applyFont="1" applyFill="1" applyBorder="1" applyAlignment="1" applyProtection="1">
      <alignment horizontal="left" vertical="center"/>
      <protection locked="0"/>
    </xf>
    <xf numFmtId="0" fontId="12" fillId="0" borderId="1" xfId="801" applyFont="1" applyBorder="1" applyAlignment="1">
      <alignment horizontal="right" vertical="center" wrapText="1"/>
    </xf>
    <xf numFmtId="200" fontId="2" fillId="0" borderId="1" xfId="801" applyNumberFormat="1" applyFont="1" applyBorder="1" applyAlignment="1">
      <alignment horizontal="center" vertical="center" wrapText="1"/>
    </xf>
    <xf numFmtId="199" fontId="2" fillId="0" borderId="1" xfId="801" applyNumberFormat="1" applyFont="1" applyBorder="1" applyAlignment="1">
      <alignment horizontal="center" vertical="center" wrapText="1"/>
    </xf>
    <xf numFmtId="0" fontId="2" fillId="0" borderId="1" xfId="801" applyFont="1" applyBorder="1" applyAlignment="1">
      <alignment horizontal="right" vertical="center" wrapText="1"/>
    </xf>
    <xf numFmtId="0" fontId="19" fillId="0" borderId="1" xfId="2810" applyFont="1" applyFill="1" applyBorder="1" applyAlignment="1">
      <alignment vertical="center"/>
    </xf>
    <xf numFmtId="0" fontId="12" fillId="0" borderId="1" xfId="1422" applyNumberFormat="1" applyFont="1" applyFill="1" applyBorder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1422" applyNumberFormat="1" applyFont="1" applyFill="1" applyBorder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" fillId="0" borderId="1" xfId="1431" applyFont="1" applyFill="1" applyBorder="1" applyAlignment="1">
      <alignment horizontal="center" vertical="center"/>
    </xf>
    <xf numFmtId="3" fontId="29" fillId="0" borderId="0" xfId="3901" applyNumberFormat="1" applyFont="1" applyFill="1" applyBorder="1" applyAlignment="1" applyProtection="1">
      <alignment vertical="center"/>
      <protection locked="0"/>
    </xf>
    <xf numFmtId="0" fontId="2" fillId="0" borderId="1" xfId="1431" applyFont="1" applyFill="1" applyBorder="1" applyAlignment="1">
      <alignment vertical="center"/>
    </xf>
    <xf numFmtId="3" fontId="31" fillId="0" borderId="0" xfId="3901" applyNumberFormat="1" applyFont="1" applyFill="1" applyBorder="1" applyAlignment="1" applyProtection="1">
      <alignment vertical="center"/>
      <protection locked="0"/>
    </xf>
    <xf numFmtId="200" fontId="32" fillId="4" borderId="0" xfId="3645" applyNumberFormat="1" applyFont="1" applyFill="1" applyProtection="1">
      <protection locked="0"/>
    </xf>
    <xf numFmtId="199" fontId="32" fillId="4" borderId="0" xfId="3645" applyNumberFormat="1" applyFont="1" applyFill="1" applyProtection="1">
      <protection locked="0"/>
    </xf>
    <xf numFmtId="0" fontId="32" fillId="0" borderId="0" xfId="3365" applyFont="1" applyAlignment="1">
      <alignment vertical="center"/>
    </xf>
    <xf numFmtId="0" fontId="32" fillId="0" borderId="0" xfId="3457" applyFont="1"/>
    <xf numFmtId="0" fontId="34" fillId="0" borderId="0" xfId="3365" applyFont="1" applyAlignment="1">
      <alignment vertical="center"/>
    </xf>
    <xf numFmtId="0" fontId="7" fillId="0" borderId="0" xfId="3457" applyFont="1"/>
    <xf numFmtId="0" fontId="21" fillId="0" borderId="0" xfId="3457" applyFont="1" applyAlignment="1">
      <alignment horizontal="center"/>
    </xf>
    <xf numFmtId="0" fontId="35" fillId="0" borderId="0" xfId="3457" applyFont="1"/>
    <xf numFmtId="0" fontId="7" fillId="0" borderId="0" xfId="3457" applyFont="1" applyAlignment="1">
      <alignment horizontal="right"/>
    </xf>
    <xf numFmtId="0" fontId="17" fillId="0" borderId="1" xfId="2643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 wrapText="1"/>
    </xf>
    <xf numFmtId="0" fontId="19" fillId="0" borderId="1" xfId="2643" applyFont="1" applyBorder="1" applyAlignment="1">
      <alignment horizontal="left" vertical="center"/>
    </xf>
    <xf numFmtId="0" fontId="2" fillId="0" borderId="1" xfId="4217" applyFont="1" applyFill="1" applyBorder="1" applyAlignment="1" applyProtection="1">
      <alignment vertical="center"/>
      <protection locked="0"/>
    </xf>
    <xf numFmtId="0" fontId="2" fillId="3" borderId="1" xfId="4217" applyFont="1" applyFill="1" applyBorder="1" applyAlignment="1" applyProtection="1">
      <alignment vertical="center"/>
      <protection locked="0"/>
    </xf>
    <xf numFmtId="0" fontId="12" fillId="0" borderId="1" xfId="4217" applyFont="1" applyFill="1" applyBorder="1" applyAlignment="1" applyProtection="1">
      <alignment horizontal="center" vertical="center"/>
      <protection locked="0"/>
    </xf>
    <xf numFmtId="0" fontId="12" fillId="0" borderId="1" xfId="4217" applyFont="1" applyFill="1" applyBorder="1" applyAlignment="1" applyProtection="1">
      <alignment horizontal="left" vertical="center"/>
      <protection locked="0"/>
    </xf>
    <xf numFmtId="194" fontId="36" fillId="0" borderId="1" xfId="0" applyNumberFormat="1" applyFont="1" applyBorder="1" applyAlignment="1">
      <alignment horizontal="center" vertical="center" wrapText="1"/>
    </xf>
    <xf numFmtId="0" fontId="34" fillId="0" borderId="0" xfId="3365" applyFont="1" applyBorder="1" applyAlignment="1">
      <alignment vertical="center"/>
    </xf>
    <xf numFmtId="194" fontId="12" fillId="0" borderId="0" xfId="801" applyNumberFormat="1" applyFont="1" applyBorder="1">
      <alignment vertical="center"/>
    </xf>
    <xf numFmtId="0" fontId="32" fillId="0" borderId="0" xfId="3457" applyFont="1" applyBorder="1"/>
    <xf numFmtId="0" fontId="2" fillId="0" borderId="0" xfId="4217" applyFont="1" applyFill="1" applyBorder="1" applyAlignment="1" applyProtection="1">
      <alignment vertical="center"/>
      <protection locked="0"/>
    </xf>
    <xf numFmtId="0" fontId="2" fillId="0" borderId="0" xfId="1422" applyNumberFormat="1" applyFont="1" applyBorder="1" applyProtection="1">
      <alignment vertical="center"/>
      <protection locked="0"/>
    </xf>
    <xf numFmtId="194" fontId="2" fillId="0" borderId="0" xfId="4217" applyNumberFormat="1" applyFont="1" applyFill="1" applyBorder="1" applyAlignment="1" applyProtection="1">
      <alignment vertical="center" wrapText="1"/>
      <protection locked="0"/>
    </xf>
    <xf numFmtId="0" fontId="32" fillId="4" borderId="0" xfId="3645" applyFont="1" applyFill="1" applyAlignment="1" applyProtection="1">
      <alignment vertical="top"/>
      <protection locked="0"/>
    </xf>
    <xf numFmtId="0" fontId="32" fillId="4" borderId="0" xfId="3645" applyFont="1" applyFill="1" applyAlignment="1" applyProtection="1">
      <alignment horizontal="center"/>
      <protection locked="0"/>
    </xf>
    <xf numFmtId="0" fontId="37" fillId="4" borderId="0" xfId="3645" applyFont="1" applyFill="1" applyAlignment="1" applyProtection="1">
      <alignment horizontal="center"/>
      <protection locked="0"/>
    </xf>
    <xf numFmtId="194" fontId="30" fillId="4" borderId="0" xfId="3645" applyNumberFormat="1" applyFont="1" applyFill="1" applyProtection="1">
      <protection locked="0"/>
    </xf>
    <xf numFmtId="1" fontId="21" fillId="4" borderId="0" xfId="3645" applyNumberFormat="1" applyFont="1" applyFill="1" applyAlignment="1" applyProtection="1">
      <alignment horizontal="center" vertical="center"/>
    </xf>
    <xf numFmtId="194" fontId="21" fillId="4" borderId="0" xfId="3645" applyNumberFormat="1" applyFont="1" applyFill="1" applyAlignment="1" applyProtection="1">
      <alignment horizontal="center" vertical="center"/>
    </xf>
    <xf numFmtId="1" fontId="32" fillId="4" borderId="0" xfId="3645" applyNumberFormat="1" applyFont="1" applyFill="1" applyAlignment="1" applyProtection="1">
      <alignment vertical="top"/>
    </xf>
    <xf numFmtId="194" fontId="32" fillId="4" borderId="0" xfId="3645" applyNumberFormat="1" applyFont="1" applyFill="1" applyAlignment="1" applyProtection="1">
      <alignment vertical="top"/>
      <protection locked="0"/>
    </xf>
    <xf numFmtId="194" fontId="7" fillId="4" borderId="0" xfId="3645" applyNumberFormat="1" applyFont="1" applyFill="1" applyAlignment="1" applyProtection="1">
      <alignment horizontal="right" vertical="center"/>
      <protection locked="0"/>
    </xf>
    <xf numFmtId="194" fontId="12" fillId="0" borderId="1" xfId="801" applyNumberFormat="1" applyFont="1" applyBorder="1" applyAlignment="1">
      <alignment horizontal="center" vertical="center" wrapText="1"/>
    </xf>
    <xf numFmtId="194" fontId="2" fillId="0" borderId="1" xfId="801" applyNumberFormat="1" applyFont="1" applyBorder="1">
      <alignment vertical="center"/>
    </xf>
    <xf numFmtId="0" fontId="12" fillId="0" borderId="1" xfId="1431" applyFont="1" applyBorder="1" applyAlignment="1">
      <alignment horizontal="center" vertical="center"/>
    </xf>
    <xf numFmtId="0" fontId="12" fillId="0" borderId="1" xfId="1431" applyFont="1" applyBorder="1" applyAlignment="1">
      <alignment vertical="center"/>
    </xf>
    <xf numFmtId="0" fontId="2" fillId="0" borderId="1" xfId="1431" applyFont="1" applyBorder="1" applyAlignment="1">
      <alignment vertical="center"/>
    </xf>
    <xf numFmtId="0" fontId="37" fillId="0" borderId="0" xfId="3365" applyFont="1" applyAlignment="1">
      <alignment vertical="center"/>
    </xf>
    <xf numFmtId="0" fontId="21" fillId="0" borderId="0" xfId="3457" applyFont="1" applyAlignment="1">
      <alignment horizontal="center" vertical="center"/>
    </xf>
    <xf numFmtId="0" fontId="7" fillId="0" borderId="0" xfId="3365" applyFont="1" applyAlignment="1">
      <alignment horizontal="right" vertical="center"/>
    </xf>
    <xf numFmtId="0" fontId="0" fillId="0" borderId="6" xfId="4210" applyFont="1" applyBorder="1" applyAlignment="1">
      <alignment horizontal="left" vertical="center" wrapText="1"/>
    </xf>
    <xf numFmtId="0" fontId="0" fillId="0" borderId="0" xfId="4210" applyFont="1" applyBorder="1" applyAlignment="1">
      <alignment horizontal="left" vertical="center" wrapText="1"/>
    </xf>
    <xf numFmtId="0" fontId="0" fillId="0" borderId="0" xfId="421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8" fillId="0" borderId="0" xfId="828" applyFont="1" applyFill="1" applyBorder="1" applyAlignment="1">
      <alignment horizontal="center" vertical="center"/>
    </xf>
    <xf numFmtId="0" fontId="39" fillId="0" borderId="0" xfId="828" applyFont="1" applyFill="1" applyBorder="1" applyAlignment="1">
      <alignment horizontal="center"/>
    </xf>
    <xf numFmtId="0" fontId="20" fillId="0" borderId="0" xfId="828" applyFont="1" applyFill="1" applyBorder="1" applyAlignment="1">
      <alignment horizontal="right"/>
    </xf>
    <xf numFmtId="0" fontId="40" fillId="0" borderId="0" xfId="0" applyFont="1" applyFill="1" applyBorder="1" applyAlignment="1">
      <alignment horizontal="left" vertical="center"/>
    </xf>
    <xf numFmtId="0" fontId="11" fillId="0" borderId="1" xfId="828" applyFont="1" applyFill="1" applyBorder="1" applyAlignment="1">
      <alignment horizontal="center" vertical="center"/>
    </xf>
    <xf numFmtId="0" fontId="2" fillId="0" borderId="1" xfId="3766" applyFont="1" applyFill="1" applyBorder="1" applyAlignment="1">
      <alignment horizontal="left" vertical="center" shrinkToFit="1"/>
    </xf>
    <xf numFmtId="4" fontId="2" fillId="0" borderId="1" xfId="3766" applyNumberFormat="1" applyFont="1" applyFill="1" applyBorder="1" applyAlignment="1">
      <alignment horizontal="right" vertical="center" shrinkToFit="1"/>
    </xf>
    <xf numFmtId="0" fontId="2" fillId="0" borderId="1" xfId="3766" applyFont="1" applyFill="1" applyBorder="1" applyAlignment="1">
      <alignment horizontal="center" vertical="center" shrinkToFit="1"/>
    </xf>
    <xf numFmtId="3" fontId="2" fillId="0" borderId="1" xfId="3766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194" fontId="0" fillId="0" borderId="0" xfId="924" applyNumberFormat="1">
      <alignment vertical="center"/>
    </xf>
    <xf numFmtId="0" fontId="12" fillId="0" borderId="1" xfId="924" applyFont="1" applyBorder="1" applyAlignment="1">
      <alignment horizontal="center" vertical="center" wrapText="1"/>
    </xf>
    <xf numFmtId="0" fontId="41" fillId="0" borderId="1" xfId="2643" applyFont="1" applyFill="1" applyBorder="1" applyAlignment="1">
      <alignment horizontal="center" vertical="center"/>
    </xf>
    <xf numFmtId="0" fontId="12" fillId="0" borderId="1" xfId="924" applyFont="1" applyBorder="1">
      <alignment vertical="center"/>
    </xf>
    <xf numFmtId="0" fontId="2" fillId="0" borderId="1" xfId="924" applyFont="1" applyBorder="1">
      <alignment vertical="center"/>
    </xf>
    <xf numFmtId="0" fontId="2" fillId="0" borderId="1" xfId="924" applyFont="1" applyBorder="1" applyAlignment="1">
      <alignment horizontal="left" vertical="center" indent="1"/>
    </xf>
    <xf numFmtId="0" fontId="12" fillId="3" borderId="1" xfId="924" applyFont="1" applyFill="1" applyBorder="1">
      <alignment vertical="center"/>
    </xf>
    <xf numFmtId="192" fontId="2" fillId="0" borderId="1" xfId="924" applyNumberFormat="1" applyFont="1" applyFill="1" applyBorder="1" applyAlignment="1">
      <alignment horizontal="left" vertical="center" indent="1"/>
    </xf>
    <xf numFmtId="192" fontId="2" fillId="0" borderId="1" xfId="924" applyNumberFormat="1" applyFont="1" applyBorder="1">
      <alignment vertical="center"/>
    </xf>
    <xf numFmtId="0" fontId="2" fillId="0" borderId="1" xfId="924" applyFont="1" applyFill="1" applyBorder="1" applyAlignment="1">
      <alignment horizontal="left" vertical="center" indent="1"/>
    </xf>
    <xf numFmtId="192" fontId="2" fillId="0" borderId="1" xfId="924" applyNumberFormat="1" applyFont="1" applyFill="1" applyBorder="1">
      <alignment vertical="center"/>
    </xf>
    <xf numFmtId="0" fontId="2" fillId="0" borderId="1" xfId="924" applyFont="1" applyFill="1" applyBorder="1">
      <alignment vertical="center"/>
    </xf>
    <xf numFmtId="192" fontId="2" fillId="0" borderId="1" xfId="924" applyNumberFormat="1" applyFont="1" applyBorder="1" applyAlignment="1">
      <alignment horizontal="left" vertical="center" indent="1"/>
    </xf>
    <xf numFmtId="0" fontId="42" fillId="0" borderId="6" xfId="924" applyFont="1" applyBorder="1" applyAlignment="1">
      <alignment horizontal="left" vertical="center" wrapText="1"/>
    </xf>
    <xf numFmtId="0" fontId="0" fillId="0" borderId="0" xfId="801" applyFill="1">
      <alignment vertical="center"/>
    </xf>
    <xf numFmtId="0" fontId="21" fillId="0" borderId="0" xfId="801" applyNumberFormat="1" applyFont="1" applyFill="1" applyAlignment="1" applyProtection="1">
      <alignment horizontal="center" vertical="center" wrapText="1"/>
    </xf>
    <xf numFmtId="0" fontId="20" fillId="0" borderId="0" xfId="801" applyNumberFormat="1" applyFont="1" applyFill="1" applyAlignment="1" applyProtection="1">
      <alignment horizontal="right" vertical="center"/>
    </xf>
    <xf numFmtId="0" fontId="2" fillId="0" borderId="0" xfId="801" applyFont="1" applyFill="1" applyAlignment="1">
      <alignment horizontal="right" vertical="center"/>
    </xf>
    <xf numFmtId="0" fontId="17" fillId="0" borderId="1" xfId="466" applyFont="1" applyFill="1" applyBorder="1" applyAlignment="1">
      <alignment horizontal="center" vertical="center" wrapText="1"/>
    </xf>
    <xf numFmtId="0" fontId="18" fillId="0" borderId="1" xfId="801" applyFont="1" applyBorder="1" applyAlignment="1">
      <alignment horizontal="center" vertical="center"/>
    </xf>
    <xf numFmtId="0" fontId="18" fillId="0" borderId="1" xfId="801" applyFont="1" applyBorder="1" applyAlignment="1">
      <alignment horizontal="center" vertical="center" wrapText="1"/>
    </xf>
    <xf numFmtId="0" fontId="18" fillId="0" borderId="1" xfId="801" applyFont="1" applyBorder="1" applyAlignment="1">
      <alignment horizontal="right" vertical="center"/>
    </xf>
    <xf numFmtId="186" fontId="7" fillId="0" borderId="1" xfId="801" applyNumberFormat="1" applyFont="1" applyBorder="1" applyAlignment="1">
      <alignment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7" fillId="0" borderId="1" xfId="1422" applyNumberFormat="1" applyFont="1" applyBorder="1" applyAlignment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/>
    <xf numFmtId="0" fontId="0" fillId="0" borderId="0" xfId="0" applyFill="1" applyBorder="1" applyAlignment="1"/>
    <xf numFmtId="0" fontId="26" fillId="0" borderId="1" xfId="0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0" fontId="0" fillId="0" borderId="0" xfId="801" applyFill="1" applyAlignment="1">
      <alignment horizontal="right" vertical="center"/>
    </xf>
    <xf numFmtId="194" fontId="0" fillId="0" borderId="0" xfId="801" applyNumberFormat="1" applyFill="1">
      <alignment vertical="center"/>
    </xf>
    <xf numFmtId="0" fontId="21" fillId="0" borderId="0" xfId="801" applyFont="1" applyAlignment="1">
      <alignment horizontal="center" vertical="center"/>
    </xf>
    <xf numFmtId="194" fontId="21" fillId="0" borderId="0" xfId="801" applyNumberFormat="1" applyFont="1" applyAlignment="1">
      <alignment horizontal="center" vertical="center"/>
    </xf>
    <xf numFmtId="194" fontId="2" fillId="0" borderId="0" xfId="801" applyNumberFormat="1" applyFont="1" applyFill="1" applyAlignment="1">
      <alignment horizontal="right" vertical="center"/>
    </xf>
    <xf numFmtId="0" fontId="0" fillId="2" borderId="0" xfId="801" applyFill="1">
      <alignment vertical="center"/>
    </xf>
    <xf numFmtId="0" fontId="12" fillId="0" borderId="1" xfId="801" applyFont="1" applyBorder="1" applyAlignment="1">
      <alignment horizontal="right" vertical="center"/>
    </xf>
    <xf numFmtId="0" fontId="12" fillId="0" borderId="1" xfId="801" applyFont="1" applyFill="1" applyBorder="1" applyAlignment="1">
      <alignment horizontal="right" vertical="center"/>
    </xf>
    <xf numFmtId="0" fontId="19" fillId="0" borderId="1" xfId="3701" applyFont="1" applyFill="1" applyBorder="1" applyAlignment="1">
      <alignment horizontal="left" vertical="center"/>
    </xf>
    <xf numFmtId="1" fontId="19" fillId="0" borderId="1" xfId="1853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94" fontId="0" fillId="0" borderId="0" xfId="0" applyNumberFormat="1" applyAlignment="1">
      <alignment vertical="center"/>
    </xf>
    <xf numFmtId="0" fontId="43" fillId="0" borderId="0" xfId="1166" applyFont="1" applyFill="1" applyAlignment="1">
      <alignment horizontal="center"/>
    </xf>
    <xf numFmtId="194" fontId="43" fillId="0" borderId="0" xfId="1166" applyNumberFormat="1" applyFont="1" applyFill="1" applyAlignment="1">
      <alignment horizontal="center"/>
    </xf>
    <xf numFmtId="0" fontId="32" fillId="0" borderId="0" xfId="1166" applyFont="1" applyFill="1" applyAlignment="1">
      <alignment vertical="center"/>
    </xf>
    <xf numFmtId="194" fontId="20" fillId="0" borderId="0" xfId="0" applyNumberFormat="1" applyFont="1" applyAlignment="1">
      <alignment horizontal="right" vertical="center"/>
    </xf>
    <xf numFmtId="0" fontId="36" fillId="0" borderId="1" xfId="1166" applyFont="1" applyFill="1" applyBorder="1" applyAlignment="1">
      <alignment horizontal="center" vertical="center" wrapText="1"/>
    </xf>
    <xf numFmtId="194" fontId="1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2" fillId="0" borderId="1" xfId="0" applyNumberFormat="1" applyFont="1" applyFill="1" applyBorder="1" applyAlignment="1" applyProtection="1"/>
    <xf numFmtId="0" fontId="15" fillId="0" borderId="1" xfId="0" applyFont="1" applyBorder="1" applyAlignment="1">
      <alignment vertical="center"/>
    </xf>
    <xf numFmtId="194" fontId="0" fillId="0" borderId="1" xfId="0" applyNumberFormat="1" applyBorder="1" applyAlignment="1">
      <alignment vertical="center"/>
    </xf>
    <xf numFmtId="0" fontId="2" fillId="0" borderId="1" xfId="0" applyNumberFormat="1" applyFont="1" applyFill="1" applyBorder="1" applyAlignment="1" applyProtection="1"/>
    <xf numFmtId="186" fontId="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/>
    <xf numFmtId="192" fontId="2" fillId="0" borderId="1" xfId="0" applyNumberFormat="1" applyFont="1" applyFill="1" applyBorder="1" applyAlignment="1" applyProtection="1">
      <alignment horizontal="left" vertical="center"/>
    </xf>
    <xf numFmtId="192" fontId="2" fillId="0" borderId="1" xfId="0" applyNumberFormat="1" applyFont="1" applyFill="1" applyBorder="1" applyAlignment="1" applyProtection="1">
      <alignment horizontal="left" vertical="center" indent="1"/>
      <protection locked="0"/>
    </xf>
    <xf numFmtId="49" fontId="2" fillId="0" borderId="1" xfId="4215" applyNumberFormat="1" applyFont="1" applyFill="1" applyBorder="1" applyAlignment="1" applyProtection="1">
      <alignment vertical="center" wrapText="1"/>
      <protection locked="0"/>
    </xf>
    <xf numFmtId="49" fontId="2" fillId="0" borderId="1" xfId="4215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/>
    <xf numFmtId="0" fontId="9" fillId="0" borderId="1" xfId="1288" applyFont="1" applyFill="1" applyBorder="1" applyAlignment="1">
      <alignment horizontal="center" vertical="center"/>
    </xf>
    <xf numFmtId="0" fontId="15" fillId="0" borderId="0" xfId="801" applyFont="1" applyFill="1" applyAlignment="1">
      <alignment vertical="center"/>
    </xf>
    <xf numFmtId="0" fontId="0" fillId="3" borderId="0" xfId="801" applyFont="1" applyFill="1" applyAlignment="1">
      <alignment vertical="center"/>
    </xf>
    <xf numFmtId="0" fontId="0" fillId="0" borderId="0" xfId="801" applyFont="1" applyFill="1" applyAlignment="1">
      <alignment vertical="center"/>
    </xf>
    <xf numFmtId="0" fontId="21" fillId="0" borderId="0" xfId="801" applyFont="1" applyFill="1" applyAlignment="1">
      <alignment horizontal="center" vertical="center"/>
    </xf>
    <xf numFmtId="194" fontId="21" fillId="0" borderId="0" xfId="801" applyNumberFormat="1" applyFont="1" applyFill="1" applyAlignment="1">
      <alignment horizontal="center" vertical="center"/>
    </xf>
    <xf numFmtId="0" fontId="35" fillId="0" borderId="0" xfId="801" applyFont="1" applyFill="1" applyAlignment="1">
      <alignment horizontal="center" vertical="center"/>
    </xf>
    <xf numFmtId="194" fontId="0" fillId="0" borderId="0" xfId="801" applyNumberFormat="1" applyFont="1" applyFill="1" applyAlignment="1">
      <alignment horizontal="right" vertical="center"/>
    </xf>
    <xf numFmtId="0" fontId="2" fillId="0" borderId="1" xfId="801" applyFont="1" applyFill="1" applyBorder="1" applyAlignment="1">
      <alignment vertical="center"/>
    </xf>
    <xf numFmtId="192" fontId="2" fillId="0" borderId="1" xfId="1422" applyNumberFormat="1" applyFont="1" applyBorder="1" applyProtection="1">
      <alignment vertical="center"/>
      <protection locked="0"/>
    </xf>
    <xf numFmtId="0" fontId="12" fillId="0" borderId="1" xfId="801" applyFont="1" applyFill="1" applyBorder="1" applyAlignment="1">
      <alignment horizontal="center" vertical="center"/>
    </xf>
    <xf numFmtId="0" fontId="12" fillId="0" borderId="1" xfId="801" applyFont="1" applyFill="1" applyBorder="1" applyAlignment="1">
      <alignment vertical="center"/>
    </xf>
    <xf numFmtId="0" fontId="2" fillId="3" borderId="1" xfId="801" applyFont="1" applyFill="1" applyBorder="1" applyAlignment="1">
      <alignment vertical="center"/>
    </xf>
    <xf numFmtId="0" fontId="2" fillId="3" borderId="1" xfId="1422" applyNumberFormat="1" applyFont="1" applyFill="1" applyBorder="1" applyProtection="1">
      <alignment vertical="center"/>
      <protection locked="0"/>
    </xf>
    <xf numFmtId="0" fontId="0" fillId="0" borderId="0" xfId="1166" applyFont="1"/>
    <xf numFmtId="0" fontId="44" fillId="0" borderId="0" xfId="1166" applyFont="1" applyFill="1" applyAlignment="1">
      <alignment horizontal="center"/>
    </xf>
    <xf numFmtId="194" fontId="44" fillId="0" borderId="0" xfId="1166" applyNumberFormat="1" applyFont="1" applyFill="1" applyAlignment="1">
      <alignment horizontal="center"/>
    </xf>
    <xf numFmtId="0" fontId="30" fillId="0" borderId="0" xfId="1166" applyFont="1" applyFill="1" applyAlignment="1">
      <alignment vertical="center"/>
    </xf>
    <xf numFmtId="0" fontId="17" fillId="0" borderId="1" xfId="2643" applyFont="1" applyBorder="1">
      <alignment vertical="center"/>
    </xf>
    <xf numFmtId="0" fontId="7" fillId="0" borderId="1" xfId="1166" applyFont="1" applyFill="1" applyBorder="1" applyAlignment="1">
      <alignment horizontal="center" vertical="center" wrapText="1"/>
    </xf>
    <xf numFmtId="194" fontId="7" fillId="0" borderId="1" xfId="0" applyNumberFormat="1" applyFont="1" applyBorder="1" applyAlignment="1">
      <alignment horizontal="center" vertical="center" wrapText="1"/>
    </xf>
    <xf numFmtId="0" fontId="19" fillId="0" borderId="1" xfId="2643" applyFont="1" applyBorder="1">
      <alignment vertical="center"/>
    </xf>
    <xf numFmtId="0" fontId="32" fillId="0" borderId="1" xfId="1166" applyFont="1" applyFill="1" applyBorder="1" applyAlignment="1">
      <alignment horizontal="center" vertical="center"/>
    </xf>
    <xf numFmtId="1" fontId="18" fillId="0" borderId="1" xfId="1166" applyNumberFormat="1" applyFont="1" applyFill="1" applyBorder="1" applyAlignment="1" applyProtection="1">
      <alignment vertical="center"/>
      <protection locked="0"/>
    </xf>
    <xf numFmtId="1" fontId="7" fillId="0" borderId="1" xfId="1166" applyNumberFormat="1" applyFont="1" applyFill="1" applyBorder="1" applyAlignment="1" applyProtection="1">
      <alignment horizontal="left" vertical="center"/>
      <protection locked="0"/>
    </xf>
    <xf numFmtId="1" fontId="7" fillId="0" borderId="1" xfId="1166" applyNumberFormat="1" applyFont="1" applyFill="1" applyBorder="1" applyAlignment="1" applyProtection="1">
      <alignment vertical="center"/>
      <protection locked="0"/>
    </xf>
    <xf numFmtId="186" fontId="2" fillId="0" borderId="1" xfId="801" applyNumberFormat="1" applyFont="1" applyFill="1" applyBorder="1" applyAlignment="1" applyProtection="1">
      <alignment vertical="center"/>
      <protection locked="0"/>
    </xf>
    <xf numFmtId="186" fontId="2" fillId="3" borderId="1" xfId="801" applyNumberFormat="1" applyFont="1" applyFill="1" applyBorder="1" applyAlignment="1" applyProtection="1">
      <alignment vertical="center"/>
      <protection locked="0"/>
    </xf>
    <xf numFmtId="194" fontId="0" fillId="0" borderId="0" xfId="801" applyNumberFormat="1" applyAlignment="1">
      <alignment horizontal="right" vertical="center"/>
    </xf>
    <xf numFmtId="0" fontId="0" fillId="0" borderId="1" xfId="801" applyFont="1" applyBorder="1">
      <alignment vertical="center"/>
    </xf>
    <xf numFmtId="0" fontId="0" fillId="0" borderId="1" xfId="801" applyFont="1" applyFill="1" applyBorder="1" applyAlignment="1">
      <alignment vertical="center"/>
    </xf>
    <xf numFmtId="192" fontId="30" fillId="0" borderId="0" xfId="4002" applyNumberFormat="1" applyFont="1">
      <alignment vertical="center"/>
    </xf>
    <xf numFmtId="0" fontId="29" fillId="0" borderId="0" xfId="4002" applyFont="1">
      <alignment vertical="center"/>
    </xf>
    <xf numFmtId="0" fontId="30" fillId="3" borderId="0" xfId="4002" applyFont="1" applyFill="1">
      <alignment vertical="center"/>
    </xf>
    <xf numFmtId="0" fontId="30" fillId="0" borderId="0" xfId="4002" applyFont="1">
      <alignment vertical="center"/>
    </xf>
    <xf numFmtId="0" fontId="30" fillId="0" borderId="0" xfId="4002" applyFont="1" applyFill="1" applyAlignment="1">
      <alignment horizontal="center" vertical="center"/>
    </xf>
    <xf numFmtId="0" fontId="30" fillId="0" borderId="0" xfId="4002" applyFont="1" applyAlignment="1">
      <alignment horizontal="center" vertical="center"/>
    </xf>
    <xf numFmtId="194" fontId="30" fillId="0" borderId="0" xfId="4002" applyNumberFormat="1" applyFont="1" applyFill="1">
      <alignment vertical="center"/>
    </xf>
    <xf numFmtId="194" fontId="30" fillId="0" borderId="0" xfId="4002" applyNumberFormat="1" applyFont="1">
      <alignment vertical="center"/>
    </xf>
    <xf numFmtId="0" fontId="33" fillId="0" borderId="0" xfId="4002" applyFont="1">
      <alignment vertical="center"/>
    </xf>
    <xf numFmtId="0" fontId="21" fillId="0" borderId="0" xfId="4002" applyFont="1" applyAlignment="1">
      <alignment horizontal="center" vertical="center"/>
    </xf>
    <xf numFmtId="194" fontId="21" fillId="0" borderId="0" xfId="4002" applyNumberFormat="1" applyFont="1" applyAlignment="1">
      <alignment horizontal="center" vertical="center"/>
    </xf>
    <xf numFmtId="0" fontId="32" fillId="0" borderId="0" xfId="4002" applyFont="1" applyAlignment="1">
      <alignment vertical="center"/>
    </xf>
    <xf numFmtId="0" fontId="32" fillId="0" borderId="0" xfId="4002" applyFont="1" applyFill="1" applyAlignment="1">
      <alignment horizontal="center" vertical="center"/>
    </xf>
    <xf numFmtId="0" fontId="32" fillId="0" borderId="0" xfId="4002" applyFont="1" applyAlignment="1">
      <alignment horizontal="center" vertical="center"/>
    </xf>
    <xf numFmtId="194" fontId="33" fillId="0" borderId="0" xfId="4002" applyNumberFormat="1" applyFont="1" applyAlignment="1">
      <alignment horizontal="right" vertical="center"/>
    </xf>
    <xf numFmtId="186" fontId="12" fillId="0" borderId="1" xfId="4002" applyNumberFormat="1" applyFont="1" applyBorder="1" applyAlignment="1" applyProtection="1">
      <alignment horizontal="center" vertical="center"/>
      <protection locked="0"/>
    </xf>
    <xf numFmtId="0" fontId="12" fillId="0" borderId="1" xfId="4002" applyFont="1" applyFill="1" applyBorder="1" applyAlignment="1">
      <alignment horizontal="center" vertical="center" wrapText="1"/>
    </xf>
    <xf numFmtId="0" fontId="12" fillId="0" borderId="1" xfId="4002" applyFont="1" applyBorder="1" applyAlignment="1">
      <alignment horizontal="center" vertical="center" wrapText="1"/>
    </xf>
    <xf numFmtId="194" fontId="12" fillId="0" borderId="1" xfId="4002" applyNumberFormat="1" applyFont="1" applyFill="1" applyBorder="1" applyAlignment="1">
      <alignment horizontal="center" vertical="center" wrapText="1"/>
    </xf>
    <xf numFmtId="194" fontId="12" fillId="0" borderId="1" xfId="4002" applyNumberFormat="1" applyFont="1" applyBorder="1" applyAlignment="1">
      <alignment horizontal="center" vertical="center" wrapText="1"/>
    </xf>
    <xf numFmtId="186" fontId="12" fillId="0" borderId="1" xfId="4002" applyNumberFormat="1" applyFont="1" applyBorder="1" applyProtection="1">
      <alignment vertical="center"/>
      <protection locked="0"/>
    </xf>
    <xf numFmtId="0" fontId="2" fillId="0" borderId="1" xfId="1422" applyNumberFormat="1" applyFont="1" applyFill="1" applyBorder="1" applyAlignment="1" applyProtection="1">
      <alignment horizontal="center" vertical="center"/>
      <protection locked="0"/>
    </xf>
    <xf numFmtId="194" fontId="2" fillId="0" borderId="1" xfId="4002" applyNumberFormat="1" applyFont="1" applyFill="1" applyBorder="1">
      <alignment vertical="center"/>
    </xf>
    <xf numFmtId="194" fontId="2" fillId="0" borderId="1" xfId="4002" applyNumberFormat="1" applyFont="1" applyBorder="1">
      <alignment vertical="center"/>
    </xf>
    <xf numFmtId="186" fontId="2" fillId="0" borderId="1" xfId="4002" applyNumberFormat="1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2" fillId="0" borderId="1" xfId="1422" applyNumberFormat="1" applyFont="1" applyBorder="1" applyAlignment="1" applyProtection="1">
      <alignment horizontal="center" vertical="center"/>
      <protection locked="0"/>
    </xf>
    <xf numFmtId="186" fontId="2" fillId="3" borderId="1" xfId="4002" applyNumberFormat="1" applyFont="1" applyFill="1" applyBorder="1" applyProtection="1">
      <alignment vertical="center"/>
      <protection locked="0"/>
    </xf>
    <xf numFmtId="0" fontId="30" fillId="0" borderId="0" xfId="4211" applyFont="1" applyAlignment="1">
      <alignment vertical="top"/>
    </xf>
    <xf numFmtId="0" fontId="0" fillId="0" borderId="0" xfId="4211" applyFont="1" applyAlignment="1">
      <alignment horizontal="center" vertical="center"/>
    </xf>
    <xf numFmtId="0" fontId="0" fillId="0" borderId="0" xfId="4211" applyFont="1">
      <alignment vertical="center"/>
    </xf>
    <xf numFmtId="0" fontId="0" fillId="0" borderId="0" xfId="4211" applyFont="1" applyAlignment="1">
      <alignment horizontal="left" vertical="center"/>
    </xf>
    <xf numFmtId="0" fontId="45" fillId="0" borderId="0" xfId="4211" applyFont="1" applyAlignment="1">
      <alignment horizontal="center" vertical="top"/>
    </xf>
    <xf numFmtId="0" fontId="33" fillId="0" borderId="1" xfId="4211" applyFont="1" applyFill="1" applyBorder="1" applyAlignment="1">
      <alignment horizontal="center" vertical="center"/>
    </xf>
    <xf numFmtId="0" fontId="33" fillId="0" borderId="1" xfId="4211" applyFont="1" applyFill="1" applyBorder="1">
      <alignment vertical="center"/>
    </xf>
    <xf numFmtId="0" fontId="46" fillId="0" borderId="1" xfId="4211" applyFont="1" applyFill="1" applyBorder="1">
      <alignment vertical="center"/>
    </xf>
    <xf numFmtId="0" fontId="47" fillId="0" borderId="0" xfId="4211" applyFont="1" applyFill="1">
      <alignment vertical="center"/>
    </xf>
    <xf numFmtId="0" fontId="48" fillId="0" borderId="6" xfId="4211" applyFont="1" applyBorder="1" applyAlignment="1">
      <alignment horizontal="center" wrapText="1"/>
    </xf>
    <xf numFmtId="0" fontId="49" fillId="0" borderId="0" xfId="4211" applyFont="1" applyAlignment="1">
      <alignment horizontal="center"/>
    </xf>
    <xf numFmtId="57" fontId="49" fillId="0" borderId="0" xfId="4211" applyNumberFormat="1" applyFont="1" applyAlignment="1">
      <alignment horizontal="center"/>
    </xf>
  </cellXfs>
  <cellStyles count="5008">
    <cellStyle name="常规" xfId="0" builtinId="0"/>
    <cellStyle name="货币[0]" xfId="1" builtinId="7"/>
    <cellStyle name="40% - 强调文字颜色 5 4 2_2015财政决算公开" xfId="2"/>
    <cellStyle name="链接单元格 5" xfId="3"/>
    <cellStyle name="?鹎%U龡&amp;H齲_x0001_C铣_x0014__x0007__x0001__x0001_ 3 4 2 3 3 2" xfId="4"/>
    <cellStyle name="20% - 强调文字颜色 3" xfId="5" builtinId="38"/>
    <cellStyle name="输出 3" xfId="6"/>
    <cellStyle name="20% - 强调文字颜色 2 4 2 3" xfId="7"/>
    <cellStyle name="20% - 强调文字颜色 6 3 2 2_2015财政决算公开" xfId="8"/>
    <cellStyle name="强调文字颜色 5 4 2 2 2" xfId="9"/>
    <cellStyle name="?鹎%U龡&amp;H齲_x0001_C铣_x0014__x0007__x0001__x0001_ 2 2 3 4_2015财政决算公开" xfId="10"/>
    <cellStyle name="强调文字颜色 2 3 2" xfId="11"/>
    <cellStyle name="常规 2 2 2 5 3 2" xfId="12"/>
    <cellStyle name="输入" xfId="13" builtinId="20"/>
    <cellStyle name="?鹎%U龡&amp;H齲_x0001_C铣_x0014__x0007__x0001__x0001_ 2 2 2 2 3_2015财政决算公开" xfId="14"/>
    <cellStyle name="常规 39" xfId="15"/>
    <cellStyle name="常规 44" xfId="16"/>
    <cellStyle name="货币" xfId="17" builtinId="4"/>
    <cellStyle name="20% - 强调文字颜色 1 6 2 2" xfId="18"/>
    <cellStyle name="常规 15 4 2" xfId="19"/>
    <cellStyle name="40% - 强调文字颜色 2 2 3 2 2" xfId="20"/>
    <cellStyle name="千位分隔[0]" xfId="21" builtinId="6"/>
    <cellStyle name="常规 3 4 3" xfId="22"/>
    <cellStyle name="60% - 强调文字颜色 1 3 5" xfId="23"/>
    <cellStyle name="?鹎%U龡&amp;H齲_x0001_C铣_x0014__x0007__x0001__x0001_ 2 2 3 2 2" xfId="24"/>
    <cellStyle name="40% - 强调文字颜色 4 3 4" xfId="25"/>
    <cellStyle name="40% - 强调文字颜色 3 3 3 2" xfId="26"/>
    <cellStyle name="40% - 强调文字颜色 3" xfId="27" builtinId="39"/>
    <cellStyle name="常规 26 2" xfId="28"/>
    <cellStyle name="常规 31 2" xfId="29"/>
    <cellStyle name="?鹎%U龡&amp;H齲_x0001_C铣_x0014__x0007__x0001__x0001_ 3" xfId="30"/>
    <cellStyle name="?鹎%U龡&amp;H齲_x0001_C铣_x0014__x0007__x0001__x0001_ 3 3 3 2" xfId="31"/>
    <cellStyle name="?鹎%U龡&amp;H齲_x0001_C铣_x0014__x0007__x0001__x0001_ 4 3 4" xfId="32"/>
    <cellStyle name="标题 5 6" xfId="33"/>
    <cellStyle name="?鹎%U龡&amp;H齲_x0001_C铣_x0014__x0007__x0001__x0001_ 2 5 2 2" xfId="34"/>
    <cellStyle name="差" xfId="35" builtinId="27"/>
    <cellStyle name="20% - 强调文字颜色 2 2 3_2015财政决算公开" xfId="36"/>
    <cellStyle name="?鹎%U龡&amp;H齲_x0001_C铣_x0014__x0007__x0001__x0001_ 3 2 2 6_2015财政决算公开" xfId="37"/>
    <cellStyle name="40% - 强调文字颜色 2 5 2 2" xfId="38"/>
    <cellStyle name="常规 7 3" xfId="39"/>
    <cellStyle name="20% - 强调文字颜色 3 6 2 2" xfId="40"/>
    <cellStyle name="千位分隔" xfId="41" builtinId="3"/>
    <cellStyle name="60% - 强调文字颜色 2 4 3" xfId="42"/>
    <cellStyle name="20% - 强调文字颜色 2 2 3 2 2 2" xfId="43"/>
    <cellStyle name="常规 12 2 3" xfId="44"/>
    <cellStyle name="?鹎%U龡&amp;H齲_x0001_C铣_x0014__x0007__x0001__x0001_ 2 3 5 3" xfId="45"/>
    <cellStyle name="60% - 强调文字颜色 3" xfId="46" builtinId="40"/>
    <cellStyle name="千位分隔 4 6" xfId="47"/>
    <cellStyle name="20% - 强调文字颜色 6 3 2 2 2" xfId="48"/>
    <cellStyle name="?鹎%U龡&amp;H齲_x0001_C铣_x0014__x0007__x0001__x0001_ 2 2 3 4 2" xfId="49"/>
    <cellStyle name="强调文字颜色 5 3 3" xfId="50"/>
    <cellStyle name="40% - 强调文字颜色 5 4 2 2" xfId="51"/>
    <cellStyle name="超链接" xfId="52" builtinId="8"/>
    <cellStyle name="40% - 强调文字颜色 1 6_2015财政决算公开" xfId="53"/>
    <cellStyle name="?鹎%U龡&amp;H齲_x0001_C铣_x0014__x0007__x0001__x0001_ 2 2 2 5 2" xfId="54"/>
    <cellStyle name="百分比" xfId="55" builtinId="5"/>
    <cellStyle name="适中 2 4 2" xfId="56"/>
    <cellStyle name="已访问的超链接" xfId="57" builtinId="9"/>
    <cellStyle name="20% - 强调文字颜色 6 4 2 2" xfId="58"/>
    <cellStyle name="强调文字颜色 3 2 3 2" xfId="59"/>
    <cellStyle name="?鹎%U龡&amp;H齲_x0001_C铣_x0014__x0007__x0001__x0001_ 2 3 3 4" xfId="60"/>
    <cellStyle name="强调文字颜色 3 3 2 3 2" xfId="61"/>
    <cellStyle name="?鹎%U龡&amp;H齲_x0001_C铣_x0014__x0007__x0001__x0001_ 2 4 2 5 2" xfId="62"/>
    <cellStyle name="注释" xfId="63" builtinId="10"/>
    <cellStyle name="60% - 强调文字颜色 2 3" xfId="64"/>
    <cellStyle name="常规 12 2 2" xfId="65"/>
    <cellStyle name="好 4 2 2 2" xfId="66"/>
    <cellStyle name="?鹎%U龡&amp;H齲_x0001_C铣_x0014__x0007__x0001__x0001_ 2 3 5 2" xfId="67"/>
    <cellStyle name="60% - 强调文字颜色 2" xfId="68" builtinId="36"/>
    <cellStyle name="?鹎%U龡&amp;H齲_x0001_C铣_x0014__x0007__x0001__x0001_ 3 2 5_2015财政决算公开" xfId="69"/>
    <cellStyle name="?鹎%U龡&amp;H齲_x0001_C铣_x0014__x0007__x0001__x0001_ 3 2 2 3_2015财政决算公开" xfId="70"/>
    <cellStyle name="?鹎%U龡&amp;H齲_x0001_C铣_x0014__x0007__x0001__x0001_ 2 3 2 3 2" xfId="71"/>
    <cellStyle name="标题 4" xfId="72" builtinId="19"/>
    <cellStyle name="货币[0] 3" xfId="73"/>
    <cellStyle name="常规 4 2 2 3" xfId="74"/>
    <cellStyle name="常规 4 4 3" xfId="75"/>
    <cellStyle name="常规 6 5" xfId="76"/>
    <cellStyle name="警告文本" xfId="77" builtinId="11"/>
    <cellStyle name="60% - 强调文字颜色 2 3 5" xfId="78"/>
    <cellStyle name="?鹎%U龡&amp;H齲_x0001_C铣_x0014__x0007__x0001__x0001_ 2 2 4 2 2" xfId="79"/>
    <cellStyle name="?鹎%U龡&amp;H齲_x0001_C铣_x0014__x0007__x0001__x0001_ 3 10" xfId="80"/>
    <cellStyle name="?鹎%U龡&amp;H齲_x0001_C铣_x0014__x0007__x0001__x0001_ 3 4 4 5" xfId="81"/>
    <cellStyle name="?鹎%U龡&amp;H齲_x0001_C铣_x0014__x0007__x0001__x0001_ 3 2 2 2 2 5" xfId="82"/>
    <cellStyle name="标题" xfId="83" builtinId="15"/>
    <cellStyle name="注释 3 3 3" xfId="84"/>
    <cellStyle name="常规 13 2 3 2" xfId="85"/>
    <cellStyle name="?鹎%U龡&amp;H齲_x0001_C铣_x0014__x0007__x0001__x0001_ 2 4 5 3 2" xfId="86"/>
    <cellStyle name="?鹎%U龡&amp;H齲_x0001_C铣_x0014__x0007__x0001__x0001_ 2 3 6 5" xfId="87"/>
    <cellStyle name="解释性文本" xfId="88" builtinId="53"/>
    <cellStyle name="标题 1 5 2" xfId="89"/>
    <cellStyle name="标题 1" xfId="90" builtinId="16"/>
    <cellStyle name="20% - 强调文字颜色 5 3 3" xfId="91"/>
    <cellStyle name="百分比 4" xfId="92"/>
    <cellStyle name="20% - 强调文字颜色 1 4_2015财政决算公开" xfId="93"/>
    <cellStyle name="标题 2" xfId="94" builtinId="17"/>
    <cellStyle name="60% - 强调文字颜色 1" xfId="95" builtinId="32"/>
    <cellStyle name="?鹎%U龡&amp;H齲_x0001_C铣_x0014__x0007__x0001__x0001_ 5_2015财政决算公开" xfId="96"/>
    <cellStyle name="标题 3" xfId="97" builtinId="18"/>
    <cellStyle name="货币[0] 2" xfId="98"/>
    <cellStyle name="常规 12 2 4" xfId="99"/>
    <cellStyle name="强调文字颜色 3 2 5 2" xfId="100"/>
    <cellStyle name="千位分隔 3 2 2 2 2" xfId="101"/>
    <cellStyle name="?鹎%U龡&amp;H齲_x0001_C铣_x0014__x0007__x0001__x0001_ 2 3 5 4" xfId="102"/>
    <cellStyle name="60% - 强调文字颜色 4" xfId="103" builtinId="44"/>
    <cellStyle name="强调文字颜色 2 2 3 3 2" xfId="104"/>
    <cellStyle name="20% - 强调文字颜色 2 4 2" xfId="105"/>
    <cellStyle name="输出" xfId="106" builtinId="21"/>
    <cellStyle name="40% - 强调文字颜色 6 3 3_2015财政决算公开" xfId="107"/>
    <cellStyle name="?鹎%U龡&amp;H齲_x0001_C铣_x0014__x0007__x0001__x0001_ 3 2 4 5" xfId="108"/>
    <cellStyle name="?鹎%U龡&amp;H齲_x0001_C铣_x0014__x0007__x0001__x0001_ 3 4 7" xfId="109"/>
    <cellStyle name="?鹎%U龡&amp;H齲_x0001_C铣_x0014__x0007__x0001__x0001_ 3 2 2 2 5" xfId="110"/>
    <cellStyle name="60% - 强调文字颜色 3 2 2 3 2" xfId="111"/>
    <cellStyle name="?鹎%U龡&amp;H齲_x0001_C铣_x0014__x0007__x0001__x0001_ 2 2 2 2 3 3" xfId="112"/>
    <cellStyle name="常规 5 6 3 2" xfId="113"/>
    <cellStyle name="计算" xfId="114" builtinId="22"/>
    <cellStyle name="计算 2 3 3" xfId="115"/>
    <cellStyle name="?鹎%U龡&amp;H齲_x0001_C铣_x0014__x0007__x0001__x0001_ 2 4 8" xfId="116"/>
    <cellStyle name="检查单元格" xfId="117" builtinId="23"/>
    <cellStyle name="常规 13 5" xfId="118"/>
    <cellStyle name="20% - 着色 1 2" xfId="119"/>
    <cellStyle name="标题 2 2_2015财政决算公开" xfId="120"/>
    <cellStyle name="计算 3 2" xfId="121"/>
    <cellStyle name="20% - 强调文字颜色 1 4 3" xfId="122"/>
    <cellStyle name="60% - 强调文字颜色 2 5 3" xfId="123"/>
    <cellStyle name="标题 5 3 4" xfId="124"/>
    <cellStyle name="20% - 强调文字颜色 6" xfId="125" builtinId="50"/>
    <cellStyle name="40% - 强调文字颜色 4 2 3 3" xfId="126"/>
    <cellStyle name="常规 2 2 2 5" xfId="127"/>
    <cellStyle name="强调文字颜色 2" xfId="128" builtinId="33"/>
    <cellStyle name="60% - 强调文字颜色 1 7 2" xfId="129"/>
    <cellStyle name="标题 3 3 2 2 2" xfId="130"/>
    <cellStyle name="千位分隔 6 3" xfId="131"/>
    <cellStyle name="?鹎%U龡&amp;H齲_x0001_C铣_x0014__x0007__x0001__x0001_ 4 2 3 3" xfId="132"/>
    <cellStyle name="标题 4 5 3" xfId="133"/>
    <cellStyle name="20% - 强调文字颜色 6 3 5" xfId="134"/>
    <cellStyle name="链接单元格" xfId="135" builtinId="24"/>
    <cellStyle name="20% - 强调文字颜色 4 5 2 3" xfId="136"/>
    <cellStyle name="20% - 强调文字颜色 1 2 2 2_2015财政决算公开" xfId="137"/>
    <cellStyle name="汇总" xfId="138" builtinId="25"/>
    <cellStyle name="?鹎%U龡&amp;H齲_x0001_C铣_x0014__x0007__x0001__x0001_ 2 5 3" xfId="139"/>
    <cellStyle name="差 2 3 2" xfId="140"/>
    <cellStyle name="差_F00DC810C49E00C2E0430A3413167AE0" xfId="141"/>
    <cellStyle name="好" xfId="142" builtinId="26"/>
    <cellStyle name="?鹎%U龡&amp;H齲_x0001_C铣_x0014__x0007__x0001__x0001_ 2 4 2 2" xfId="143"/>
    <cellStyle name="适中" xfId="144" builtinId="28"/>
    <cellStyle name="60% - 强调文字颜色 2 5 2" xfId="145"/>
    <cellStyle name="标题 5 3 3" xfId="146"/>
    <cellStyle name="20% - 强调文字颜色 5" xfId="147" builtinId="46"/>
    <cellStyle name="40% - 强调文字颜色 4 2 3 2" xfId="148"/>
    <cellStyle name="常规 2 2 2 4" xfId="149"/>
    <cellStyle name="强调文字颜色 1" xfId="150" builtinId="29"/>
    <cellStyle name="千位分隔 6 2" xfId="151"/>
    <cellStyle name="?鹎%U龡&amp;H齲_x0001_C铣_x0014__x0007__x0001__x0001_ 4 2 3 2" xfId="152"/>
    <cellStyle name="标题 4 5 2" xfId="153"/>
    <cellStyle name="注释 2 3 3" xfId="154"/>
    <cellStyle name="常规 2 3 2 2 5" xfId="155"/>
    <cellStyle name="?鹎%U龡&amp;H齲_x0001_C铣_x0014__x0007__x0001__x0001_ 2 4 4 3 2" xfId="156"/>
    <cellStyle name="百分比 3 5 2" xfId="157"/>
    <cellStyle name="20% - 强调文字颜色 1" xfId="158" builtinId="30"/>
    <cellStyle name="?鹎%U龡&amp;H齲_x0001_C铣_x0014__x0007__x0001__x0001_ 2 4 9 2" xfId="159"/>
    <cellStyle name="40% - 强调文字颜色 4 3 2" xfId="160"/>
    <cellStyle name="40% - 强调文字颜色 1" xfId="161" builtinId="31"/>
    <cellStyle name="?鹎%U龡&amp;H齲_x0001_C铣_x0014__x0007__x0001__x0001_ 4 3 2" xfId="162"/>
    <cellStyle name="标题 5 4" xfId="163"/>
    <cellStyle name="输出 2" xfId="164"/>
    <cellStyle name="20% - 强调文字颜色 2 4 2 2" xfId="165"/>
    <cellStyle name="?鹎%U龡&amp;H齲_x0001_C铣_x0014__x0007__x0001__x0001_ 3 4 7 2" xfId="166"/>
    <cellStyle name="?鹎%U龡&amp;H齲_x0001_C铣_x0014__x0007__x0001__x0001_ 3 2 2 2 5 2" xfId="167"/>
    <cellStyle name="?鹎%U龡&amp;H齲_x0001_C铣_x0014__x0007__x0001__x0001_ 2 2 2 2 3 3 2" xfId="168"/>
    <cellStyle name="20% - 强调文字颜色 2" xfId="169" builtinId="34"/>
    <cellStyle name="40% - 强调文字颜色 4 3 3" xfId="170"/>
    <cellStyle name="40% - 强调文字颜色 2" xfId="171" builtinId="35"/>
    <cellStyle name="输入 2 2 2 3" xfId="172"/>
    <cellStyle name="?鹎%U龡&amp;H齲_x0001_C铣_x0014__x0007__x0001__x0001_ 2" xfId="173"/>
    <cellStyle name="?鹎%U龡&amp;H齲_x0001_C铣_x0014__x0007__x0001__x0001_ 4 3 3" xfId="174"/>
    <cellStyle name="标题 5 5" xfId="175"/>
    <cellStyle name="?鹎%U龡&amp;H齲_x0001_C铣_x0014__x0007__x0001__x0001_ 2 3 2_2015财政决算公开" xfId="176"/>
    <cellStyle name="?鹎%U龡&amp;H齲_x0001_C铣_x0014__x0007__x0001__x0001_ 2 2 3 2 2 2" xfId="177"/>
    <cellStyle name="千位分隔 2 2 4 2" xfId="178"/>
    <cellStyle name="40% - 强调文字颜色 4 2 3 4" xfId="179"/>
    <cellStyle name="常规 2 2 2 6" xfId="180"/>
    <cellStyle name="强调文字颜色 3" xfId="181" builtinId="37"/>
    <cellStyle name="千位分隔 6 4" xfId="182"/>
    <cellStyle name="?鹎%U龡&amp;H齲_x0001_C铣_x0014__x0007__x0001__x0001_ 4 2 3 4" xfId="183"/>
    <cellStyle name="千位分隔 2 2 4 3" xfId="184"/>
    <cellStyle name="40% - 强调文字颜色 4 2 3 5" xfId="185"/>
    <cellStyle name="20% - 强调文字颜色 5 5 2 2 2" xfId="186"/>
    <cellStyle name="常规 2 2 2 7" xfId="187"/>
    <cellStyle name="强调文字颜色 4" xfId="188" builtinId="41"/>
    <cellStyle name="标题 5 3 2" xfId="189"/>
    <cellStyle name="20% - 强调文字颜色 4" xfId="190" builtinId="42"/>
    <cellStyle name="40% - 强调文字颜色 4 3 5" xfId="191"/>
    <cellStyle name="40% - 强调文字颜色 3 3 3 3" xfId="192"/>
    <cellStyle name="40% - 强调文字颜色 4" xfId="193" builtinId="43"/>
    <cellStyle name="常规 26 3" xfId="194"/>
    <cellStyle name="?鹎%U龡&amp;H齲_x0001_C铣_x0014__x0007__x0001__x0001_ 3 3 3 3" xfId="195"/>
    <cellStyle name="?鹎%U龡&amp;H齲_x0001_C铣_x0014__x0007__x0001__x0001_ 4" xfId="196"/>
    <cellStyle name="好 6 2 2" xfId="197"/>
    <cellStyle name="?鹎%U龡&amp;H齲_x0001_C铣_x0014__x0007__x0001__x0001_ 4 3 5" xfId="198"/>
    <cellStyle name="标题 3 2 3 2 2" xfId="199"/>
    <cellStyle name="标题 5 7" xfId="200"/>
    <cellStyle name="60% - 强调文字颜色 3 3 2 2 3" xfId="201"/>
    <cellStyle name="?鹎%U龡&amp;H齲_x0001_C铣_x0014__x0007__x0001__x0001_ 3 4 4 2 2" xfId="202"/>
    <cellStyle name="?鹎%U龡&amp;H齲_x0001_C铣_x0014__x0007__x0001__x0001_ 3 2 2 2 2 2 2" xfId="203"/>
    <cellStyle name="千位分隔 2 2 4 4" xfId="204"/>
    <cellStyle name="百分比 3 2 3 2" xfId="205"/>
    <cellStyle name="常规 2 2 2 8" xfId="206"/>
    <cellStyle name="强调文字颜色 5" xfId="207" builtinId="45"/>
    <cellStyle name="60% - 强调文字颜色 6 5 2" xfId="208"/>
    <cellStyle name="?鹎%U龡&amp;H齲_x0001_C铣_x0014__x0007__x0001__x0001_ 2 2 3 6 2" xfId="209"/>
    <cellStyle name="20% - 着色 2" xfId="210"/>
    <cellStyle name="计算 4" xfId="211"/>
    <cellStyle name="?鹎%U龡&amp;H齲_x0001_C铣_x0014__x0007__x0001__x0001_ 2 2 2 3 2 2" xfId="212"/>
    <cellStyle name="40% - 强调文字颜色 5" xfId="213" builtinId="47"/>
    <cellStyle name="强调文字颜色 4 2 3 2" xfId="214"/>
    <cellStyle name="?鹎%U龡&amp;H齲_x0001_C铣_x0014__x0007__x0001__x0001_ 3 3 3 4" xfId="215"/>
    <cellStyle name="?鹎%U龡&amp;H齲_x0001_C铣_x0014__x0007__x0001__x0001_ 5" xfId="216"/>
    <cellStyle name="?鹎%U龡&amp;H齲_x0001_C铣_x0014__x0007__x0001__x0001_ 4 3 6" xfId="217"/>
    <cellStyle name="注释 3 2 3" xfId="218"/>
    <cellStyle name="40% - 强调文字颜色 6 6 3" xfId="219"/>
    <cellStyle name="常规 13 2 2 2" xfId="220"/>
    <cellStyle name="60% - 强调文字颜色 4 2 4 3" xfId="221"/>
    <cellStyle name="?鹎%U龡&amp;H齲_x0001_C铣_x0014__x0007__x0001__x0001_ 2 4 5 2 2" xfId="222"/>
    <cellStyle name="适中 3 2 2 2 2" xfId="223"/>
    <cellStyle name="60% - 着色 6 2" xfId="224"/>
    <cellStyle name="60% - 强调文字颜色 5" xfId="225" builtinId="48"/>
    <cellStyle name="20% - 强调文字颜色 1 2_2015财政决算公开" xfId="226"/>
    <cellStyle name="千位分隔 2 2 4 5" xfId="227"/>
    <cellStyle name="常规 2 2 2 9" xfId="228"/>
    <cellStyle name="强调文字颜色 6" xfId="229" builtinId="49"/>
    <cellStyle name="60% - 强调文字颜色 6 5 3" xfId="230"/>
    <cellStyle name="20% - 强调文字颜色 2 2 4_2015财政决算公开" xfId="231"/>
    <cellStyle name="常规 3 2 6 2" xfId="232"/>
    <cellStyle name="强调文字颜色 2 2 4 2 2" xfId="233"/>
    <cellStyle name="20% - 强调文字颜色 3 3 2" xfId="234"/>
    <cellStyle name="40% - 强调文字颜色 6" xfId="235" builtinId="51"/>
    <cellStyle name="强调文字颜色 4 2 3 3" xfId="236"/>
    <cellStyle name="?鹎%U龡&amp;H齲_x0001_C铣_x0014__x0007__x0001__x0001_ 3 3 3 5" xfId="237"/>
    <cellStyle name="?鹎%U龡&amp;H齲_x0001_C铣_x0014__x0007__x0001__x0001_ 6" xfId="238"/>
    <cellStyle name="?鹎%U龡&amp;H齲_x0001_C铣_x0014__x0007__x0001__x0001_ 3 2 5 4 2" xfId="239"/>
    <cellStyle name="?鹎%U龡&amp;H齲_x0001_C铣_x0014__x0007__x0001__x0001_ 3 2 2 3 4 2" xfId="240"/>
    <cellStyle name="常规 48 3" xfId="241"/>
    <cellStyle name="60% - 强调文字颜色 6" xfId="242" builtinId="52"/>
    <cellStyle name="?鹎%U龡&amp;H齲_x0001_C铣_x0014__x0007__x0001__x0001_ 2 2 2 2 4 2 2" xfId="243"/>
    <cellStyle name="常规 7 2 2 2 2" xfId="244"/>
    <cellStyle name="40% - 强调文字颜色 3 2 3 5" xfId="245"/>
    <cellStyle name="20% - 强调文字颜色 5 4 2 2 2" xfId="246"/>
    <cellStyle name="常规 35" xfId="247"/>
    <cellStyle name="常规 40" xfId="248"/>
    <cellStyle name="强调文字颜色 2 2 3 2 2" xfId="249"/>
    <cellStyle name="20% - 强调文字颜色 2 3 2" xfId="250"/>
    <cellStyle name="?鹎%U龡&amp;H齲_x0001_C铣_x0014__x0007__x0001__x0001_ 3 2 3 5" xfId="251"/>
    <cellStyle name="货币 2 4 4 2" xfId="252"/>
    <cellStyle name="?鹎%U龡&amp;H齲_x0001_C铣_x0014__x0007__x0001__x0001_ 3 3 7" xfId="253"/>
    <cellStyle name="60% - 强调文字颜色 3 2 2 2 2" xfId="254"/>
    <cellStyle name="20% - 强调文字颜色 4 3 2_2015财政决算公开" xfId="255"/>
    <cellStyle name="?鹎%U龡&amp;H齲_x0001_C铣_x0014__x0007__x0001__x0001_ 2 2 2 2 2 3" xfId="256"/>
    <cellStyle name="20% - 强调文字颜色 1 2 3" xfId="257"/>
    <cellStyle name="?鹎%U龡&amp;H齲_x0001_C铣_x0014__x0007__x0001__x0001_ 2 2 8" xfId="258"/>
    <cellStyle name="链接单元格 3 2 3" xfId="259"/>
    <cellStyle name="常规 11 5" xfId="260"/>
    <cellStyle name="货币 2 3 3 3" xfId="261"/>
    <cellStyle name="标题 5 3 2_2015财政决算公开" xfId="262"/>
    <cellStyle name="?鹎%U龡&amp;H齲_x0001_C铣_x0014__x0007__x0001__x0001_ 2 2" xfId="263"/>
    <cellStyle name="?鹎%U龡&amp;H齲_x0001_C铣_x0014__x0007__x0001__x0001_ 4 3 3 2" xfId="264"/>
    <cellStyle name="标题 5 5 2" xfId="265"/>
    <cellStyle name="20% - 强调文字颜色 2 6 2" xfId="266"/>
    <cellStyle name="?鹎%U龡&amp;H齲_x0001_C铣_x0014__x0007__x0001__x0001_ 3 2 2 5 2 2" xfId="267"/>
    <cellStyle name="常规 2 2 2 2 4 3" xfId="268"/>
    <cellStyle name="?鹎%U龡&amp;H齲_x0001_C铣_x0014__x0007__x0001__x0001_ 3 2 7 2 2" xfId="269"/>
    <cellStyle name="20% - 强调文字颜色 1 9" xfId="270"/>
    <cellStyle name="20% - 强调文字颜色 2 2 2 2 2" xfId="271"/>
    <cellStyle name="?鹎%U龡&amp;H齲_x0001_C铣_x0014__x0007__x0001__x0001_ 3 2 2 4 5" xfId="272"/>
    <cellStyle name="?鹎%U龡&amp;H齲_x0001_C铣_x0014__x0007__x0001__x0001_ 2 4 2 3 3 2" xfId="273"/>
    <cellStyle name="常规 2 4 2 2 5" xfId="274"/>
    <cellStyle name="?鹎%U龡&amp;H齲_x0001_C铣_x0014__x0007__x0001__x0001_ 2 2 11 2" xfId="275"/>
    <cellStyle name="强调文字颜色 3 2 2 2 3" xfId="276"/>
    <cellStyle name="?鹎%U龡&amp;H齲_x0001_C铣_x0014__x0007__x0001__x0001_ 2 3 2 4 3" xfId="277"/>
    <cellStyle name="20% - 强调文字颜色 1 2 3 2" xfId="278"/>
    <cellStyle name="?鹎%U龡&amp;H齲_x0001_C铣_x0014__x0007__x0001__x0001_ 2 2 8 2" xfId="279"/>
    <cellStyle name="解释性文本 3 3" xfId="280"/>
    <cellStyle name="货币 2 3 3 3 2" xfId="281"/>
    <cellStyle name="40% - 强调文字颜色 6 3 2 3" xfId="282"/>
    <cellStyle name="常规 5 3 5" xfId="283"/>
    <cellStyle name="?鹎%U龡&amp;H齲_x0001_C铣_x0014__x0007__x0001__x0001_ 2 2 2" xfId="284"/>
    <cellStyle name="?鹎%U龡&amp;H齲_x0001_C铣_x0014__x0007__x0001__x0001_ 2 3 2 4 3 2" xfId="285"/>
    <cellStyle name="?鹎%U龡&amp;H齲_x0001_C铣_x0014__x0007__x0001__x0001_ 2 2 3 4 5" xfId="286"/>
    <cellStyle name="常规 8 4 3" xfId="287"/>
    <cellStyle name="20% - 强调文字颜色 1 2 3 2 2" xfId="288"/>
    <cellStyle name="40% - 强调文字颜色 6 3 2 3 2" xfId="289"/>
    <cellStyle name="?鹎%U龡&amp;H齲_x0001_C铣_x0014__x0007__x0001__x0001_ 2 2 2 2" xfId="290"/>
    <cellStyle name="千位分隔 4 5 4" xfId="291"/>
    <cellStyle name="?鹎%U龡&amp;H齲_x0001_C铣_x0014__x0007__x0001__x0001_" xfId="292"/>
    <cellStyle name="强调文字颜色 2 2 3 4" xfId="293"/>
    <cellStyle name="20% - 强调文字颜色 2 5" xfId="294"/>
    <cellStyle name="?鹎%U龡&amp;H齲_x0001_C铣_x0014__x0007__x0001__x0001_ 2 4 2 3 2" xfId="295"/>
    <cellStyle name="?鹎%U龡&amp;H齲_x0001_C铣_x0014__x0007__x0001__x0001_ 2 2 10" xfId="296"/>
    <cellStyle name="?鹎%U龡&amp;H齲_x0001_C铣_x0014__x0007__x0001__x0001_ 2 3 2 4 4" xfId="297"/>
    <cellStyle name="常规 5 5 2 2" xfId="298"/>
    <cellStyle name="?鹎%U龡&amp;H齲_x0001_C铣_x0014__x0007__x0001__x0001_ 3 3 3_2015财政决算公开" xfId="299"/>
    <cellStyle name="20% - 强调文字颜色 1 2 3 3" xfId="300"/>
    <cellStyle name="千位分隔 4 3 3 2" xfId="301"/>
    <cellStyle name="40% - 强调文字颜色 6 3 2 4" xfId="302"/>
    <cellStyle name="?鹎%U龡&amp;H齲_x0001_C铣_x0014__x0007__x0001__x0001_ 2 2 2 10" xfId="303"/>
    <cellStyle name="?鹎%U龡&amp;H齲_x0001_C铣_x0014__x0007__x0001__x0001_ 2 2 3" xfId="304"/>
    <cellStyle name="20% - 强调文字颜色 2 5 2" xfId="305"/>
    <cellStyle name="?鹎%U龡&amp;H齲_x0001_C铣_x0014__x0007__x0001__x0001_ 3 2 5 5" xfId="306"/>
    <cellStyle name="?鹎%U龡&amp;H齲_x0001_C铣_x0014__x0007__x0001__x0001_ 2 4 2 3 2 2" xfId="307"/>
    <cellStyle name="?鹎%U龡&amp;H齲_x0001_C铣_x0014__x0007__x0001__x0001_ 3 2 2 3 5" xfId="308"/>
    <cellStyle name="?鹎%U龡&amp;H齲_x0001_C铣_x0014__x0007__x0001__x0001_ 2 2 10 2" xfId="309"/>
    <cellStyle name="40% - 强调文字颜色 2 5 2_2015财政决算公开" xfId="310"/>
    <cellStyle name="?鹎%U龡&amp;H齲_x0001_C铣_x0014__x0007__x0001__x0001_ 2 2 2 2 4 3" xfId="311"/>
    <cellStyle name="常规 7 2 2 3" xfId="312"/>
    <cellStyle name="?鹎%U龡&amp;H齲_x0001_C铣_x0014__x0007__x0001__x0001_ 3 2 2 5 2" xfId="313"/>
    <cellStyle name="常规 2 2 2 2 3_2015财政决算公开" xfId="314"/>
    <cellStyle name="强调文字颜色 2 2 3 5" xfId="315"/>
    <cellStyle name="20% - 强调文字颜色 2 6" xfId="316"/>
    <cellStyle name="?鹎%U龡&amp;H齲_x0001_C铣_x0014__x0007__x0001__x0001_ 3 2 7 2" xfId="317"/>
    <cellStyle name="?鹎%U龡&amp;H齲_x0001_C铣_x0014__x0007__x0001__x0001_ 2 4 2 3 3" xfId="318"/>
    <cellStyle name="20% - 强调文字颜色 2 2 2 2" xfId="319"/>
    <cellStyle name="?鹎%U龡&amp;H齲_x0001_C铣_x0014__x0007__x0001__x0001_ 2 2 11" xfId="320"/>
    <cellStyle name="?鹎%U龡&amp;H齲_x0001_C铣_x0014__x0007__x0001__x0001_ 2 2 2 2 4_2015财政决算公开" xfId="321"/>
    <cellStyle name="常规 2 4 2 3 2" xfId="322"/>
    <cellStyle name="60% - 强调文字颜色 4 4 3 2" xfId="323"/>
    <cellStyle name="20% - 强调文字颜色 2 7" xfId="324"/>
    <cellStyle name="检查单元格 2 3 2 2" xfId="325"/>
    <cellStyle name="?鹎%U龡&amp;H齲_x0001_C铣_x0014__x0007__x0001__x0001_ 3 2 2 5 3" xfId="326"/>
    <cellStyle name="货币 2 2 2 4 2 2" xfId="327"/>
    <cellStyle name="20% - 强调文字颜色 6 2 3_2015财政决算公开" xfId="328"/>
    <cellStyle name="?鹎%U龡&amp;H齲_x0001_C铣_x0014__x0007__x0001__x0001_ 3 2 7 3" xfId="329"/>
    <cellStyle name="?鹎%U龡&amp;H齲_x0001_C铣_x0014__x0007__x0001__x0001_ 2 4 2 3 4" xfId="330"/>
    <cellStyle name="20% - 强调文字颜色 2 2 2 3" xfId="331"/>
    <cellStyle name="?鹎%U龡&amp;H齲_x0001_C铣_x0014__x0007__x0001__x0001_ 4 5_2015财政决算公开" xfId="332"/>
    <cellStyle name="?鹎%U龡&amp;H齲_x0001_C铣_x0014__x0007__x0001__x0001_ 2 2 12" xfId="333"/>
    <cellStyle name="?鹎%U龡&amp;H齲_x0001_C铣_x0014__x0007__x0001__x0001_ 2 2 2 2 2" xfId="334"/>
    <cellStyle name="?鹎%U龡&amp;H齲_x0001_C铣_x0014__x0007__x0001__x0001_ 3 2 3 4" xfId="335"/>
    <cellStyle name="好 5 2 3" xfId="336"/>
    <cellStyle name="?鹎%U龡&amp;H齲_x0001_C铣_x0014__x0007__x0001__x0001_ 3 3 6" xfId="337"/>
    <cellStyle name="?鹎%U龡&amp;H齲_x0001_C铣_x0014__x0007__x0001__x0001_ 2 2 2 2 2 2" xfId="338"/>
    <cellStyle name="?鹎%U龡&amp;H齲_x0001_C铣_x0014__x0007__x0001__x0001_ 4_2015财政决算公开" xfId="339"/>
    <cellStyle name="?鹎%U龡&amp;H齲_x0001_C铣_x0014__x0007__x0001__x0001_ 4 6 4" xfId="340"/>
    <cellStyle name="输入 5" xfId="341"/>
    <cellStyle name="?鹎%U龡&amp;H齲_x0001_C铣_x0014__x0007__x0001__x0001_ 3 2 3 4 2" xfId="342"/>
    <cellStyle name="?鹎%U龡&amp;H齲_x0001_C铣_x0014__x0007__x0001__x0001_ 3 3 6 2" xfId="343"/>
    <cellStyle name="?鹎%U龡&amp;H齲_x0001_C铣_x0014__x0007__x0001__x0001_ 2 2 2 2 2 2 2" xfId="344"/>
    <cellStyle name="百分比 2 4 3" xfId="345"/>
    <cellStyle name="千位分隔 3 10" xfId="346"/>
    <cellStyle name="60% - 强调文字颜色 5 2_2015财政决算公开" xfId="347"/>
    <cellStyle name="强调文字颜色 2 2 3 2 2 2" xfId="348"/>
    <cellStyle name="20% - 强调文字颜色 2 3 2 2" xfId="349"/>
    <cellStyle name="?鹎%U龡&amp;H齲_x0001_C铣_x0014__x0007__x0001__x0001_ 3 2 3 5 2" xfId="350"/>
    <cellStyle name="?鹎%U龡&amp;H齲_x0001_C铣_x0014__x0007__x0001__x0001_ 2 2 2 3_2015财政决算公开" xfId="351"/>
    <cellStyle name="?鹎%U龡&amp;H齲_x0001_C铣_x0014__x0007__x0001__x0001_ 3 3 7 2" xfId="352"/>
    <cellStyle name="60% - 强调文字颜色 3 2 2 2 2 2" xfId="353"/>
    <cellStyle name="?鹎%U龡&amp;H齲_x0001_C铣_x0014__x0007__x0001__x0001_ 2 2 2 2 2 3 2" xfId="354"/>
    <cellStyle name="常规 36" xfId="355"/>
    <cellStyle name="常规 41" xfId="356"/>
    <cellStyle name="强调文字颜色 2 2 3 2 3" xfId="357"/>
    <cellStyle name="20% - 强调文字颜色 2 3 3" xfId="358"/>
    <cellStyle name="?鹎%U龡&amp;H齲_x0001_C铣_x0014__x0007__x0001__x0001_ 3 2 3 6" xfId="359"/>
    <cellStyle name="?鹎%U龡&amp;H齲_x0001_C铣_x0014__x0007__x0001__x0001_ 3 3 8" xfId="360"/>
    <cellStyle name="60% - 强调文字颜色 3 2 2 2 3" xfId="361"/>
    <cellStyle name="?鹎%U龡&amp;H齲_x0001_C铣_x0014__x0007__x0001__x0001_ 3 3 4 2 2" xfId="362"/>
    <cellStyle name="?鹎%U龡&amp;H齲_x0001_C铣_x0014__x0007__x0001__x0001_ 3 3 2 4_2015财政决算公开" xfId="363"/>
    <cellStyle name="?鹎%U龡&amp;H齲_x0001_C铣_x0014__x0007__x0001__x0001_ 4 4 4 2" xfId="364"/>
    <cellStyle name="?鹎%U龡&amp;H齲_x0001_C铣_x0014__x0007__x0001__x0001_ 3 2 3 2 2 2" xfId="365"/>
    <cellStyle name="?鹎%U龡&amp;H齲_x0001_C铣_x0014__x0007__x0001__x0001_ 2 2 2 2 2 4" xfId="366"/>
    <cellStyle name="20% - 强调文字颜色 2 3 3 2" xfId="367"/>
    <cellStyle name="千位分隔 4 2 2 5" xfId="368"/>
    <cellStyle name="?鹎%U龡&amp;H齲_x0001_C铣_x0014__x0007__x0001__x0001_ 3 2 3 6 2" xfId="369"/>
    <cellStyle name="常规 4 2 9" xfId="370"/>
    <cellStyle name="?鹎%U龡&amp;H齲_x0001_C铣_x0014__x0007__x0001__x0001_ 3 3 8 2" xfId="371"/>
    <cellStyle name="?鹎%U龡&amp;H齲_x0001_C铣_x0014__x0007__x0001__x0001_ 2 2 2 2 2 4 2" xfId="372"/>
    <cellStyle name="60% - 强调文字颜色 4 3 2 2 3" xfId="373"/>
    <cellStyle name="常规 37" xfId="374"/>
    <cellStyle name="常规 42" xfId="375"/>
    <cellStyle name="20% - 强调文字颜色 2 3 4" xfId="376"/>
    <cellStyle name="?鹎%U龡&amp;H齲_x0001_C铣_x0014__x0007__x0001__x0001_ 3 2 3 7" xfId="377"/>
    <cellStyle name="?鹎%U龡&amp;H齲_x0001_C铣_x0014__x0007__x0001__x0001_ 3 3 9" xfId="378"/>
    <cellStyle name="?鹎%U龡&amp;H齲_x0001_C铣_x0014__x0007__x0001__x0001_ 2 2 2 2 2 5" xfId="379"/>
    <cellStyle name="?鹎%U龡&amp;H齲_x0001_C铣_x0014__x0007__x0001__x0001_ 2 2 2 2 2_2015财政决算公开" xfId="380"/>
    <cellStyle name="货币 2 7 2" xfId="381"/>
    <cellStyle name="?鹎%U龡&amp;H齲_x0001_C铣_x0014__x0007__x0001__x0001_ 2 2 3 2 3" xfId="382"/>
    <cellStyle name="?鹎%U龡&amp;H齲_x0001_C铣_x0014__x0007__x0001__x0001_ 2 2 2 2 3" xfId="383"/>
    <cellStyle name="?鹎%U龡&amp;H齲_x0001_C铣_x0014__x0007__x0001__x0001_ 3 2_2015财政决算公开" xfId="384"/>
    <cellStyle name="?鹎%U龡&amp;H齲_x0001_C铣_x0014__x0007__x0001__x0001_ 3 2 4 4" xfId="385"/>
    <cellStyle name="?鹎%U龡&amp;H齲_x0001_C铣_x0014__x0007__x0001__x0001_ 3 4 6" xfId="386"/>
    <cellStyle name="?鹎%U龡&amp;H齲_x0001_C铣_x0014__x0007__x0001__x0001_ 3 2 2 2 4" xfId="387"/>
    <cellStyle name="适中 4 2 3" xfId="388"/>
    <cellStyle name="?鹎%U龡&amp;H齲_x0001_C铣_x0014__x0007__x0001__x0001_ 2 2 2 2 3 2" xfId="389"/>
    <cellStyle name="?鹎%U龡&amp;H齲_x0001_C铣_x0014__x0007__x0001__x0001_ 3 2 4 4 2" xfId="390"/>
    <cellStyle name="?鹎%U龡&amp;H齲_x0001_C铣_x0014__x0007__x0001__x0001_ 3 2 2 2 4 2" xfId="391"/>
    <cellStyle name="常规 6 2 2 4" xfId="392"/>
    <cellStyle name="?鹎%U龡&amp;H齲_x0001_C铣_x0014__x0007__x0001__x0001_ 3 4 6 2" xfId="393"/>
    <cellStyle name="?鹎%U龡&amp;H齲_x0001_C铣_x0014__x0007__x0001__x0001_ 2 2 2 2 3 2 2" xfId="394"/>
    <cellStyle name="?鹎%U龡&amp;H齲_x0001_C铣_x0014__x0007__x0001__x0001_ 3 2 3 2 3 2" xfId="395"/>
    <cellStyle name="?鹎%U龡&amp;H齲_x0001_C铣_x0014__x0007__x0001__x0001_ 2 2 2 2 3 4" xfId="396"/>
    <cellStyle name="好_司法部2010年度中央部门决算（草案）报" xfId="397"/>
    <cellStyle name="?鹎%U龡&amp;H齲_x0001_C铣_x0014__x0007__x0001__x0001_ 3 3 4 3 2" xfId="398"/>
    <cellStyle name="40% - 强调文字颜色 5 2 2_2015财政决算公开" xfId="399"/>
    <cellStyle name="常规 2 2 2 2 2 4" xfId="400"/>
    <cellStyle name="百分比 2 2 4 2" xfId="401"/>
    <cellStyle name="20% - 强调文字颜色 6 5_2015财政决算公开" xfId="402"/>
    <cellStyle name="20% - 强调文字颜色 2 4 3" xfId="403"/>
    <cellStyle name="?鹎%U龡&amp;H齲_x0001_C铣_x0014__x0007__x0001__x0001_ 3 4 8" xfId="404"/>
    <cellStyle name="?鹎%U龡&amp;H齲_x0001_C铣_x0014__x0007__x0001__x0001_ 3 2 2 2 6" xfId="405"/>
    <cellStyle name="?鹎%U龡&amp;H齲_x0001_C铣_x0014__x0007__x0001__x0001_ 2 2 2 2 4" xfId="406"/>
    <cellStyle name="常规 7 2 2" xfId="407"/>
    <cellStyle name="?鹎%U龡&amp;H齲_x0001_C铣_x0014__x0007__x0001__x0001_ 3 2 5 4" xfId="408"/>
    <cellStyle name="?鹎%U龡&amp;H齲_x0001_C铣_x0014__x0007__x0001__x0001_ 3 2 2 3 4" xfId="409"/>
    <cellStyle name="?鹎%U龡&amp;H齲_x0001_C铣_x0014__x0007__x0001__x0001_ 2 2 2 2 4 2" xfId="410"/>
    <cellStyle name="常规 7 2 2 2" xfId="411"/>
    <cellStyle name="强调文字颜色 3 4 2 3" xfId="412"/>
    <cellStyle name="20% - 强调文字颜色 1 5_2015财政决算公开" xfId="413"/>
    <cellStyle name="?鹎%U龡&amp;H齲_x0001_C铣_x0014__x0007__x0001__x0001_ 2 2 2 2 4 3 2" xfId="414"/>
    <cellStyle name="?鹎%U龡&amp;H齲_x0001_C铣_x0014__x0007__x0001__x0001_ 3 2 3 2 4 2" xfId="415"/>
    <cellStyle name="?鹎%U龡&amp;H齲_x0001_C铣_x0014__x0007__x0001__x0001_ 2 2 2 2 4 4" xfId="416"/>
    <cellStyle name="常规 7 2 2 4" xfId="417"/>
    <cellStyle name="强调文字颜色 4 2 4 2 2" xfId="418"/>
    <cellStyle name="?鹎%U龡&amp;H齲_x0001_C铣_x0014__x0007__x0001__x0001_ 3 3 4 4 2" xfId="419"/>
    <cellStyle name="?鹎%U龡&amp;H齲_x0001_C铣_x0014__x0007__x0001__x0001_ 2 2 2 2 4 4 2" xfId="420"/>
    <cellStyle name="输入 3 3 2" xfId="421"/>
    <cellStyle name="?鹎%U龡&amp;H齲_x0001_C铣_x0014__x0007__x0001__x0001_ 2 2 2 2 4 5" xfId="422"/>
    <cellStyle name="?鹎%U龡&amp;H齲_x0001_C铣_x0014__x0007__x0001__x0001_ 2 2 2 2 5" xfId="423"/>
    <cellStyle name="常规 7 2 3" xfId="424"/>
    <cellStyle name="?鹎%U龡&amp;H齲_x0001_C铣_x0014__x0007__x0001__x0001_ 3 2 2 4 4" xfId="425"/>
    <cellStyle name="常规 5 2 3 2 2" xfId="426"/>
    <cellStyle name="60% - 强调文字颜色 4 4 2 3" xfId="427"/>
    <cellStyle name="20% - 强调文字颜色 1 8" xfId="428"/>
    <cellStyle name="?鹎%U龡&amp;H齲_x0001_C铣_x0014__x0007__x0001__x0001_ 3 2 6 4" xfId="429"/>
    <cellStyle name="?鹎%U龡&amp;H齲_x0001_C铣_x0014__x0007__x0001__x0001_ 2 4 2 2 5" xfId="430"/>
    <cellStyle name="?鹎%U龡&amp;H齲_x0001_C铣_x0014__x0007__x0001__x0001_ 2 2 2 2 5 2" xfId="431"/>
    <cellStyle name="常规 7 2 3 2" xfId="432"/>
    <cellStyle name="常规 2 2 2 2 5" xfId="433"/>
    <cellStyle name="?鹎%U龡&amp;H齲_x0001_C铣_x0014__x0007__x0001__x0001_ 2 3 4 3 2" xfId="434"/>
    <cellStyle name="?鹎%U龡&amp;H齲_x0001_C铣_x0014__x0007__x0001__x0001_ 2 2 2 2 6" xfId="435"/>
    <cellStyle name="常规 7 2 4" xfId="436"/>
    <cellStyle name="20% - 强调文字颜色 2 8" xfId="437"/>
    <cellStyle name="检查单元格 2 3 2 3" xfId="438"/>
    <cellStyle name="样式 1" xfId="439"/>
    <cellStyle name="?鹎%U龡&amp;H齲_x0001_C铣_x0014__x0007__x0001__x0001_ 3 2 2 5 4" xfId="440"/>
    <cellStyle name="常规 5 2 3 3 2" xfId="441"/>
    <cellStyle name="?鹎%U龡&amp;H齲_x0001_C铣_x0014__x0007__x0001__x0001_ 3 2 7 4" xfId="442"/>
    <cellStyle name="常规 2 2 2 2 5 2" xfId="443"/>
    <cellStyle name="20% - 强调文字颜色 2 2 2 4" xfId="444"/>
    <cellStyle name="?鹎%U龡&amp;H齲_x0001_C铣_x0014__x0007__x0001__x0001_ 2 2 2 2 6 2" xfId="445"/>
    <cellStyle name="20% - 强调文字颜色 1 4 2 2" xfId="446"/>
    <cellStyle name="常规 13 4 2" xfId="447"/>
    <cellStyle name="常规 5 2 3 4" xfId="448"/>
    <cellStyle name="?鹎%U龡&amp;H齲_x0001_C铣_x0014__x0007__x0001__x0001_ 2 4 7 2" xfId="449"/>
    <cellStyle name="?鹎%U龡&amp;H齲_x0001_C铣_x0014__x0007__x0001__x0001_ 2 2 2 2 7" xfId="450"/>
    <cellStyle name="常规 7 2 5" xfId="451"/>
    <cellStyle name="?鹎%U龡&amp;H齲_x0001_C铣_x0014__x0007__x0001__x0001_ 2 4 2 4 5" xfId="452"/>
    <cellStyle name="警告文本 2 3" xfId="453"/>
    <cellStyle name="20% - 强调文字颜色 1 4 2 2 2" xfId="454"/>
    <cellStyle name="常规 2 2 2 2 6 2" xfId="455"/>
    <cellStyle name="20% - 强调文字颜色 2 2 3 4" xfId="456"/>
    <cellStyle name="注释 5 2 3" xfId="457"/>
    <cellStyle name="?鹎%U龡&amp;H齲_x0001_C铣_x0014__x0007__x0001__x0001_ 3 2 2 6 4" xfId="458"/>
    <cellStyle name="20% - 强调文字颜色 3 8" xfId="459"/>
    <cellStyle name="常规 12 3_2015财政决算公开" xfId="460"/>
    <cellStyle name="?鹎%U龡&amp;H齲_x0001_C铣_x0014__x0007__x0001__x0001_ 2 3 6_2015财政决算公开" xfId="461"/>
    <cellStyle name="?鹎%U龡&amp;H齲_x0001_C铣_x0014__x0007__x0001__x0001_ 2 2 2 2 7 2" xfId="462"/>
    <cellStyle name="千位分隔 4 5 2 2" xfId="463"/>
    <cellStyle name="?鹎%U龡&amp;H齲_x0001_C铣_x0014__x0007__x0001__x0001_ 2 2 2 2 8" xfId="464"/>
    <cellStyle name="?鹎%U龡&amp;H齲_x0001_C铣_x0014__x0007__x0001__x0001_ 2 2 2 6 4 2" xfId="465"/>
    <cellStyle name="常规 14" xfId="466"/>
    <cellStyle name="好 4 4" xfId="467"/>
    <cellStyle name="20% - 强调文字颜色 3 3 3 3" xfId="468"/>
    <cellStyle name="?鹎%U龡&amp;H齲_x0001_C铣_x0014__x0007__x0001__x0001_ 2 2 2 2_2015财政决算公开" xfId="469"/>
    <cellStyle name="?鹎%U龡&amp;H齲_x0001_C铣_x0014__x0007__x0001__x0001_ 2 2 2 3" xfId="470"/>
    <cellStyle name="?鹎%U龡&amp;H齲_x0001_C铣_x0014__x0007__x0001__x0001_ 2 2 2 3 2" xfId="471"/>
    <cellStyle name="?鹎%U龡&amp;H齲_x0001_C铣_x0014__x0007__x0001__x0001_ 3 3 4_2015财政决算公开" xfId="472"/>
    <cellStyle name="60% - 强调文字颜色 5 2 3" xfId="473"/>
    <cellStyle name="链接单元格 2 2 2 2" xfId="474"/>
    <cellStyle name="?鹎%U龡&amp;H齲_x0001_C铣_x0014__x0007__x0001__x0001_ 3 2 3 2_2015财政决算公开" xfId="475"/>
    <cellStyle name="常规 2 5 4" xfId="476"/>
    <cellStyle name="货币 2 2 3 2 2" xfId="477"/>
    <cellStyle name="40% - 强调文字颜色 3 2 3 2_2015财政决算公开" xfId="478"/>
    <cellStyle name="?鹎%U龡&amp;H齲_x0001_C铣_x0014__x0007__x0001__x0001_ 2 2 2 3 3" xfId="479"/>
    <cellStyle name="?鹎%U龡&amp;H齲_x0001_C铣_x0014__x0007__x0001__x0001_ 3 2 3 2 4" xfId="480"/>
    <cellStyle name="强调文字颜色 4 2 4 2" xfId="481"/>
    <cellStyle name="?鹎%U龡&amp;H齲_x0001_C铣_x0014__x0007__x0001__x0001_ 3 3 4 4" xfId="482"/>
    <cellStyle name="适中 5 2 3" xfId="483"/>
    <cellStyle name="?鹎%U龡&amp;H齲_x0001_C铣_x0014__x0007__x0001__x0001_ 2 2 2 3 3 2" xfId="484"/>
    <cellStyle name="?鹎%U龡&amp;H齲_x0001_C铣_x0014__x0007__x0001__x0001_ 2 2 2 3 4" xfId="485"/>
    <cellStyle name="常规 7 3 2" xfId="486"/>
    <cellStyle name="?鹎%U龡&amp;H齲_x0001_C铣_x0014__x0007__x0001__x0001_ 2 2 3_2015财政决算公开" xfId="487"/>
    <cellStyle name="?鹎%U龡&amp;H齲_x0001_C铣_x0014__x0007__x0001__x0001_ 3 2 3 3 4" xfId="488"/>
    <cellStyle name="强调文字颜色 4 2 5 2" xfId="489"/>
    <cellStyle name="?鹎%U龡&amp;H齲_x0001_C铣_x0014__x0007__x0001__x0001_ 3 3 5 4" xfId="490"/>
    <cellStyle name="?鹎%U龡&amp;H齲_x0001_C铣_x0014__x0007__x0001__x0001_ 2 2 2 3 4 2" xfId="491"/>
    <cellStyle name="常规 7 3 2 2" xfId="492"/>
    <cellStyle name="千位分隔 3" xfId="493"/>
    <cellStyle name="?鹎%U龡&amp;H齲_x0001_C铣_x0014__x0007__x0001__x0001_ 2 3 2 3 2 2" xfId="494"/>
    <cellStyle name="标题 4 2" xfId="495"/>
    <cellStyle name="?鹎%U龡&amp;H齲_x0001_C铣_x0014__x0007__x0001__x0001_ 2 2 2 3 5" xfId="496"/>
    <cellStyle name="常规 7 3 3" xfId="497"/>
    <cellStyle name="?鹎%U龡&amp;H齲_x0001_C铣_x0014__x0007__x0001__x0001_ 2 3 10" xfId="498"/>
    <cellStyle name="?鹎%U龡&amp;H齲_x0001_C铣_x0014__x0007__x0001__x0001_ 2 2 2 4" xfId="499"/>
    <cellStyle name="60% - 强调文字颜色 6 2_2015财政决算公开" xfId="500"/>
    <cellStyle name="?鹎%U龡&amp;H齲_x0001_C铣_x0014__x0007__x0001__x0001_ 2 2 2 4 2" xfId="501"/>
    <cellStyle name="60% - 强调文字颜色 5 3 2" xfId="502"/>
    <cellStyle name="?鹎%U龡&amp;H齲_x0001_C铣_x0014__x0007__x0001__x0001_ 2 2 3 3_2015财政决算公开" xfId="503"/>
    <cellStyle name="常规 2 6 3" xfId="504"/>
    <cellStyle name="?鹎%U龡&amp;H齲_x0001_C铣_x0014__x0007__x0001__x0001_ 2 2 2 4 2 2" xfId="505"/>
    <cellStyle name="60% - 强调文字颜色 5 3 2 2" xfId="506"/>
    <cellStyle name="?鹎%U龡&amp;H齲_x0001_C铣_x0014__x0007__x0001__x0001_ 2 2 2 8" xfId="507"/>
    <cellStyle name="?鹎%U龡&amp;H齲_x0001_C铣_x0014__x0007__x0001__x0001_ 2 2 2 4 3" xfId="508"/>
    <cellStyle name="强调文字颜色 4 3 4 2" xfId="509"/>
    <cellStyle name="40% - 强调文字颜色 5 3 2 3 2" xfId="510"/>
    <cellStyle name="?鹎%U龡&amp;H齲_x0001_C铣_x0014__x0007__x0001__x0001_ 3 4 4 4" xfId="511"/>
    <cellStyle name="?鹎%U龡&amp;H齲_x0001_C铣_x0014__x0007__x0001__x0001_ 3 2 2 2 2 4" xfId="512"/>
    <cellStyle name="?鹎%U龡&amp;H齲_x0001_C铣_x0014__x0007__x0001__x0001_ 2 2 2 4 3 2" xfId="513"/>
    <cellStyle name="?鹎%U龡&amp;H齲_x0001_C铣_x0014__x0007__x0001__x0001_ 2 2 3 8" xfId="514"/>
    <cellStyle name="60% - 强调文字颜色 5 3 3 2" xfId="515"/>
    <cellStyle name="检查单元格 3 2 2 2" xfId="516"/>
    <cellStyle name="?鹎%U龡&amp;H齲_x0001_C铣_x0014__x0007__x0001__x0001_ 2 2 2 4 4" xfId="517"/>
    <cellStyle name="常规 4 2 3 2 2" xfId="518"/>
    <cellStyle name="常规 7 4 2" xfId="519"/>
    <cellStyle name="40% - 强调文字颜色 3 3_2015财政决算公开" xfId="520"/>
    <cellStyle name="?鹎%U龡&amp;H齲_x0001_C铣_x0014__x0007__x0001__x0001_ 3 4 5 4" xfId="521"/>
    <cellStyle name="?鹎%U龡&amp;H齲_x0001_C铣_x0014__x0007__x0001__x0001_ 3 2 2 2 3 4" xfId="522"/>
    <cellStyle name="强调文字颜色 1 3 2" xfId="523"/>
    <cellStyle name="常规 2 2 2 4 3 2" xfId="524"/>
    <cellStyle name="?鹎%U龡&amp;H齲_x0001_C铣_x0014__x0007__x0001__x0001_ 3 3_2015财政决算公开" xfId="525"/>
    <cellStyle name="?鹎%U龡&amp;H齲_x0001_C铣_x0014__x0007__x0001__x0001_ 2 2 2 4 4 2" xfId="526"/>
    <cellStyle name="20% - 强调文字颜色 5 3 3_2015财政决算公开" xfId="527"/>
    <cellStyle name="?鹎%U龡&amp;H齲_x0001_C铣_x0014__x0007__x0001__x0001_ 2 3 2 3 3 2" xfId="528"/>
    <cellStyle name="标题 5 2" xfId="529"/>
    <cellStyle name="?鹎%U龡&amp;H齲_x0001_C铣_x0014__x0007__x0001__x0001_ 2 2 2 4 5" xfId="530"/>
    <cellStyle name="常规 7 4 3" xfId="531"/>
    <cellStyle name="20% - 强调文字颜色 1 2 2 2 2" xfId="532"/>
    <cellStyle name="?鹎%U龡&amp;H齲_x0001_C铣_x0014__x0007__x0001__x0001_ 2 2 7 2 2" xfId="533"/>
    <cellStyle name="60% - 强调文字颜色 5 3 5" xfId="534"/>
    <cellStyle name="检查单元格 3 2 4" xfId="535"/>
    <cellStyle name="解释性文本 2 3 2" xfId="536"/>
    <cellStyle name="?鹎%U龡&amp;H齲_x0001_C铣_x0014__x0007__x0001__x0001_ 2 2 2 4_2015财政决算公开" xfId="537"/>
    <cellStyle name="?鹎%U龡&amp;H齲_x0001_C铣_x0014__x0007__x0001__x0001_ 2 3 3 2 2" xfId="538"/>
    <cellStyle name="?鹎%U龡&amp;H齲_x0001_C铣_x0014__x0007__x0001__x0001_ 2 2 2 5" xfId="539"/>
    <cellStyle name="40% - 强调文字颜色 1 2 3 3 2" xfId="540"/>
    <cellStyle name="?鹎%U龡&amp;H齲_x0001_C铣_x0014__x0007__x0001__x0001_ 2 3 2 8" xfId="541"/>
    <cellStyle name="60% - 强调文字颜色 5 4 2 2" xfId="542"/>
    <cellStyle name="强调文字颜色 4 2 2 2 3" xfId="543"/>
    <cellStyle name="?鹎%U龡&amp;H齲_x0001_C铣_x0014__x0007__x0001__x0001_ 3 3 2 4 3" xfId="544"/>
    <cellStyle name="解释性文本 7" xfId="545"/>
    <cellStyle name="?鹎%U龡&amp;H齲_x0001_C铣_x0014__x0007__x0001__x0001_ 2 2 2 5 2 2" xfId="546"/>
    <cellStyle name="差 4" xfId="547"/>
    <cellStyle name="?鹎%U龡&amp;H齲_x0001_C铣_x0014__x0007__x0001__x0001_ 2 2 2 5 3" xfId="548"/>
    <cellStyle name="?鹎%U龡&amp;H齲_x0001_C铣_x0014__x0007__x0001__x0001_ 2 2 2 5 3 2" xfId="549"/>
    <cellStyle name="20% - 强调文字颜色 3 2 2 3" xfId="550"/>
    <cellStyle name="?鹎%U龡&amp;H齲_x0001_C铣_x0014__x0007__x0001__x0001_ 2 2 2 5 4" xfId="551"/>
    <cellStyle name="常规 4 2 3 3 2" xfId="552"/>
    <cellStyle name="60% - 强调文字颜色 5 2 3 5" xfId="553"/>
    <cellStyle name="?鹎%U龡&amp;H齲_x0001_C铣_x0014__x0007__x0001__x0001_ 2 2 2 5_2015财政决算公开" xfId="554"/>
    <cellStyle name="?鹎%U龡&amp;H齲_x0001_C铣_x0014__x0007__x0001__x0001_ 2 2 2 6" xfId="555"/>
    <cellStyle name="?鹎%U龡&amp;H齲_x0001_C铣_x0014__x0007__x0001__x0001_ 2 2 2 6 2" xfId="556"/>
    <cellStyle name="?鹎%U龡&amp;H齲_x0001_C铣_x0014__x0007__x0001__x0001_ 2 4 2 8" xfId="557"/>
    <cellStyle name="60% - 强调文字颜色 5 5 2 2" xfId="558"/>
    <cellStyle name="强调文字颜色 4 2 3 2 3" xfId="559"/>
    <cellStyle name="?鹎%U龡&amp;H齲_x0001_C铣_x0014__x0007__x0001__x0001_ 5 3" xfId="560"/>
    <cellStyle name="40% - 强调文字颜色 5 3" xfId="561"/>
    <cellStyle name="?鹎%U龡&amp;H齲_x0001_C铣_x0014__x0007__x0001__x0001_ 2 2 2 6 2 2" xfId="562"/>
    <cellStyle name="好 2 4" xfId="563"/>
    <cellStyle name="?鹎%U龡&amp;H齲_x0001_C铣_x0014__x0007__x0001__x0001_ 2 2 2 6 3" xfId="564"/>
    <cellStyle name="40% - 强调文字颜色 6 3" xfId="565"/>
    <cellStyle name="?鹎%U龡&amp;H齲_x0001_C铣_x0014__x0007__x0001__x0001_ 2 2 2 6 3 2" xfId="566"/>
    <cellStyle name="好 3 4" xfId="567"/>
    <cellStyle name="20% - 强调文字颜色 3 3 2 3" xfId="568"/>
    <cellStyle name="常规 2 3 6 5" xfId="569"/>
    <cellStyle name="?鹎%U龡&amp;H齲_x0001_C铣_x0014__x0007__x0001__x0001_ 3_2015财政决算公开" xfId="570"/>
    <cellStyle name="?鹎%U龡&amp;H齲_x0001_C铣_x0014__x0007__x0001__x0001_ 6 3" xfId="571"/>
    <cellStyle name="标题 2 2 5" xfId="572"/>
    <cellStyle name="60% - 强调文字颜色 5 5 3 2" xfId="573"/>
    <cellStyle name="40% - 强调文字颜色 6 2 4 2 2" xfId="574"/>
    <cellStyle name="?鹎%U龡&amp;H齲_x0001_C铣_x0014__x0007__x0001__x0001_ 2 2 2 6 4" xfId="575"/>
    <cellStyle name="常规 4 2 3 4 2" xfId="576"/>
    <cellStyle name="?鹎%U龡&amp;H齲_x0001_C铣_x0014__x0007__x0001__x0001_ 2 2 2 6 5" xfId="577"/>
    <cellStyle name="?鹎%U龡&amp;H齲_x0001_C铣_x0014__x0007__x0001__x0001_ 2 2 7 4 2" xfId="578"/>
    <cellStyle name="?鹎%U龡&amp;H齲_x0001_C铣_x0014__x0007__x0001__x0001_ 2 2 2 6_2015财政决算公开" xfId="579"/>
    <cellStyle name="?鹎%U龡&amp;H齲_x0001_C铣_x0014__x0007__x0001__x0001_ 3 2 5 2 2" xfId="580"/>
    <cellStyle name="?鹎%U龡&amp;H齲_x0001_C铣_x0014__x0007__x0001__x0001_ 3 2 2 3 2 2" xfId="581"/>
    <cellStyle name="?鹎%U龡&amp;H齲_x0001_C铣_x0014__x0007__x0001__x0001_ 2 2 2 7" xfId="582"/>
    <cellStyle name="?鹎%U龡&amp;H齲_x0001_C铣_x0014__x0007__x0001__x0001_ 2 2 2 7 2" xfId="583"/>
    <cellStyle name="60% - 强调文字颜色 5 3 2 2 2" xfId="584"/>
    <cellStyle name="?鹎%U龡&amp;H齲_x0001_C铣_x0014__x0007__x0001__x0001_ 2 2 2 8 2" xfId="585"/>
    <cellStyle name="20% - 强调文字颜色 5 3_2015财政决算公开" xfId="586"/>
    <cellStyle name="常规 3 4" xfId="587"/>
    <cellStyle name="Percent_laroux" xfId="588"/>
    <cellStyle name="?鹎%U龡&amp;H齲_x0001_C铣_x0014__x0007__x0001__x0001_ 2 2 2 9" xfId="589"/>
    <cellStyle name="60% - 强调文字颜色 5 3 2 3" xfId="590"/>
    <cellStyle name="?鹎%U龡&amp;H齲_x0001_C铣_x0014__x0007__x0001__x0001_ 2 2 2 9 2" xfId="591"/>
    <cellStyle name="60% - 强调文字颜色 5 3 2 3 2" xfId="592"/>
    <cellStyle name="20% - 强调文字颜色 1 2 3 4" xfId="593"/>
    <cellStyle name="40% - 强调文字颜色 2 2 2_2015财政决算公开" xfId="594"/>
    <cellStyle name="20% - 强调文字颜色 1 3 2 2 2" xfId="595"/>
    <cellStyle name="?鹎%U龡&amp;H齲_x0001_C铣_x0014__x0007__x0001__x0001_ 2 3 2 4 5" xfId="596"/>
    <cellStyle name="?鹎%U龡&amp;H齲_x0001_C铣_x0014__x0007__x0001__x0001_ 2 2 2_2015财政决算公开" xfId="597"/>
    <cellStyle name="?鹎%U龡&amp;H齲_x0001_C铣_x0014__x0007__x0001__x0001_ 2 2 4" xfId="598"/>
    <cellStyle name="20% - 强调文字颜色 1 2 3 2_2015财政决算公开" xfId="599"/>
    <cellStyle name="?鹎%U龡&amp;H齲_x0001_C铣_x0014__x0007__x0001__x0001_ 2 3 2 4 4 2" xfId="600"/>
    <cellStyle name="20% - 强调文字颜色 1 2 3 3 2" xfId="601"/>
    <cellStyle name="?鹎%U龡&amp;H齲_x0001_C铣_x0014__x0007__x0001__x0001_ 2 2 3 2" xfId="602"/>
    <cellStyle name="货币 2 7 2 2" xfId="603"/>
    <cellStyle name="?鹎%U龡&amp;H齲_x0001_C铣_x0014__x0007__x0001__x0001_ 2 2 3 2 3 2" xfId="604"/>
    <cellStyle name="货币 2 7 3" xfId="605"/>
    <cellStyle name="?鹎%U龡&amp;H齲_x0001_C铣_x0014__x0007__x0001__x0001_ 2 2 3 2 4" xfId="606"/>
    <cellStyle name="常规 8 2 2" xfId="607"/>
    <cellStyle name="千位分隔 2 8" xfId="608"/>
    <cellStyle name="?鹎%U龡&amp;H齲_x0001_C铣_x0014__x0007__x0001__x0001_ 4 3_2015财政决算公开" xfId="609"/>
    <cellStyle name="强调文字颜色 4 4 2 3" xfId="610"/>
    <cellStyle name="千位分隔 2 8 2" xfId="611"/>
    <cellStyle name="40% - 着色 2" xfId="612"/>
    <cellStyle name="货币 2 7 3 2" xfId="613"/>
    <cellStyle name="?鹎%U龡&amp;H齲_x0001_C铣_x0014__x0007__x0001__x0001_ 2 2 3 2 4 2" xfId="614"/>
    <cellStyle name="常规 8 2 2 2" xfId="615"/>
    <cellStyle name="货币 2 7 4" xfId="616"/>
    <cellStyle name="?鹎%U龡&amp;H齲_x0001_C铣_x0014__x0007__x0001__x0001_ 2 2 3 2 5" xfId="617"/>
    <cellStyle name="常规 8 2 3" xfId="618"/>
    <cellStyle name="40% - 强调文字颜色 6 3 3 3" xfId="619"/>
    <cellStyle name="常规 5 4 5" xfId="620"/>
    <cellStyle name="?鹎%U龡&amp;H齲_x0001_C铣_x0014__x0007__x0001__x0001_ 2 3 2" xfId="621"/>
    <cellStyle name="?鹎%U龡&amp;H齲_x0001_C铣_x0014__x0007__x0001__x0001_ 2 2 3 2_2015财政决算公开" xfId="622"/>
    <cellStyle name="20% - 强调文字颜色 1 2 4 2" xfId="623"/>
    <cellStyle name="?鹎%U龡&amp;H齲_x0001_C铣_x0014__x0007__x0001__x0001_ 2 2 9 2" xfId="624"/>
    <cellStyle name="解释性文本 4 3" xfId="625"/>
    <cellStyle name="?鹎%U龡&amp;H齲_x0001_C铣_x0014__x0007__x0001__x0001_ 2 2 3 3" xfId="626"/>
    <cellStyle name="?鹎%U龡&amp;H齲_x0001_C铣_x0014__x0007__x0001__x0001_ 2 2 3 3 2" xfId="627"/>
    <cellStyle name="?鹎%U龡&amp;H齲_x0001_C铣_x0014__x0007__x0001__x0001_ 2 4" xfId="628"/>
    <cellStyle name="?鹎%U龡&amp;H齲_x0001_C铣_x0014__x0007__x0001__x0001_ 2 2 3 3 2 2" xfId="629"/>
    <cellStyle name="千位分隔 3 6 2" xfId="630"/>
    <cellStyle name="20% - 强调文字颜色 1 2 5" xfId="631"/>
    <cellStyle name="货币 2 8 2" xfId="632"/>
    <cellStyle name="?鹎%U龡&amp;H齲_x0001_C铣_x0014__x0007__x0001__x0001_ 2 2 3 3 3" xfId="633"/>
    <cellStyle name="?鹎%U龡&amp;H齲_x0001_C铣_x0014__x0007__x0001__x0001_ 2 2 3 3 3 2" xfId="634"/>
    <cellStyle name="计算 2 4" xfId="635"/>
    <cellStyle name="千位分隔 3 7 2" xfId="636"/>
    <cellStyle name="20% - 强调文字颜色 1 3 5" xfId="637"/>
    <cellStyle name="60% - 强调文字颜色 2 5 3 2" xfId="638"/>
    <cellStyle name="?鹎%U龡&amp;H齲_x0001_C铣_x0014__x0007__x0001__x0001_ 3 2 2 2 3_2015财政决算公开" xfId="639"/>
    <cellStyle name="60% - 强调文字颜色 6 2 4" xfId="640"/>
    <cellStyle name="?鹎%U龡&amp;H齲_x0001_C铣_x0014__x0007__x0001__x0001_ 3 4 5_2015财政决算公开" xfId="641"/>
    <cellStyle name="常规 3 5 5" xfId="642"/>
    <cellStyle name="20% - 强调文字颜色 6 2" xfId="643"/>
    <cellStyle name="?鹎%U龡&amp;H齲_x0001_C铣_x0014__x0007__x0001__x0001_ 2 2 3 3 4" xfId="644"/>
    <cellStyle name="常规 8 3 2" xfId="645"/>
    <cellStyle name="60% - 强调文字颜色 1 3 2 2 2 2" xfId="646"/>
    <cellStyle name="20% - 强调文字颜色 6 3 2 2" xfId="647"/>
    <cellStyle name="?鹎%U龡&amp;H齲_x0001_C铣_x0014__x0007__x0001__x0001_ 2 2 3 4" xfId="648"/>
    <cellStyle name="千位分隔 4 6 2" xfId="649"/>
    <cellStyle name="20% - 强调文字颜色 6 3 2 2 2 2" xfId="650"/>
    <cellStyle name="20% - 强调文字颜色 2 2 5" xfId="651"/>
    <cellStyle name="百分比 2 2 2 4" xfId="652"/>
    <cellStyle name="?鹎%U龡&amp;H齲_x0001_C铣_x0014__x0007__x0001__x0001_ 2 2 3 4 2 2" xfId="653"/>
    <cellStyle name="?鹎%U龡&amp;H齲_x0001_C铣_x0014__x0007__x0001__x0001_ 3 2 2 8" xfId="654"/>
    <cellStyle name="60% - 强调文字颜色 6 3 2 2" xfId="655"/>
    <cellStyle name="千位分隔 4 7" xfId="656"/>
    <cellStyle name="20% - 强调文字颜色 6 3 2 2 3" xfId="657"/>
    <cellStyle name="货币 2 9 2" xfId="658"/>
    <cellStyle name="?鹎%U龡&amp;H齲_x0001_C铣_x0014__x0007__x0001__x0001_ 2 2 3 4 3" xfId="659"/>
    <cellStyle name="?鹎%U龡&amp;H齲_x0001_C铣_x0014__x0007__x0001__x0001_ 2 2 3 4 3 2" xfId="660"/>
    <cellStyle name="常规 38" xfId="661"/>
    <cellStyle name="常规 43" xfId="662"/>
    <cellStyle name="千位分隔 4 7 2" xfId="663"/>
    <cellStyle name="20% - 强调文字颜色 2 3 5" xfId="664"/>
    <cellStyle name="小数 2 2 2 2" xfId="665"/>
    <cellStyle name="?鹎%U龡&amp;H齲_x0001_C铣_x0014__x0007__x0001__x0001_ 3 2 3 8" xfId="666"/>
    <cellStyle name="60% - 强调文字颜色 6 3 3 2" xfId="667"/>
    <cellStyle name="检查单元格 4 2 2 2" xfId="668"/>
    <cellStyle name="?鹎%U龡&amp;H齲_x0001_C铣_x0014__x0007__x0001__x0001_ 2 2 3 4 4" xfId="669"/>
    <cellStyle name="常规 4 2 4 2 2" xfId="670"/>
    <cellStyle name="常规 8 4 2" xfId="671"/>
    <cellStyle name="?鹎%U龡&amp;H齲_x0001_C铣_x0014__x0007__x0001__x0001_ 2 2 3 4 4 2" xfId="672"/>
    <cellStyle name="?鹎%U龡&amp;H齲_x0001_C铣_x0014__x0007__x0001__x0001_ 3 2 2 2 8" xfId="673"/>
    <cellStyle name="40% - 强调文字颜色 5 2 3_2015财政决算公开" xfId="674"/>
    <cellStyle name="?鹎%U龡&amp;H齲_x0001_C铣_x0014__x0007__x0001__x0001_ 2 2 3 5" xfId="675"/>
    <cellStyle name="20% - 强调文字颜色 6 6_2015财政决算公开" xfId="676"/>
    <cellStyle name="20% - 强调文字颜色 6 3 2 3" xfId="677"/>
    <cellStyle name="20% - 强调文字颜色 6 3 2 3 2" xfId="678"/>
    <cellStyle name="?鹎%U龡&amp;H齲_x0001_C铣_x0014__x0007__x0001__x0001_ 4 2 2 6" xfId="679"/>
    <cellStyle name="?鹎%U龡&amp;H齲_x0001_C铣_x0014__x0007__x0001__x0001_ 2 2 3 5 2" xfId="680"/>
    <cellStyle name="差 5 2 3" xfId="681"/>
    <cellStyle name="?鹎%U龡&amp;H齲_x0001_C铣_x0014__x0007__x0001__x0001_ 3 2 4 2 2" xfId="682"/>
    <cellStyle name="?鹎%U龡&amp;H齲_x0001_C铣_x0014__x0007__x0001__x0001_ 3 4 4 2" xfId="683"/>
    <cellStyle name="差 3 2 3 2" xfId="684"/>
    <cellStyle name="?鹎%U龡&amp;H齲_x0001_C铣_x0014__x0007__x0001__x0001_ 3 2 2 2 2 2" xfId="685"/>
    <cellStyle name="20% - 强调文字颜色 6 3 2 4" xfId="686"/>
    <cellStyle name="?鹎%U龡&amp;H齲_x0001_C铣_x0014__x0007__x0001__x0001_ 2 2 3 6" xfId="687"/>
    <cellStyle name="?鹎%U龡&amp;H齲_x0001_C铣_x0014__x0007__x0001__x0001_ 3 4 4 3" xfId="688"/>
    <cellStyle name="?鹎%U龡&amp;H齲_x0001_C铣_x0014__x0007__x0001__x0001_ 3 2 2 2 2 3" xfId="689"/>
    <cellStyle name="?鹎%U龡&amp;H齲_x0001_C铣_x0014__x0007__x0001__x0001_ 2 2 3 7" xfId="690"/>
    <cellStyle name="千位[0]_，" xfId="691"/>
    <cellStyle name="?鹎%U龡&amp;H齲_x0001_C铣_x0014__x0007__x0001__x0001_ 3 4 4 3 2" xfId="692"/>
    <cellStyle name="?鹎%U龡&amp;H齲_x0001_C铣_x0014__x0007__x0001__x0001_ 3 2 2 2 2 3 2" xfId="693"/>
    <cellStyle name="?鹎%U龡&amp;H齲_x0001_C铣_x0014__x0007__x0001__x0001_ 2 2 3 7 2" xfId="694"/>
    <cellStyle name="?鹎%U龡&amp;H齲_x0001_C铣_x0014__x0007__x0001__x0001_ 2 2 4 2" xfId="695"/>
    <cellStyle name="?鹎%U龡&amp;H齲_x0001_C铣_x0014__x0007__x0001__x0001_ 2 2 4 3" xfId="696"/>
    <cellStyle name="20% - 强调文字颜色 3 2 4 2 2" xfId="697"/>
    <cellStyle name="?鹎%U龡&amp;H齲_x0001_C铣_x0014__x0007__x0001__x0001_ 2 2 4 3 2" xfId="698"/>
    <cellStyle name="20% - 强调文字颜色 6 3 3 2" xfId="699"/>
    <cellStyle name="no dec 2" xfId="700"/>
    <cellStyle name="?鹎%U龡&amp;H齲_x0001_C铣_x0014__x0007__x0001__x0001_ 2 2 4 4" xfId="701"/>
    <cellStyle name="?鹎%U龡&amp;H齲_x0001_C铣_x0014__x0007__x0001__x0001_ 2 4 2 2_2015财政决算公开" xfId="702"/>
    <cellStyle name="20% - 强调文字颜色 6 3 3 2 2" xfId="703"/>
    <cellStyle name="?鹎%U龡&amp;H齲_x0001_C铣_x0014__x0007__x0001__x0001_ 2 2 4 4 2" xfId="704"/>
    <cellStyle name="20% - 强调文字颜色 6 3 3 3" xfId="705"/>
    <cellStyle name="?鹎%U龡&amp;H齲_x0001_C铣_x0014__x0007__x0001__x0001_ 2 2 4 5" xfId="706"/>
    <cellStyle name="20% - 强调文字颜色 5 2 2 2 2 2" xfId="707"/>
    <cellStyle name="?鹎%U龡&amp;H齲_x0001_C铣_x0014__x0007__x0001__x0001_ 3 4 6 5" xfId="708"/>
    <cellStyle name="?鹎%U龡&amp;H齲_x0001_C铣_x0014__x0007__x0001__x0001_ 3 2 2 2 4 5" xfId="709"/>
    <cellStyle name="20% - 强调文字颜色 2 2 4 2 2" xfId="710"/>
    <cellStyle name="数字 2 4" xfId="711"/>
    <cellStyle name="?鹎%U龡&amp;H齲_x0001_C铣_x0014__x0007__x0001__x0001_ 2 2 4_2015财政决算公开" xfId="712"/>
    <cellStyle name="20% - 强调文字颜色 4 6 2" xfId="713"/>
    <cellStyle name="常规 11 2" xfId="714"/>
    <cellStyle name="?鹎%U龡&amp;H齲_x0001_C铣_x0014__x0007__x0001__x0001_ 2 2 5" xfId="715"/>
    <cellStyle name="常规 11 2 2" xfId="716"/>
    <cellStyle name="烹拳 [0]_laroux" xfId="717"/>
    <cellStyle name="?鹎%U龡&amp;H齲_x0001_C铣_x0014__x0007__x0001__x0001_ 2 2 5 2" xfId="718"/>
    <cellStyle name="常规 11 2 2 2" xfId="719"/>
    <cellStyle name="60% - 强调文字颜色 3 3 5" xfId="720"/>
    <cellStyle name="60% - 强调文字颜色 2 2 4 3" xfId="721"/>
    <cellStyle name="?鹎%U龡&amp;H齲_x0001_C铣_x0014__x0007__x0001__x0001_ 2 2 5 2 2" xfId="722"/>
    <cellStyle name="常规 11 2 3" xfId="723"/>
    <cellStyle name="?鹎%U龡&amp;H齲_x0001_C铣_x0014__x0007__x0001__x0001_ 2 2 5 3" xfId="724"/>
    <cellStyle name="常规 11 2 3 2" xfId="725"/>
    <cellStyle name="?鹎%U龡&amp;H齲_x0001_C铣_x0014__x0007__x0001__x0001_ 2 2 5 3 2" xfId="726"/>
    <cellStyle name="20% - 强调文字颜色 4 5 2 2 2" xfId="727"/>
    <cellStyle name="20% - 强调文字颜色 6 3 4 2" xfId="728"/>
    <cellStyle name="强调文字颜色 1 3 3 2 2" xfId="729"/>
    <cellStyle name="常规 11 2 4" xfId="730"/>
    <cellStyle name="?鹎%U龡&amp;H齲_x0001_C铣_x0014__x0007__x0001__x0001_ 2 2 5 4" xfId="731"/>
    <cellStyle name="?鹎%U龡&amp;H齲_x0001_C铣_x0014__x0007__x0001__x0001_ 2 2 5 4 2" xfId="732"/>
    <cellStyle name="60% - 强调文字颜色 2 3 2 2 3" xfId="733"/>
    <cellStyle name="?鹎%U龡&amp;H齲_x0001_C铣_x0014__x0007__x0001__x0001_ 2 4 4 2 2" xfId="734"/>
    <cellStyle name="注释 2 2 3" xfId="735"/>
    <cellStyle name="40% - 强调文字颜色 5 6 3" xfId="736"/>
    <cellStyle name="常规 11 2 5" xfId="737"/>
    <cellStyle name="?鹎%U龡&amp;H齲_x0001_C铣_x0014__x0007__x0001__x0001_ 2 2 5 5" xfId="738"/>
    <cellStyle name="常规 13 2 4" xfId="739"/>
    <cellStyle name="千位分隔 3 2 3 2 2" xfId="740"/>
    <cellStyle name="?鹎%U龡&amp;H齲_x0001_C铣_x0014__x0007__x0001__x0001_ 2 4 5 4" xfId="741"/>
    <cellStyle name="?鹎%U龡&amp;H齲_x0001_C铣_x0014__x0007__x0001__x0001_ 2 2 5_2015财政决算公开" xfId="742"/>
    <cellStyle name="?鹎%U龡&amp;H齲_x0001_C铣_x0014__x0007__x0001__x0001_ 3 2 2 2 7 2" xfId="743"/>
    <cellStyle name="常规 11 3" xfId="744"/>
    <cellStyle name="?鹎%U龡&amp;H齲_x0001_C铣_x0014__x0007__x0001__x0001_ 2 2 6" xfId="745"/>
    <cellStyle name="?鹎%U龡&amp;H齲_x0001_C铣_x0014__x0007__x0001__x0001_ 3 4 9 2" xfId="746"/>
    <cellStyle name="常规 11 3 2" xfId="747"/>
    <cellStyle name="40% - 强调文字颜色 2 3 2 2 3" xfId="748"/>
    <cellStyle name="?鹎%U龡&amp;H齲_x0001_C铣_x0014__x0007__x0001__x0001_ 2 2 6 2" xfId="749"/>
    <cellStyle name="?鹎%U龡&amp;H齲_x0001_C铣_x0014__x0007__x0001__x0001_ 2 3 2 2 3" xfId="750"/>
    <cellStyle name="60% - 强调文字颜色 4 3 5" xfId="751"/>
    <cellStyle name="?鹎%U龡&amp;H齲_x0001_C铣_x0014__x0007__x0001__x0001_ 2 2 6 2 2" xfId="752"/>
    <cellStyle name="检查单元格 2 2 4" xfId="753"/>
    <cellStyle name="注释 4 3" xfId="754"/>
    <cellStyle name="常规 11 3 2 2" xfId="755"/>
    <cellStyle name="常规 18" xfId="756"/>
    <cellStyle name="常规 23" xfId="757"/>
    <cellStyle name="?鹎%U龡&amp;H齲_x0001_C铣_x0014__x0007__x0001__x0001_ 2 3 2 2 3 2" xfId="758"/>
    <cellStyle name="60% - 强调文字颜色 3 4 2 2" xfId="759"/>
    <cellStyle name="常规 11 3 3" xfId="760"/>
    <cellStyle name="?鹎%U龡&amp;H齲_x0001_C铣_x0014__x0007__x0001__x0001_ 2 2 6 3" xfId="761"/>
    <cellStyle name="?鹎%U龡&amp;H齲_x0001_C铣_x0014__x0007__x0001__x0001_ 2 3 2 2 4" xfId="762"/>
    <cellStyle name="60% - 强调文字颜色 3 4 2 2 2" xfId="763"/>
    <cellStyle name="货币 2 2 2 4 4" xfId="764"/>
    <cellStyle name="?鹎%U龡&amp;H齲_x0001_C铣_x0014__x0007__x0001__x0001_ 2 2 6 3 2" xfId="765"/>
    <cellStyle name="检查单元格 2 3 4" xfId="766"/>
    <cellStyle name="注释 5 3" xfId="767"/>
    <cellStyle name="常规 68" xfId="768"/>
    <cellStyle name="常规 73" xfId="769"/>
    <cellStyle name="?鹎%U龡&amp;H齲_x0001_C铣_x0014__x0007__x0001__x0001_ 2 3 2 2 4 2" xfId="770"/>
    <cellStyle name="链接单元格 2" xfId="771"/>
    <cellStyle name="60% - 强调文字颜色 3 4 2 3" xfId="772"/>
    <cellStyle name="常规 11 3 4" xfId="773"/>
    <cellStyle name="?鹎%U龡&amp;H齲_x0001_C铣_x0014__x0007__x0001__x0001_ 2 2 6 4" xfId="774"/>
    <cellStyle name="表标题 2 2 2" xfId="775"/>
    <cellStyle name="?鹎%U龡&amp;H齲_x0001_C铣_x0014__x0007__x0001__x0001_ 2 3 2 2 5" xfId="776"/>
    <cellStyle name="?鹎%U龡&amp;H齲_x0001_C铣_x0014__x0007__x0001__x0001_ 2 2 6_2015财政决算公开" xfId="777"/>
    <cellStyle name="20% - 强调文字颜色 1 2 2" xfId="778"/>
    <cellStyle name="40% - 强调文字颜色 1 3 2 3 2" xfId="779"/>
    <cellStyle name="?鹎%U龡&amp;H齲_x0001_C铣_x0014__x0007__x0001__x0001_ 2 2 7" xfId="780"/>
    <cellStyle name="链接单元格 3 2 2" xfId="781"/>
    <cellStyle name="常规 11 4" xfId="782"/>
    <cellStyle name="货币 2 3 3 2" xfId="783"/>
    <cellStyle name="?鹎%U龡&amp;H齲_x0001_C铣_x0014__x0007__x0001__x0001_ 2 3 2 3 3" xfId="784"/>
    <cellStyle name="标题 5" xfId="785"/>
    <cellStyle name="20% - 强调文字颜色 1 2 2 2" xfId="786"/>
    <cellStyle name="?鹎%U龡&amp;H齲_x0001_C铣_x0014__x0007__x0001__x0001_ 2 2 7 2" xfId="787"/>
    <cellStyle name="解释性文本 2 3" xfId="788"/>
    <cellStyle name="链接单元格 3 2 2 2" xfId="789"/>
    <cellStyle name="常规 11 4 2" xfId="790"/>
    <cellStyle name="货币 2 3 3 2 2" xfId="791"/>
    <cellStyle name="?鹎%U龡&amp;H齲_x0001_C铣_x0014__x0007__x0001__x0001_ 2 3 2 3 4" xfId="792"/>
    <cellStyle name="标题 6" xfId="793"/>
    <cellStyle name="20% - 强调文字颜色 1 2 2 3" xfId="794"/>
    <cellStyle name="60% - 强调文字颜色 3 4 3 2" xfId="795"/>
    <cellStyle name="?鹎%U龡&amp;H齲_x0001_C铣_x0014__x0007__x0001__x0001_ 2 2 7 3" xfId="796"/>
    <cellStyle name="解释性文本 2 4" xfId="797"/>
    <cellStyle name="20% - 强调文字颜色 1 2 2 3 2" xfId="798"/>
    <cellStyle name="?鹎%U龡&amp;H齲_x0001_C铣_x0014__x0007__x0001__x0001_ 2 2 7 3 2" xfId="799"/>
    <cellStyle name="20% - 强调文字颜色 1 2 2 4" xfId="800"/>
    <cellStyle name="常规 2 2 2 2_2015财政决算公开" xfId="801"/>
    <cellStyle name="?鹎%U龡&amp;H齲_x0001_C铣_x0014__x0007__x0001__x0001_ 2 4 10" xfId="802"/>
    <cellStyle name="?鹎%U龡&amp;H齲_x0001_C铣_x0014__x0007__x0001__x0001_ 2 2 7 4" xfId="803"/>
    <cellStyle name="表标题 2 3 2" xfId="804"/>
    <cellStyle name="注释 2 4 3" xfId="805"/>
    <cellStyle name="20% - 强调文字颜色 3 5_2015财政决算公开" xfId="806"/>
    <cellStyle name="常规 2 3 2 3 5" xfId="807"/>
    <cellStyle name="?鹎%U龡&amp;H齲_x0001_C铣_x0014__x0007__x0001__x0001_ 2 4 4 4 2" xfId="808"/>
    <cellStyle name="?鹎%U龡&amp;H齲_x0001_C铣_x0014__x0007__x0001__x0001_ 2 2 7 5" xfId="809"/>
    <cellStyle name="计算 4 4" xfId="810"/>
    <cellStyle name="20% - 强调文字颜色 1 2 2_2015财政决算公开" xfId="811"/>
    <cellStyle name="20% - 强调文字颜色 6 3 2" xfId="812"/>
    <cellStyle name="常规 14 7" xfId="813"/>
    <cellStyle name="60% - 强调文字颜色 6 2 5 2" xfId="814"/>
    <cellStyle name="解释性文本 3 2 2 2" xfId="815"/>
    <cellStyle name="?鹎%U龡&amp;H齲_x0001_C铣_x0014__x0007__x0001__x0001_ 2 2 7_2015财政决算公开" xfId="816"/>
    <cellStyle name="?鹎%U龡&amp;H齲_x0001_C铣_x0014__x0007__x0001__x0001_ 2 3" xfId="817"/>
    <cellStyle name="60% - 强调文字颜色 2 7 2" xfId="818"/>
    <cellStyle name="20% - 强调文字颜色 1 2 4" xfId="819"/>
    <cellStyle name="常规 11 6" xfId="820"/>
    <cellStyle name="货币 2 3 3 4" xfId="821"/>
    <cellStyle name="?鹎%U龡&amp;H齲_x0001_C铣_x0014__x0007__x0001__x0001_ 2 2 9" xfId="822"/>
    <cellStyle name="?鹎%U龡&amp;H齲_x0001_C铣_x0014__x0007__x0001__x0001_ 4 10" xfId="823"/>
    <cellStyle name="40% - 强调文字颜色 2 2_2015财政决算公开" xfId="824"/>
    <cellStyle name="?鹎%U龡&amp;H齲_x0001_C铣_x0014__x0007__x0001__x0001_ 3 2 3 3 3" xfId="825"/>
    <cellStyle name="?鹎%U龡&amp;H齲_x0001_C铣_x0014__x0007__x0001__x0001_ 3 3 5 3" xfId="826"/>
    <cellStyle name="常规 28 3" xfId="827"/>
    <cellStyle name="常规 33 3" xfId="828"/>
    <cellStyle name="货币 3 2 8" xfId="829"/>
    <cellStyle name="?鹎%U龡&amp;H齲_x0001_C铣_x0014__x0007__x0001__x0001_ 2 2_2015财政决算公开" xfId="830"/>
    <cellStyle name="40% - 强调文字颜色 4 5 2_2015财政决算公开" xfId="831"/>
    <cellStyle name="?鹎%U龡&amp;H齲_x0001_C铣_x0014__x0007__x0001__x0001_ 2 3 2 2" xfId="832"/>
    <cellStyle name="40% - 着色 6" xfId="833"/>
    <cellStyle name="常规 2 2 2 2 4_2015财政决算公开" xfId="834"/>
    <cellStyle name="?鹎%U龡&amp;H齲_x0001_C铣_x0014__x0007__x0001__x0001_ 2 3 2 2 2" xfId="835"/>
    <cellStyle name="常规 6 3 3" xfId="836"/>
    <cellStyle name="40% - 着色 6 2" xfId="837"/>
    <cellStyle name="?鹎%U龡&amp;H齲_x0001_C铣_x0014__x0007__x0001__x0001_ 2 3 2 2 2 2" xfId="838"/>
    <cellStyle name="?鹎%U龡&amp;H齲_x0001_C铣_x0014__x0007__x0001__x0001_ 3 2 5 3 2" xfId="839"/>
    <cellStyle name="?鹎%U龡&amp;H齲_x0001_C铣_x0014__x0007__x0001__x0001_ 3 2 2 3 3 2" xfId="840"/>
    <cellStyle name="?鹎%U龡&amp;H齲_x0001_C铣_x0014__x0007__x0001__x0001_ 2 3 2 2_2015财政决算公开" xfId="841"/>
    <cellStyle name="?鹎%U龡&amp;H齲_x0001_C铣_x0014__x0007__x0001__x0001_ 2 3 2 3" xfId="842"/>
    <cellStyle name="20% - 强调文字颜色 5 4 2 3" xfId="843"/>
    <cellStyle name="强调文字颜色 2 2 3 3" xfId="844"/>
    <cellStyle name="?鹎%U龡&amp;H齲_x0001_C铣_x0014__x0007__x0001__x0001_ 3 7 2" xfId="845"/>
    <cellStyle name="20% - 强调文字颜色 2 4" xfId="846"/>
    <cellStyle name="40% - 强调文字颜色 3 7 2" xfId="847"/>
    <cellStyle name="20% - 强调文字颜色 5 2 3 2 2" xfId="848"/>
    <cellStyle name="?鹎%U龡&amp;H齲_x0001_C铣_x0014__x0007__x0001__x0001_ 2 3 2 3_2015财政决算公开" xfId="849"/>
    <cellStyle name="强调文字颜色 3 2 2 2" xfId="850"/>
    <cellStyle name="?鹎%U龡&amp;H齲_x0001_C铣_x0014__x0007__x0001__x0001_ 2 3 2 4" xfId="851"/>
    <cellStyle name="强调文字颜色 3 2 2 2 2" xfId="852"/>
    <cellStyle name="?鹎%U龡&amp;H齲_x0001_C铣_x0014__x0007__x0001__x0001_ 2 3 2 4 2" xfId="853"/>
    <cellStyle name="常规 8 3 3" xfId="854"/>
    <cellStyle name="?鹎%U龡&amp;H齲_x0001_C铣_x0014__x0007__x0001__x0001_ 2 3 4_2015财政决算公开" xfId="855"/>
    <cellStyle name="强调文字颜色 3 2 2 2 2 2" xfId="856"/>
    <cellStyle name="?鹎%U龡&amp;H齲_x0001_C铣_x0014__x0007__x0001__x0001_ 2 3 2 4 2 2" xfId="857"/>
    <cellStyle name="?鹎%U龡&amp;H齲_x0001_C铣_x0014__x0007__x0001__x0001_ 3 4 4 4 2" xfId="858"/>
    <cellStyle name="40% - 着色 4" xfId="859"/>
    <cellStyle name="?鹎%U龡&amp;H齲_x0001_C铣_x0014__x0007__x0001__x0001_ 3 2 2 2 2 4 2" xfId="860"/>
    <cellStyle name="20% - 强调文字颜色 5 2 4" xfId="861"/>
    <cellStyle name="?鹎%U龡&amp;H齲_x0001_C铣_x0014__x0007__x0001__x0001_ 2 3 2 4_2015财政决算公开" xfId="862"/>
    <cellStyle name="强调文字颜色 3 2 2 3" xfId="863"/>
    <cellStyle name="?鹎%U龡&amp;H齲_x0001_C铣_x0014__x0007__x0001__x0001_ 2 3 2 5" xfId="864"/>
    <cellStyle name="强调文字颜色 3 2 2 3 2" xfId="865"/>
    <cellStyle name="?鹎%U龡&amp;H齲_x0001_C铣_x0014__x0007__x0001__x0001_ 2 3 2 5 2" xfId="866"/>
    <cellStyle name="40% - 强调文字颜色 2 5 2 2 2" xfId="867"/>
    <cellStyle name="强调文字颜色 3 2 2 4" xfId="868"/>
    <cellStyle name="?鹎%U龡&amp;H齲_x0001_C铣_x0014__x0007__x0001__x0001_ 2 3 2 6" xfId="869"/>
    <cellStyle name="?鹎%U龡&amp;H齲_x0001_C铣_x0014__x0007__x0001__x0001_ 2 3 2 6 2" xfId="870"/>
    <cellStyle name="40% - 强调文字颜色 6 3 5" xfId="871"/>
    <cellStyle name="货币 2 2 6 3" xfId="872"/>
    <cellStyle name="小数 4 2" xfId="873"/>
    <cellStyle name="20% - 强调文字颜色 2 2 2_2015财政决算公开" xfId="874"/>
    <cellStyle name="常规 2 5 2 2 2" xfId="875"/>
    <cellStyle name="检查单元格 6 2" xfId="876"/>
    <cellStyle name="?鹎%U龡&amp;H齲_x0001_C铣_x0014__x0007__x0001__x0001_ 3 2 2 5_2015财政决算公开" xfId="877"/>
    <cellStyle name="货币 4 9" xfId="878"/>
    <cellStyle name="?鹎%U龡&amp;H齲_x0001_C铣_x0014__x0007__x0001__x0001_ 3 2 7_2015财政决算公开" xfId="879"/>
    <cellStyle name="强调文字颜色 4 2 2 2 2" xfId="880"/>
    <cellStyle name="?鹎%U龡&amp;H齲_x0001_C铣_x0014__x0007__x0001__x0001_ 3 3 2 4 2" xfId="881"/>
    <cellStyle name="?鹎%U龡&amp;H齲_x0001_C铣_x0014__x0007__x0001__x0001_ 2 3 2 7" xfId="882"/>
    <cellStyle name="千位分隔 9 2" xfId="883"/>
    <cellStyle name="?鹎%U龡&amp;H齲_x0001_C铣_x0014__x0007__x0001__x0001_ 4 2 6 2" xfId="884"/>
    <cellStyle name="20% - 强调文字颜色 3 2 3_2015财政决算公开" xfId="885"/>
    <cellStyle name="解释性文本 6 2" xfId="886"/>
    <cellStyle name="差 3 2" xfId="887"/>
    <cellStyle name="强调文字颜色 4 2 2 2 2 2" xfId="888"/>
    <cellStyle name="?鹎%U龡&amp;H齲_x0001_C铣_x0014__x0007__x0001__x0001_ 3 3 2 4 2 2" xfId="889"/>
    <cellStyle name="?鹎%U龡&amp;H齲_x0001_C铣_x0014__x0007__x0001__x0001_ 2 3 2 7 2" xfId="890"/>
    <cellStyle name="?鹎%U龡&amp;H齲_x0001_C铣_x0014__x0007__x0001__x0001_ 2 3 3" xfId="891"/>
    <cellStyle name="?鹎%U龡&amp;H齲_x0001_C铣_x0014__x0007__x0001__x0001_ 2 3 3 2" xfId="892"/>
    <cellStyle name="?鹎%U龡&amp;H齲_x0001_C铣_x0014__x0007__x0001__x0001_ 2 3 3 3" xfId="893"/>
    <cellStyle name="?鹎%U龡&amp;H齲_x0001_C铣_x0014__x0007__x0001__x0001_ 2 3 3 3 2" xfId="894"/>
    <cellStyle name="20% - 强调文字颜色 6 4 2 2 2" xfId="895"/>
    <cellStyle name="强调文字颜色 3 2 3 2 2" xfId="896"/>
    <cellStyle name="?鹎%U龡&amp;H齲_x0001_C铣_x0014__x0007__x0001__x0001_ 2 3 3 4 2" xfId="897"/>
    <cellStyle name="60% - 着色 4 2" xfId="898"/>
    <cellStyle name="20% - 强调文字颜色 6 4 2 3" xfId="899"/>
    <cellStyle name="标题 1 2 2" xfId="900"/>
    <cellStyle name="强调文字颜色 3 2 3 3" xfId="901"/>
    <cellStyle name="?鹎%U龡&amp;H齲_x0001_C铣_x0014__x0007__x0001__x0001_ 2 3 3 5" xfId="902"/>
    <cellStyle name="后继超级链接 3 2" xfId="903"/>
    <cellStyle name="?鹎%U龡&amp;H齲_x0001_C铣_x0014__x0007__x0001__x0001_ 3 2 5" xfId="904"/>
    <cellStyle name="?鹎%U龡&amp;H齲_x0001_C铣_x0014__x0007__x0001__x0001_ 3 2 2 3" xfId="905"/>
    <cellStyle name="?鹎%U龡&amp;H齲_x0001_C铣_x0014__x0007__x0001__x0001_ 2 3 3_2015财政决算公开" xfId="906"/>
    <cellStyle name="?鹎%U龡&amp;H齲_x0001_C铣_x0014__x0007__x0001__x0001_ 2 3 4" xfId="907"/>
    <cellStyle name="40% - 强调文字颜色 6 5_2015财政决算公开" xfId="908"/>
    <cellStyle name="?鹎%U龡&amp;H齲_x0001_C铣_x0014__x0007__x0001__x0001_ 2 3 4 2" xfId="909"/>
    <cellStyle name="?鹎%U龡&amp;H齲_x0001_C铣_x0014__x0007__x0001__x0001_ 2 3_2015财政决算公开" xfId="910"/>
    <cellStyle name="60% - 强调文字颜色 2 2 2 2 3" xfId="911"/>
    <cellStyle name="?鹎%U龡&amp;H齲_x0001_C铣_x0014__x0007__x0001__x0001_ 2 3 4 2 2" xfId="912"/>
    <cellStyle name="40% - 强调文字颜色 4 2 2 2_2015财政决算公开" xfId="913"/>
    <cellStyle name="?鹎%U龡&amp;H齲_x0001_C铣_x0014__x0007__x0001__x0001_ 2 3 4 3" xfId="914"/>
    <cellStyle name="20% - 强调文字颜色 6 4 3 2" xfId="915"/>
    <cellStyle name="强调文字颜色 3 2 4 2" xfId="916"/>
    <cellStyle name="?鹎%U龡&amp;H齲_x0001_C铣_x0014__x0007__x0001__x0001_ 2 3 4 4" xfId="917"/>
    <cellStyle name="常规 2 2 2 3 5" xfId="918"/>
    <cellStyle name="强调文字颜色 3 2 4 2 2" xfId="919"/>
    <cellStyle name="?鹎%U龡&amp;H齲_x0001_C铣_x0014__x0007__x0001__x0001_ 2 3 4 4 2" xfId="920"/>
    <cellStyle name="标题 1 3 2" xfId="921"/>
    <cellStyle name="强调文字颜色 3 2 4 3" xfId="922"/>
    <cellStyle name="?鹎%U龡&amp;H齲_x0001_C铣_x0014__x0007__x0001__x0001_ 2 3 4 5" xfId="923"/>
    <cellStyle name="常规 12 2" xfId="924"/>
    <cellStyle name="好 4 2 2" xfId="925"/>
    <cellStyle name="?鹎%U龡&amp;H齲_x0001_C铣_x0014__x0007__x0001__x0001_ 2 3 5" xfId="926"/>
    <cellStyle name="常规 12 2 2 2" xfId="927"/>
    <cellStyle name="60% - 强调文字颜色 3 2 4 3" xfId="928"/>
    <cellStyle name="60% - 强调文字颜色 2 2 3 2 3" xfId="929"/>
    <cellStyle name="?鹎%U龡&amp;H齲_x0001_C铣_x0014__x0007__x0001__x0001_ 2 3 5 2 2" xfId="930"/>
    <cellStyle name="60% - 强调文字颜色 2 2" xfId="931"/>
    <cellStyle name="60% - 强调文字颜色 3 2" xfId="932"/>
    <cellStyle name="常规 12 2 3 2" xfId="933"/>
    <cellStyle name="常规 2 2 3 2 5" xfId="934"/>
    <cellStyle name="千位分隔 2 2 8" xfId="935"/>
    <cellStyle name="?鹎%U龡&amp;H齲_x0001_C铣_x0014__x0007__x0001__x0001_ 2 3 5 3 2" xfId="936"/>
    <cellStyle name="60% - 强调文字颜色 1 5 2 2" xfId="937"/>
    <cellStyle name="20% - 强调文字颜色 5 6 3" xfId="938"/>
    <cellStyle name="常规 12 2_2015财政决算公开" xfId="939"/>
    <cellStyle name="?鹎%U龡&amp;H齲_x0001_C铣_x0014__x0007__x0001__x0001_ 2 3 5_2015财政决算公开" xfId="940"/>
    <cellStyle name="常规 12 3" xfId="941"/>
    <cellStyle name="好 4 2 3" xfId="942"/>
    <cellStyle name="?鹎%U龡&amp;H齲_x0001_C铣_x0014__x0007__x0001__x0001_ 2 3 6" xfId="943"/>
    <cellStyle name="常规 12 3 2" xfId="944"/>
    <cellStyle name="?鹎%U龡&amp;H齲_x0001_C铣_x0014__x0007__x0001__x0001_ 2 3 6 2" xfId="945"/>
    <cellStyle name="常规 12 3 2 2" xfId="946"/>
    <cellStyle name="?鹎%U龡&amp;H齲_x0001_C铣_x0014__x0007__x0001__x0001_ 2 3 6 2 2" xfId="947"/>
    <cellStyle name="60% - 强调文字颜色 3 5 2 2" xfId="948"/>
    <cellStyle name="常规 12 3 3" xfId="949"/>
    <cellStyle name="霓付_laroux" xfId="950"/>
    <cellStyle name="?鹎%U龡&amp;H齲_x0001_C铣_x0014__x0007__x0001__x0001_ 2 3 6 3" xfId="951"/>
    <cellStyle name="60% - 强调文字颜色 3 5 2 2 2" xfId="952"/>
    <cellStyle name="超级链接" xfId="953"/>
    <cellStyle name="千位分隔 3 2 8" xfId="954"/>
    <cellStyle name="?鹎%U龡&amp;H齲_x0001_C铣_x0014__x0007__x0001__x0001_ 2 3 6 3 2" xfId="955"/>
    <cellStyle name="常规 2 3 10" xfId="956"/>
    <cellStyle name="60% - 强调文字颜色 3 5 2 3" xfId="957"/>
    <cellStyle name="千位分隔 3 2 2 3 2" xfId="958"/>
    <cellStyle name="?鹎%U龡&amp;H齲_x0001_C铣_x0014__x0007__x0001__x0001_ 2 3 6 4" xfId="959"/>
    <cellStyle name="表标题 3 2 2" xfId="960"/>
    <cellStyle name="注释 3 3 2 2" xfId="961"/>
    <cellStyle name="40% - 强调文字颜色 1 4 4" xfId="962"/>
    <cellStyle name="常规 13 2_2015财政决算公开" xfId="963"/>
    <cellStyle name="?鹎%U龡&amp;H齲_x0001_C铣_x0014__x0007__x0001__x0001_ 2 4 5_2015财政决算公开" xfId="964"/>
    <cellStyle name="?鹎%U龡&amp;H齲_x0001_C铣_x0014__x0007__x0001__x0001_ 2 3 6 4 2" xfId="965"/>
    <cellStyle name="强调文字颜色 2 2 2 2 2" xfId="966"/>
    <cellStyle name="20% - 强调文字颜色 1 3 2" xfId="967"/>
    <cellStyle name="?鹎%U龡&amp;H齲_x0001_C铣_x0014__x0007__x0001__x0001_ 2 3 7" xfId="968"/>
    <cellStyle name="链接单元格 3 3 2" xfId="969"/>
    <cellStyle name="常规 12 4" xfId="970"/>
    <cellStyle name="货币 2 3 4 2" xfId="971"/>
    <cellStyle name="强调文字颜色 2 2 2 2 2 2" xfId="972"/>
    <cellStyle name="20% - 强调文字颜色 1 3 2 2" xfId="973"/>
    <cellStyle name="常规 12 4 2" xfId="974"/>
    <cellStyle name="货币 2 3 4 2 2" xfId="975"/>
    <cellStyle name="?鹎%U龡&amp;H齲_x0001_C铣_x0014__x0007__x0001__x0001_ 2 3 7 2" xfId="976"/>
    <cellStyle name="?鹎%U龡&amp;H齲_x0001_C铣_x0014__x0007__x0001__x0001_ 3 2" xfId="977"/>
    <cellStyle name="?鹎%U龡&amp;H齲_x0001_C铣_x0014__x0007__x0001__x0001_ 3 3 3 2 2" xfId="978"/>
    <cellStyle name="?鹎%U龡&amp;H齲_x0001_C铣_x0014__x0007__x0001__x0001_ 4 3 4 2" xfId="979"/>
    <cellStyle name="强调文字颜色 2 2 2 2 3" xfId="980"/>
    <cellStyle name="20% - 强调文字颜色 1 3 3" xfId="981"/>
    <cellStyle name="常规 12 5" xfId="982"/>
    <cellStyle name="货币 2 3 4 3" xfId="983"/>
    <cellStyle name="?鹎%U龡&amp;H齲_x0001_C铣_x0014__x0007__x0001__x0001_ 2 3 8" xfId="984"/>
    <cellStyle name="40% - 强调文字颜色 6 4 2 3" xfId="985"/>
    <cellStyle name="60% - 强调文字颜色 4 2 2 2 3" xfId="986"/>
    <cellStyle name="?鹎%U龡&amp;H齲_x0001_C铣_x0014__x0007__x0001__x0001_ 3 2 2" xfId="987"/>
    <cellStyle name="20% - 强调文字颜色 1 3 3 2" xfId="988"/>
    <cellStyle name="常规 12 5 2" xfId="989"/>
    <cellStyle name="货币 2 3 4 3 2" xfId="990"/>
    <cellStyle name="?鹎%U龡&amp;H齲_x0001_C铣_x0014__x0007__x0001__x0001_ 2 3 8 2" xfId="991"/>
    <cellStyle name="20% - 强调文字颜色 1 3 4" xfId="992"/>
    <cellStyle name="常规 12 6" xfId="993"/>
    <cellStyle name="货币 2 3 4 4" xfId="994"/>
    <cellStyle name="?鹎%U龡&amp;H齲_x0001_C铣_x0014__x0007__x0001__x0001_ 2 3 9" xfId="995"/>
    <cellStyle name="20% - 强调文字颜色 1 3 4 2" xfId="996"/>
    <cellStyle name="货币 2 3 4 4 2" xfId="997"/>
    <cellStyle name="?鹎%U龡&amp;H齲_x0001_C铣_x0014__x0007__x0001__x0001_ 2 3 9 2" xfId="998"/>
    <cellStyle name="?鹎%U龡&amp;H齲_x0001_C铣_x0014__x0007__x0001__x0001_ 2 4 2" xfId="999"/>
    <cellStyle name="?鹎%U龡&amp;H齲_x0001_C铣_x0014__x0007__x0001__x0001_ 2 5 3 2" xfId="1000"/>
    <cellStyle name="差 2 3 2 2" xfId="1001"/>
    <cellStyle name="好 2" xfId="1002"/>
    <cellStyle name="强调文字颜色 2 2 2 4" xfId="1003"/>
    <cellStyle name="40% - 强调文字颜色 4 2 4_2015财政决算公开" xfId="1004"/>
    <cellStyle name="?鹎%U龡&amp;H齲_x0001_C铣_x0014__x0007__x0001__x0001_ 3 6 3" xfId="1005"/>
    <cellStyle name="20% - 强调文字颜色 1 5" xfId="1006"/>
    <cellStyle name="差 3 4 2" xfId="1007"/>
    <cellStyle name="40% - 强调文字颜色 3 3 2 2_2015财政决算公开" xfId="1008"/>
    <cellStyle name="40% - 强调文字颜色 2 4 2 2 2" xfId="1009"/>
    <cellStyle name="40% - 强调文字颜色 3 6 3" xfId="1010"/>
    <cellStyle name="?鹎%U龡&amp;H齲_x0001_C铣_x0014__x0007__x0001__x0001_ 3 3 2 2_2015财政决算公开" xfId="1011"/>
    <cellStyle name="?鹎%U龡&amp;H齲_x0001_C铣_x0014__x0007__x0001__x0001_ 2 4 2 2 2" xfId="1012"/>
    <cellStyle name="?鹎%U龡&amp;H齲_x0001_C铣_x0014__x0007__x0001__x0001_ 4 2 4_2015财政决算公开" xfId="1013"/>
    <cellStyle name="货币 2 3 6" xfId="1014"/>
    <cellStyle name="强调文字颜色 3 3 2 4" xfId="1015"/>
    <cellStyle name="?鹎%U龡&amp;H齲_x0001_C铣_x0014__x0007__x0001__x0001_ 2 4 2 6" xfId="1016"/>
    <cellStyle name="?鹎%U龡&amp;H齲_x0001_C铣_x0014__x0007__x0001__x0001_ 3 6 3 2" xfId="1017"/>
    <cellStyle name="20% - 强调文字颜色 1 5 2" xfId="1018"/>
    <cellStyle name="?鹎%U龡&amp;H齲_x0001_C铣_x0014__x0007__x0001__x0001_ 2 4 2 2 2 2" xfId="1019"/>
    <cellStyle name="?鹎%U龡&amp;H齲_x0001_C铣_x0014__x0007__x0001__x0001_ 3 2 6 2" xfId="1020"/>
    <cellStyle name="?鹎%U龡&amp;H齲_x0001_C铣_x0014__x0007__x0001__x0001_ 3 6 4" xfId="1021"/>
    <cellStyle name="20% - 强调文字颜色 1 6" xfId="1022"/>
    <cellStyle name="?鹎%U龡&amp;H齲_x0001_C铣_x0014__x0007__x0001__x0001_ 3 2 2 4 2" xfId="1023"/>
    <cellStyle name="?鹎%U龡&amp;H齲_x0001_C铣_x0014__x0007__x0001__x0001_ 2 4 2 2 3" xfId="1024"/>
    <cellStyle name="?鹎%U龡&amp;H齲_x0001_C铣_x0014__x0007__x0001__x0001_ 3 2 6 2 2" xfId="1025"/>
    <cellStyle name="20% - 强调文字颜色 1 6 2" xfId="1026"/>
    <cellStyle name="?鹎%U龡&amp;H齲_x0001_C铣_x0014__x0007__x0001__x0001_ 3 2 2 4 2 2" xfId="1027"/>
    <cellStyle name="常规 15 4" xfId="1028"/>
    <cellStyle name="货币 2 3 7 2" xfId="1029"/>
    <cellStyle name="60% - 强调文字颜色 4 3 2 4" xfId="1030"/>
    <cellStyle name="?鹎%U龡&amp;H齲_x0001_C铣_x0014__x0007__x0001__x0001_ 2 4 2 2 3 2" xfId="1031"/>
    <cellStyle name="60% - 强调文字颜色 4 4 2 2" xfId="1032"/>
    <cellStyle name="20% - 强调文字颜色 1 7" xfId="1033"/>
    <cellStyle name="?鹎%U龡&amp;H齲_x0001_C铣_x0014__x0007__x0001__x0001_ 3 2 2 4 3" xfId="1034"/>
    <cellStyle name="?鹎%U龡&amp;H齲_x0001_C铣_x0014__x0007__x0001__x0001_ 3 2 6 3" xfId="1035"/>
    <cellStyle name="货币 3 2 3 3 2" xfId="1036"/>
    <cellStyle name="?鹎%U龡&amp;H齲_x0001_C铣_x0014__x0007__x0001__x0001_ 2 4 2 2 4" xfId="1037"/>
    <cellStyle name="60% - 强调文字颜色 4 4 2 2 2" xfId="1038"/>
    <cellStyle name="20% - 强调文字颜色 1 7 2" xfId="1039"/>
    <cellStyle name="?鹎%U龡&amp;H齲_x0001_C铣_x0014__x0007__x0001__x0001_ 3 2 2 4 3 2" xfId="1040"/>
    <cellStyle name="?鹎%U龡&amp;H齲_x0001_C铣_x0014__x0007__x0001__x0001_ 3 2 6 3 2" xfId="1041"/>
    <cellStyle name="?鹎%U龡&amp;H齲_x0001_C铣_x0014__x0007__x0001__x0001_ 2 4 2 2 4 2" xfId="1042"/>
    <cellStyle name="?鹎%U龡&amp;H齲_x0001_C铣_x0014__x0007__x0001__x0001_ 2 5 4" xfId="1043"/>
    <cellStyle name="差 2 3 3" xfId="1044"/>
    <cellStyle name="?鹎%U龡&amp;H齲_x0001_C铣_x0014__x0007__x0001__x0001_ 2 4 2 3" xfId="1045"/>
    <cellStyle name="千位分隔 4 6 4" xfId="1046"/>
    <cellStyle name="?鹎%U龡&amp;H齲_x0001_C铣_x0014__x0007__x0001__x0001_ 3 2 2 2 4 2 2" xfId="1047"/>
    <cellStyle name="20% - 强调文字颜色 2 2 7" xfId="1048"/>
    <cellStyle name="?鹎%U龡&amp;H齲_x0001_C铣_x0014__x0007__x0001__x0001_ 3 4 6 2 2" xfId="1049"/>
    <cellStyle name="常规 2 4 2 8" xfId="1050"/>
    <cellStyle name="?鹎%U龡&amp;H齲_x0001_C铣_x0014__x0007__x0001__x0001_ 2 4 2 3_2015财政决算公开" xfId="1051"/>
    <cellStyle name="强调文字颜色 3 3 2 2" xfId="1052"/>
    <cellStyle name="?鹎%U龡&amp;H齲_x0001_C铣_x0014__x0007__x0001__x0001_ 2 4 2 4" xfId="1053"/>
    <cellStyle name="强调文字颜色 3 3 2 2 2" xfId="1054"/>
    <cellStyle name="?鹎%U龡&amp;H齲_x0001_C铣_x0014__x0007__x0001__x0001_ 2 4 2 4 2" xfId="1055"/>
    <cellStyle name="强调文字颜色 3 3 2 2 2 2" xfId="1056"/>
    <cellStyle name="?鹎%U龡&amp;H齲_x0001_C铣_x0014__x0007__x0001__x0001_ 2 4 2 4 2 2" xfId="1057"/>
    <cellStyle name="强调文字颜色 3 3 2 2 3" xfId="1058"/>
    <cellStyle name="?鹎%U龡&amp;H齲_x0001_C铣_x0014__x0007__x0001__x0001_ 2 4 2 4 3" xfId="1059"/>
    <cellStyle name="百分比 2 2 2 2 2" xfId="1060"/>
    <cellStyle name="20% - 强调文字颜色 2 2 3 2" xfId="1061"/>
    <cellStyle name="?鹎%U龡&amp;H齲_x0001_C铣_x0014__x0007__x0001__x0001_ 3 2 2 6 2" xfId="1062"/>
    <cellStyle name="20% - 强调文字颜色 3 6" xfId="1063"/>
    <cellStyle name="?鹎%U龡&amp;H齲_x0001_C铣_x0014__x0007__x0001__x0001_ 3 2 8 2" xfId="1064"/>
    <cellStyle name="20% - 强调文字颜色 2 2 3 2 2" xfId="1065"/>
    <cellStyle name="输入 8" xfId="1066"/>
    <cellStyle name="?鹎%U龡&amp;H齲_x0001_C铣_x0014__x0007__x0001__x0001_ 3 2 3 4 5" xfId="1067"/>
    <cellStyle name="千位分隔 11" xfId="1068"/>
    <cellStyle name="?鹎%U龡&amp;H齲_x0001_C铣_x0014__x0007__x0001__x0001_ 2 4 2 4 3 2" xfId="1069"/>
    <cellStyle name="?鹎%U龡&amp;H齲_x0001_C铣_x0014__x0007__x0001__x0001_ 3 3 6 5" xfId="1070"/>
    <cellStyle name="百分比 2 2 2 2 2 2" xfId="1071"/>
    <cellStyle name="?鹎%U龡&amp;H齲_x0001_C铣_x0014__x0007__x0001__x0001_ 3 2 2 6 2 2" xfId="1072"/>
    <cellStyle name="20% - 强调文字颜色 3 6 2" xfId="1073"/>
    <cellStyle name="?鹎%U龡&amp;H齲_x0001_C铣_x0014__x0007__x0001__x0001_ 2 4 2 4 4" xfId="1074"/>
    <cellStyle name="百分比 2 2 2 2 3" xfId="1075"/>
    <cellStyle name="常规 4 2 2 3 2 2" xfId="1076"/>
    <cellStyle name="警告文本 2 2" xfId="1077"/>
    <cellStyle name="20% - 强调文字颜色 2 2 3 3" xfId="1078"/>
    <cellStyle name="20% - 强调文字颜色 3 7" xfId="1079"/>
    <cellStyle name="检查单元格 2 3 3 2" xfId="1080"/>
    <cellStyle name="注释 5 2 2" xfId="1081"/>
    <cellStyle name="?鹎%U龡&amp;H齲_x0001_C铣_x0014__x0007__x0001__x0001_ 3 2 2 6 3" xfId="1082"/>
    <cellStyle name="?鹎%U龡&amp;H齲_x0001_C铣_x0014__x0007__x0001__x0001_ 2 4 2 4 4 2" xfId="1083"/>
    <cellStyle name="警告文本 2 2 2" xfId="1084"/>
    <cellStyle name="汇总 2 2 3" xfId="1085"/>
    <cellStyle name="20% - 强调文字颜色 2 2 3 3 2" xfId="1086"/>
    <cellStyle name="20% - 强调文字颜色 5 2 3_2015财政决算公开" xfId="1087"/>
    <cellStyle name="注释 5 2 2 2" xfId="1088"/>
    <cellStyle name="?鹎%U龡&amp;H齲_x0001_C铣_x0014__x0007__x0001__x0001_ 3 2 2 6 3 2" xfId="1089"/>
    <cellStyle name="20% - 强调文字颜色 3 7 2" xfId="1090"/>
    <cellStyle name="强调文字颜色 4 3 2 3" xfId="1091"/>
    <cellStyle name="?鹎%U龡&amp;H齲_x0001_C铣_x0014__x0007__x0001__x0001_ 2 4 2 4_2015财政决算公开" xfId="1092"/>
    <cellStyle name="?鹎%U龡&amp;H齲_x0001_C铣_x0014__x0007__x0001__x0001_ 3 4 2 5" xfId="1093"/>
    <cellStyle name="强调文字颜色 3 3 2 3" xfId="1094"/>
    <cellStyle name="?鹎%U龡&amp;H齲_x0001_C铣_x0014__x0007__x0001__x0001_ 2 4 2 5" xfId="1095"/>
    <cellStyle name="?鹎%U龡&amp;H齲_x0001_C铣_x0014__x0007__x0001__x0001_ 2 4 2 6 2" xfId="1096"/>
    <cellStyle name="强调文字颜色 4 2 3 2 2" xfId="1097"/>
    <cellStyle name="?鹎%U龡&amp;H齲_x0001_C铣_x0014__x0007__x0001__x0001_ 3 3 3 4 2" xfId="1098"/>
    <cellStyle name="?鹎%U龡&amp;H齲_x0001_C铣_x0014__x0007__x0001__x0001_ 5 2" xfId="1099"/>
    <cellStyle name="?鹎%U龡&amp;H齲_x0001_C铣_x0014__x0007__x0001__x0001_ 2 4 2 7" xfId="1100"/>
    <cellStyle name="强调文字颜色 4 2 3 2 2 2" xfId="1101"/>
    <cellStyle name="?鹎%U龡&amp;H齲_x0001_C铣_x0014__x0007__x0001__x0001_ 5 2 2" xfId="1102"/>
    <cellStyle name="?鹎%U龡&amp;H齲_x0001_C铣_x0014__x0007__x0001__x0001_ 2 4 2 7 2" xfId="1103"/>
    <cellStyle name="注释 3 2 2 3" xfId="1104"/>
    <cellStyle name="20% - 强调文字颜色 3 2_2015财政决算公开" xfId="1105"/>
    <cellStyle name="?鹎%U龡&amp;H齲_x0001_C铣_x0014__x0007__x0001__x0001_ 2 4 2_2015财政决算公开" xfId="1106"/>
    <cellStyle name="解释性文本 5 2 2" xfId="1107"/>
    <cellStyle name="?鹎%U龡&amp;H齲_x0001_C铣_x0014__x0007__x0001__x0001_ 2 4 3" xfId="1108"/>
    <cellStyle name="差 2 2 2" xfId="1109"/>
    <cellStyle name="?鹎%U龡&amp;H齲_x0001_C铣_x0014__x0007__x0001__x0001_ 2 4 3 2" xfId="1110"/>
    <cellStyle name="差 2 2 2 2" xfId="1111"/>
    <cellStyle name="强调文字颜色 2 3 2 4" xfId="1112"/>
    <cellStyle name="?鹎%U龡&amp;H齲_x0001_C铣_x0014__x0007__x0001__x0001_ 4 6 3" xfId="1113"/>
    <cellStyle name="?鹎%U龡&amp;H齲_x0001_C铣_x0014__x0007__x0001__x0001_ 2 4 3 2 2" xfId="1114"/>
    <cellStyle name="差 2 2 2 2 2" xfId="1115"/>
    <cellStyle name="40% - 强调文字颜色 4 6 3" xfId="1116"/>
    <cellStyle name="?鹎%U龡&amp;H齲_x0001_C铣_x0014__x0007__x0001__x0001_ 2 4 3 3" xfId="1117"/>
    <cellStyle name="差 2 2 2 3" xfId="1118"/>
    <cellStyle name="?鹎%U龡&amp;H齲_x0001_C铣_x0014__x0007__x0001__x0001_ 2 4 3 3 2" xfId="1119"/>
    <cellStyle name="强调文字颜色 3 3 3 2" xfId="1120"/>
    <cellStyle name="40% - 强调文字颜色 5 2 2 2 2" xfId="1121"/>
    <cellStyle name="?鹎%U龡&amp;H齲_x0001_C铣_x0014__x0007__x0001__x0001_ 2 4 3 4" xfId="1122"/>
    <cellStyle name="20% - 强调文字颜色 6 5 2 2" xfId="1123"/>
    <cellStyle name="强调文字颜色 3 3 3 2 2" xfId="1124"/>
    <cellStyle name="40% - 强调文字颜色 5 2 2 2 2 2" xfId="1125"/>
    <cellStyle name="?鹎%U龡&amp;H齲_x0001_C铣_x0014__x0007__x0001__x0001_ 2 4 3 4 2" xfId="1126"/>
    <cellStyle name="20% - 强调文字颜色 6 5 2 2 2" xfId="1127"/>
    <cellStyle name="标题 2 2 2" xfId="1128"/>
    <cellStyle name="强调文字颜色 3 3 3 3" xfId="1129"/>
    <cellStyle name="40% - 强调文字颜色 5 2 2 2 3" xfId="1130"/>
    <cellStyle name="?鹎%U龡&amp;H齲_x0001_C铣_x0014__x0007__x0001__x0001_ 2 4 3 5" xfId="1131"/>
    <cellStyle name="20% - 强调文字颜色 6 5 2 3" xfId="1132"/>
    <cellStyle name="?鹎%U龡&amp;H齲_x0001_C铣_x0014__x0007__x0001__x0001_ 2 5" xfId="1133"/>
    <cellStyle name="千位分隔 3 6 3" xfId="1134"/>
    <cellStyle name="20% - 强调文字颜色 1 2 6" xfId="1135"/>
    <cellStyle name="60% - 强调文字颜色 3 3 3 2 2" xfId="1136"/>
    <cellStyle name="?鹎%U龡&amp;H齲_x0001_C铣_x0014__x0007__x0001__x0001_ 2 4 3_2015财政决算公开" xfId="1137"/>
    <cellStyle name="?鹎%U龡&amp;H齲_x0001_C铣_x0014__x0007__x0001__x0001_ 2 4 4" xfId="1138"/>
    <cellStyle name="差 2 2 3" xfId="1139"/>
    <cellStyle name="?鹎%U龡&amp;H齲_x0001_C铣_x0014__x0007__x0001__x0001_ 2 4 4 2" xfId="1140"/>
    <cellStyle name="差 2 2 3 2" xfId="1141"/>
    <cellStyle name="?鹎%U龡&amp;H齲_x0001_C铣_x0014__x0007__x0001__x0001_ 3 4_2015财政决算公开" xfId="1142"/>
    <cellStyle name="?鹎%U龡&amp;H齲_x0001_C铣_x0014__x0007__x0001__x0001_ 2 4 4 3" xfId="1143"/>
    <cellStyle name="强调文字颜色 3 3 4 2" xfId="1144"/>
    <cellStyle name="40% - 强调文字颜色 5 2 2 3 2" xfId="1145"/>
    <cellStyle name="?鹎%U龡&amp;H齲_x0001_C铣_x0014__x0007__x0001__x0001_ 2 4 4 4" xfId="1146"/>
    <cellStyle name="常规 2 2 2 5_2015财政决算公开" xfId="1147"/>
    <cellStyle name="20% - 强调文字颜色 6 5 3 2" xfId="1148"/>
    <cellStyle name="标题 2 3 2" xfId="1149"/>
    <cellStyle name="?鹎%U龡&amp;H齲_x0001_C铣_x0014__x0007__x0001__x0001_ 2 4 4 5" xfId="1150"/>
    <cellStyle name="小数 4" xfId="1151"/>
    <cellStyle name="?鹎%U龡&amp;H齲_x0001_C铣_x0014__x0007__x0001__x0001_ 2 4 4_2015财政决算公开" xfId="1152"/>
    <cellStyle name="常规 2 5 2 2" xfId="1153"/>
    <cellStyle name="检查单元格 6" xfId="1154"/>
    <cellStyle name="常规 13 2" xfId="1155"/>
    <cellStyle name="好 4 3 2" xfId="1156"/>
    <cellStyle name="?鹎%U龡&amp;H齲_x0001_C铣_x0014__x0007__x0001__x0001_ 2 4 5" xfId="1157"/>
    <cellStyle name="差 2 2 4" xfId="1158"/>
    <cellStyle name="20% - 强调文字颜色 3 3 3 2 2" xfId="1159"/>
    <cellStyle name="20% - 强调文字颜色 3 4 2_2015财政决算公开" xfId="1160"/>
    <cellStyle name="常规 48" xfId="1161"/>
    <cellStyle name="常规 53" xfId="1162"/>
    <cellStyle name="常规 13 2 2" xfId="1163"/>
    <cellStyle name="?鹎%U龡&amp;H齲_x0001_C铣_x0014__x0007__x0001__x0001_ 2 4 5 2" xfId="1164"/>
    <cellStyle name="?鹎%U龡&amp;H齲_x0001_C铣_x0014__x0007__x0001__x0001_ 3 3 6_2015财政决算公开" xfId="1165"/>
    <cellStyle name="常规 49" xfId="1166"/>
    <cellStyle name="常规 54" xfId="1167"/>
    <cellStyle name="40% - 强调文字颜色 4 4 2 2 2" xfId="1168"/>
    <cellStyle name="?鹎%U龡&amp;H齲_x0001_C铣_x0014__x0007__x0001__x0001_ 3 2 3 4_2015财政决算公开" xfId="1169"/>
    <cellStyle name="常规 13 2 3" xfId="1170"/>
    <cellStyle name="?鹎%U龡&amp;H齲_x0001_C铣_x0014__x0007__x0001__x0001_ 2 4 5 3" xfId="1171"/>
    <cellStyle name="40% - 强调文字颜色 6 2 2_2015财政决算公开" xfId="1172"/>
    <cellStyle name="常规 13 3" xfId="1173"/>
    <cellStyle name="?鹎%U龡&amp;H齲_x0001_C铣_x0014__x0007__x0001__x0001_ 2 4 6" xfId="1174"/>
    <cellStyle name="常规 13 3 2" xfId="1175"/>
    <cellStyle name="常规 5 2 2 4" xfId="1176"/>
    <cellStyle name="?鹎%U龡&amp;H齲_x0001_C铣_x0014__x0007__x0001__x0001_ 2 4 6 2" xfId="1177"/>
    <cellStyle name="注释 4 2 3" xfId="1178"/>
    <cellStyle name="常规 13 3 2 2" xfId="1179"/>
    <cellStyle name="常规 17 3" xfId="1180"/>
    <cellStyle name="常规 22 3" xfId="1181"/>
    <cellStyle name="常规 5 2 2 4 2" xfId="1182"/>
    <cellStyle name="?鹎%U龡&amp;H齲_x0001_C铣_x0014__x0007__x0001__x0001_ 2 4 6 2 2" xfId="1183"/>
    <cellStyle name="60% - 强调文字颜色 3 6 2 2" xfId="1184"/>
    <cellStyle name="常规 13 3 3" xfId="1185"/>
    <cellStyle name="常规 5 2 2 5" xfId="1186"/>
    <cellStyle name="?鹎%U龡&amp;H齲_x0001_C铣_x0014__x0007__x0001__x0001_ 2 4 6 3" xfId="1187"/>
    <cellStyle name="标题 2 5 2" xfId="1188"/>
    <cellStyle name="?鹎%U龡&amp;H齲_x0001_C铣_x0014__x0007__x0001__x0001_ 2 4 6 5" xfId="1189"/>
    <cellStyle name="百分比 5 7" xfId="1190"/>
    <cellStyle name="常规 18 3" xfId="1191"/>
    <cellStyle name="常规 23 3" xfId="1192"/>
    <cellStyle name="常规 5 2 2 5 2" xfId="1193"/>
    <cellStyle name="?鹎%U龡&amp;H齲_x0001_C铣_x0014__x0007__x0001__x0001_ 2 4 6 3 2" xfId="1194"/>
    <cellStyle name="常规 5 2 2 6" xfId="1195"/>
    <cellStyle name="千位分隔 3 2 3 3 2" xfId="1196"/>
    <cellStyle name="?鹎%U龡&amp;H齲_x0001_C铣_x0014__x0007__x0001__x0001_ 2 4 6 4" xfId="1197"/>
    <cellStyle name="常规 19 3" xfId="1198"/>
    <cellStyle name="常规 24 3" xfId="1199"/>
    <cellStyle name="?鹎%U龡&amp;H齲_x0001_C铣_x0014__x0007__x0001__x0001_ 2 4 6 4 2" xfId="1200"/>
    <cellStyle name="常规 13 3_2015财政决算公开" xfId="1201"/>
    <cellStyle name="?鹎%U龡&amp;H齲_x0001_C铣_x0014__x0007__x0001__x0001_ 2 4 6_2015财政决算公开" xfId="1202"/>
    <cellStyle name="强调文字颜色 2 2 2 3 2" xfId="1203"/>
    <cellStyle name="20% - 强调文字颜色 5 4_2015财政决算公开" xfId="1204"/>
    <cellStyle name="?鹎%U龡&amp;H齲_x0001_C铣_x0014__x0007__x0001__x0001_ 3 6 2 2" xfId="1205"/>
    <cellStyle name="20% - 强调文字颜色 1 4 2" xfId="1206"/>
    <cellStyle name="40% - 强调文字颜色 3 6 2 2" xfId="1207"/>
    <cellStyle name="常规 13 4" xfId="1208"/>
    <cellStyle name="货币 2 3 5 2" xfId="1209"/>
    <cellStyle name="?鹎%U龡&amp;H齲_x0001_C铣_x0014__x0007__x0001__x0001_ 2 4 7" xfId="1210"/>
    <cellStyle name="20% - 强调文字颜色 1 4 3 2" xfId="1211"/>
    <cellStyle name="?鹎%U龡&amp;H齲_x0001_C铣_x0014__x0007__x0001__x0001_ 2 4 8 2" xfId="1212"/>
    <cellStyle name="检查单元格 2" xfId="1213"/>
    <cellStyle name="常规 5 2 4 4" xfId="1214"/>
    <cellStyle name="强调文字颜色 4 5 2 2" xfId="1215"/>
    <cellStyle name="40% - 强调文字颜色 3 6_2015财政决算公开" xfId="1216"/>
    <cellStyle name="20% - 强调文字颜色 1 4 4" xfId="1217"/>
    <cellStyle name="?鹎%U龡&amp;H齲_x0001_C铣_x0014__x0007__x0001__x0001_ 3 6_2015财政决算公开" xfId="1218"/>
    <cellStyle name="?鹎%U龡&amp;H齲_x0001_C铣_x0014__x0007__x0001__x0001_ 2 4 9" xfId="1219"/>
    <cellStyle name="货币 2 2 2 7 2" xfId="1220"/>
    <cellStyle name="强调文字颜色 5 4 3 2" xfId="1221"/>
    <cellStyle name="?鹎%U龡&amp;H齲_x0001_C铣_x0014__x0007__x0001__x0001_ 2 4_2015财政决算公开" xfId="1222"/>
    <cellStyle name="?鹎%U龡&amp;H齲_x0001_C铣_x0014__x0007__x0001__x0001_ 2 5 2" xfId="1223"/>
    <cellStyle name="40% - 强调文字颜色 6 2 5" xfId="1224"/>
    <cellStyle name="?鹎%U龡&amp;H齲_x0001_C铣_x0014__x0007__x0001__x0001_ 2 5_2015财政决算公开" xfId="1225"/>
    <cellStyle name="货币 2 2 5 3" xfId="1226"/>
    <cellStyle name="小数 3 2" xfId="1227"/>
    <cellStyle name="40% - 强调文字颜色 3 5 2 3" xfId="1228"/>
    <cellStyle name="检查单元格 5 2" xfId="1229"/>
    <cellStyle name="40% - 强调文字颜色 1 3 2_2015财政决算公开" xfId="1230"/>
    <cellStyle name="千位分隔 3 6 4" xfId="1231"/>
    <cellStyle name="?鹎%U龡&amp;H齲_x0001_C铣_x0014__x0007__x0001__x0001_ 3 2 2 2 3 2 2" xfId="1232"/>
    <cellStyle name="20% - 强调文字颜色 1 2 7" xfId="1233"/>
    <cellStyle name="?鹎%U龡&amp;H齲_x0001_C铣_x0014__x0007__x0001__x0001_ 3 4 5 2 2" xfId="1234"/>
    <cellStyle name="?鹎%U龡&amp;H齲_x0001_C铣_x0014__x0007__x0001__x0001_ 2 6" xfId="1235"/>
    <cellStyle name="百分比 2 3" xfId="1236"/>
    <cellStyle name="?鹎%U龡&amp;H齲_x0001_C铣_x0014__x0007__x0001__x0001_ 2 6 2" xfId="1237"/>
    <cellStyle name="40% - 着色 2 2" xfId="1238"/>
    <cellStyle name="?鹎%U龡&amp;H齲_x0001_C铣_x0014__x0007__x0001__x0001_ 2 7" xfId="1239"/>
    <cellStyle name="常规 8 2 2 2 2" xfId="1240"/>
    <cellStyle name="20% - 强调文字颜色 5 3 2 3" xfId="1241"/>
    <cellStyle name="百分比 3 3" xfId="1242"/>
    <cellStyle name="?鹎%U龡&amp;H齲_x0001_C铣_x0014__x0007__x0001__x0001_ 2 7 2" xfId="1243"/>
    <cellStyle name="?鹎%U龡&amp;H齲_x0001_C铣_x0014__x0007__x0001__x0001_ 2 8" xfId="1244"/>
    <cellStyle name="40% - 强调文字颜色 1 7 2" xfId="1245"/>
    <cellStyle name="60% - 强调文字颜色 2 6" xfId="1246"/>
    <cellStyle name="常规 2 4 9 2" xfId="1247"/>
    <cellStyle name="?鹎%U龡&amp;H齲_x0001_C铣_x0014__x0007__x0001__x0001_ 3 2 10" xfId="1248"/>
    <cellStyle name="60% - 强调文字颜色 2 6 2" xfId="1249"/>
    <cellStyle name="标题 5 4 3" xfId="1250"/>
    <cellStyle name="?鹎%U龡&amp;H齲_x0001_C铣_x0014__x0007__x0001__x0001_ 3 2 10 2" xfId="1251"/>
    <cellStyle name="60% - 强调文字颜色 2 7" xfId="1252"/>
    <cellStyle name="标题 3 3 3 2" xfId="1253"/>
    <cellStyle name="?鹎%U龡&amp;H齲_x0001_C铣_x0014__x0007__x0001__x0001_ 3 2 11" xfId="1254"/>
    <cellStyle name="?鹎%U龡&amp;H齲_x0001_C铣_x0014__x0007__x0001__x0001_ 4 5 3" xfId="1255"/>
    <cellStyle name="差 4 3 2" xfId="1256"/>
    <cellStyle name="40% - 强调文字颜色 4 5 3" xfId="1257"/>
    <cellStyle name="?鹎%U龡&amp;H齲_x0001_C铣_x0014__x0007__x0001__x0001_ 3 2 2 10" xfId="1258"/>
    <cellStyle name="?鹎%U龡&amp;H齲_x0001_C铣_x0014__x0007__x0001__x0001_ 3 2 4" xfId="1259"/>
    <cellStyle name="?鹎%U龡&amp;H齲_x0001_C铣_x0014__x0007__x0001__x0001_ 3 2 2 2" xfId="1260"/>
    <cellStyle name="?鹎%U龡&amp;H齲_x0001_C铣_x0014__x0007__x0001__x0001_ 3 4 4_2015财政决算公开" xfId="1261"/>
    <cellStyle name="20% - 强调文字颜色 1 3 3 2 2" xfId="1262"/>
    <cellStyle name="计算 2 2 4" xfId="1263"/>
    <cellStyle name="?鹎%U龡&amp;H齲_x0001_C铣_x0014__x0007__x0001__x0001_ 3 2 2 2 2_2015财政决算公开" xfId="1264"/>
    <cellStyle name="?鹎%U龡&amp;H齲_x0001_C铣_x0014__x0007__x0001__x0001_ 3 2 4 2" xfId="1265"/>
    <cellStyle name="警告文本 7" xfId="1266"/>
    <cellStyle name="?鹎%U龡&amp;H齲_x0001_C铣_x0014__x0007__x0001__x0001_ 3 4 4" xfId="1267"/>
    <cellStyle name="差 3 2 3" xfId="1268"/>
    <cellStyle name="?鹎%U龡&amp;H齲_x0001_C铣_x0014__x0007__x0001__x0001_ 3 2 2 2 2" xfId="1269"/>
    <cellStyle name="?鹎%U龡&amp;H齲_x0001_C铣_x0014__x0007__x0001__x0001_ 3 2 4 3" xfId="1270"/>
    <cellStyle name="20% - 强调文字颜色 4 2 2 2 2 2" xfId="1271"/>
    <cellStyle name="?鹎%U龡&amp;H齲_x0001_C铣_x0014__x0007__x0001__x0001_ 3 2 2 2 3" xfId="1272"/>
    <cellStyle name="好 5 3 2" xfId="1273"/>
    <cellStyle name="?鹎%U龡&amp;H齲_x0001_C铣_x0014__x0007__x0001__x0001_ 3 4 5" xfId="1274"/>
    <cellStyle name="差 3 2 4" xfId="1275"/>
    <cellStyle name="?鹎%U龡&amp;H齲_x0001_C铣_x0014__x0007__x0001__x0001_ 3 2 4 3 2" xfId="1276"/>
    <cellStyle name="?鹎%U龡&amp;H齲_x0001_C铣_x0014__x0007__x0001__x0001_ 3 4 5 2" xfId="1277"/>
    <cellStyle name="?鹎%U龡&amp;H齲_x0001_C铣_x0014__x0007__x0001__x0001_ 3 2 2 2 3 2" xfId="1278"/>
    <cellStyle name="?鹎%U龡&amp;H齲_x0001_C铣_x0014__x0007__x0001__x0001_ 3 4 5 3" xfId="1279"/>
    <cellStyle name="?鹎%U龡&amp;H齲_x0001_C铣_x0014__x0007__x0001__x0001_ 3 2 2 2 3 3" xfId="1280"/>
    <cellStyle name="?鹎%U龡&amp;H齲_x0001_C铣_x0014__x0007__x0001__x0001_ 3 4 5 3 2" xfId="1281"/>
    <cellStyle name="?鹎%U龡&amp;H齲_x0001_C铣_x0014__x0007__x0001__x0001_ 3 2 2 2 3 3 2" xfId="1282"/>
    <cellStyle name="60% - 强调文字颜色 4 6 2 2" xfId="1283"/>
    <cellStyle name="?鹎%U龡&amp;H齲_x0001_C铣_x0014__x0007__x0001__x0001_ 3 4 6 3" xfId="1284"/>
    <cellStyle name="?鹎%U龡&amp;H齲_x0001_C铣_x0014__x0007__x0001__x0001_ 3 2 2 2 4 3" xfId="1285"/>
    <cellStyle name="?鹎%U龡&amp;H齲_x0001_C铣_x0014__x0007__x0001__x0001_ 3 4 6 3 2" xfId="1286"/>
    <cellStyle name="常规 45" xfId="1287"/>
    <cellStyle name="常规 50" xfId="1288"/>
    <cellStyle name="?鹎%U龡&amp;H齲_x0001_C铣_x0014__x0007__x0001__x0001_ 3 2 2 2 4 3 2" xfId="1289"/>
    <cellStyle name="?鹎%U龡&amp;H齲_x0001_C铣_x0014__x0007__x0001__x0001_ 3 2 3 3_2015财政决算公开" xfId="1290"/>
    <cellStyle name="?鹎%U龡&amp;H齲_x0001_C铣_x0014__x0007__x0001__x0001_ 3 4 6 4" xfId="1291"/>
    <cellStyle name="?鹎%U龡&amp;H齲_x0001_C铣_x0014__x0007__x0001__x0001_ 3 2 2 2 4 4" xfId="1292"/>
    <cellStyle name="?鹎%U龡&amp;H齲_x0001_C铣_x0014__x0007__x0001__x0001_ 3 3 5_2015财政决算公开" xfId="1293"/>
    <cellStyle name="?鹎%U龡&amp;H齲_x0001_C铣_x0014__x0007__x0001__x0001_ 3 4 6 4 2" xfId="1294"/>
    <cellStyle name="?鹎%U龡&amp;H齲_x0001_C铣_x0014__x0007__x0001__x0001_ 3 2 2 2 4 4 2" xfId="1295"/>
    <cellStyle name="?鹎%U龡&amp;H齲_x0001_C铣_x0014__x0007__x0001__x0001_ 3 4 6_2015财政决算公开" xfId="1296"/>
    <cellStyle name="?鹎%U龡&amp;H齲_x0001_C铣_x0014__x0007__x0001__x0001_ 3 2 2 2 4_2015财政决算公开" xfId="1297"/>
    <cellStyle name="20% - 强调文字颜色 2 4 3 2" xfId="1298"/>
    <cellStyle name="?鹎%U龡&amp;H齲_x0001_C铣_x0014__x0007__x0001__x0001_ 3 2 2 2 6 2" xfId="1299"/>
    <cellStyle name="常规 10 3" xfId="1300"/>
    <cellStyle name="?鹎%U龡&amp;H齲_x0001_C铣_x0014__x0007__x0001__x0001_ 3 4 8 2" xfId="1301"/>
    <cellStyle name="强调文字颜色 4 6 2 2" xfId="1302"/>
    <cellStyle name="20% - 强调文字颜色 2 4 4" xfId="1303"/>
    <cellStyle name="?鹎%U龡&amp;H齲_x0001_C铣_x0014__x0007__x0001__x0001_ 3 4 9" xfId="1304"/>
    <cellStyle name="?鹎%U龡&amp;H齲_x0001_C铣_x0014__x0007__x0001__x0001_ 3 2 2 2 7" xfId="1305"/>
    <cellStyle name="60% - 强调文字颜色 4 5 2 2" xfId="1306"/>
    <cellStyle name="?鹎%U龡&amp;H齲_x0001_C铣_x0014__x0007__x0001__x0001_ 3 2 4_2015财政决算公开" xfId="1307"/>
    <cellStyle name="?鹎%U龡&amp;H齲_x0001_C铣_x0014__x0007__x0001__x0001_ 4 6 5" xfId="1308"/>
    <cellStyle name="输入 6" xfId="1309"/>
    <cellStyle name="?鹎%U龡&amp;H齲_x0001_C铣_x0014__x0007__x0001__x0001_ 3 2 3 4 3" xfId="1310"/>
    <cellStyle name="?鹎%U龡&amp;H齲_x0001_C铣_x0014__x0007__x0001__x0001_ 3 2 2 2_2015财政决算公开" xfId="1311"/>
    <cellStyle name="?鹎%U龡&amp;H齲_x0001_C铣_x0014__x0007__x0001__x0001_ 3 3 6 3" xfId="1312"/>
    <cellStyle name="后继超级链接 3 2 2" xfId="1313"/>
    <cellStyle name="?鹎%U龡&amp;H齲_x0001_C铣_x0014__x0007__x0001__x0001_ 3 2 5 2" xfId="1314"/>
    <cellStyle name="差 3 3 3" xfId="1315"/>
    <cellStyle name="?鹎%U龡&amp;H齲_x0001_C铣_x0014__x0007__x0001__x0001_ 3 2 2 3 2" xfId="1316"/>
    <cellStyle name="?鹎%U龡&amp;H齲_x0001_C铣_x0014__x0007__x0001__x0001_ 3 2 5 3" xfId="1317"/>
    <cellStyle name="?鹎%U龡&amp;H齲_x0001_C铣_x0014__x0007__x0001__x0001_ 3 2 2 3 3" xfId="1318"/>
    <cellStyle name="后继超级链接 3 3" xfId="1319"/>
    <cellStyle name="?鹎%U龡&amp;H齲_x0001_C铣_x0014__x0007__x0001__x0001_ 3 2 6" xfId="1320"/>
    <cellStyle name="?鹎%U龡&amp;H齲_x0001_C铣_x0014__x0007__x0001__x0001_ 3 2 2 4" xfId="1321"/>
    <cellStyle name="标题 1 8" xfId="1322"/>
    <cellStyle name="?鹎%U龡&amp;H齲_x0001_C铣_x0014__x0007__x0001__x0001_ 3 2 2 4 4 2" xfId="1323"/>
    <cellStyle name="适中 5" xfId="1324"/>
    <cellStyle name="?鹎%U龡&amp;H齲_x0001_C铣_x0014__x0007__x0001__x0001_ 3 2 2 4_2015财政决算公开" xfId="1325"/>
    <cellStyle name="常规 3 2 3" xfId="1326"/>
    <cellStyle name="?鹎%U龡&amp;H齲_x0001_C铣_x0014__x0007__x0001__x0001_ 3 2 6_2015财政决算公开" xfId="1327"/>
    <cellStyle name="40% - 强调文字颜色 3 2 7" xfId="1328"/>
    <cellStyle name="20% - 强调文字颜色 2 2 2" xfId="1329"/>
    <cellStyle name="?鹎%U龡&amp;H齲_x0001_C铣_x0014__x0007__x0001__x0001_ 3 2 2 5" xfId="1330"/>
    <cellStyle name="?鹎%U龡&amp;H齲_x0001_C铣_x0014__x0007__x0001__x0001_ 3 2 7" xfId="1331"/>
    <cellStyle name="链接单元格 4 2 2" xfId="1332"/>
    <cellStyle name="货币 2 4 3 2" xfId="1333"/>
    <cellStyle name="?鹎%U龡&amp;H齲_x0001_C铣_x0014__x0007__x0001__x0001_ 3 2 7 5" xfId="1334"/>
    <cellStyle name="20% - 强调文字颜色 2 2 2 3 2" xfId="1335"/>
    <cellStyle name="20% - 强调文字颜色 2 9" xfId="1336"/>
    <cellStyle name="20% - 强调文字颜色 2 7 2" xfId="1337"/>
    <cellStyle name="检查单元格 2 3 2 2 2" xfId="1338"/>
    <cellStyle name="?鹎%U龡&amp;H齲_x0001_C铣_x0014__x0007__x0001__x0001_ 3 2 2 5 3 2" xfId="1339"/>
    <cellStyle name="?鹎%U龡&amp;H齲_x0001_C铣_x0014__x0007__x0001__x0001_ 3 2 7 3 2" xfId="1340"/>
    <cellStyle name="20% - 强调文字颜色 2 2 3" xfId="1341"/>
    <cellStyle name="20% - 强调文字颜色 6 2 2 3 2" xfId="1342"/>
    <cellStyle name="?鹎%U龡&amp;H齲_x0001_C铣_x0014__x0007__x0001__x0001_ 3 2 2 6" xfId="1343"/>
    <cellStyle name="?鹎%U龡&amp;H齲_x0001_C铣_x0014__x0007__x0001__x0001_ 3 2 8" xfId="1344"/>
    <cellStyle name="?鹎%U龡&amp;H齲_x0001_C铣_x0014__x0007__x0001__x0001_ 3 2 2 6 4 2" xfId="1345"/>
    <cellStyle name="?鹎%U龡&amp;H齲_x0001_C铣_x0014__x0007__x0001__x0001_ 3 2 7 4 2" xfId="1346"/>
    <cellStyle name="20% - 强调文字颜色 2 2 3 5" xfId="1347"/>
    <cellStyle name="?鹎%U龡&amp;H齲_x0001_C铣_x0014__x0007__x0001__x0001_ 3 2 2 6 5" xfId="1348"/>
    <cellStyle name="20% - 强调文字颜色 3 9" xfId="1349"/>
    <cellStyle name="20% - 强调文字颜色 2 2 4" xfId="1350"/>
    <cellStyle name="60% - 强调文字颜色 1 2 3 2 2 2" xfId="1351"/>
    <cellStyle name="?鹎%U龡&amp;H齲_x0001_C铣_x0014__x0007__x0001__x0001_ 3 2 2 7" xfId="1352"/>
    <cellStyle name="?鹎%U龡&amp;H齲_x0001_C铣_x0014__x0007__x0001__x0001_ 3 2 9" xfId="1353"/>
    <cellStyle name="20% - 强调文字颜色 2 2 4 2" xfId="1354"/>
    <cellStyle name="?鹎%U龡&amp;H齲_x0001_C铣_x0014__x0007__x0001__x0001_ 3 2 2 7 2" xfId="1355"/>
    <cellStyle name="20% - 强调文字颜色 4 6" xfId="1356"/>
    <cellStyle name="?鹎%U龡&amp;H齲_x0001_C铣_x0014__x0007__x0001__x0001_ 3 2 9 2" xfId="1357"/>
    <cellStyle name="千位分隔 4 6 2 2" xfId="1358"/>
    <cellStyle name="20% - 强调文字颜色 2 2 5 2" xfId="1359"/>
    <cellStyle name="?鹎%U龡&amp;H齲_x0001_C铣_x0014__x0007__x0001__x0001_ 3 2 2 8 2" xfId="1360"/>
    <cellStyle name="60% - 强调文字颜色 6 3 2 2 2" xfId="1361"/>
    <cellStyle name="20% - 强调文字颜色 5 6" xfId="1362"/>
    <cellStyle name="千位分隔 4 6 3" xfId="1363"/>
    <cellStyle name="20% - 强调文字颜色 2 2 6" xfId="1364"/>
    <cellStyle name="?鹎%U龡&amp;H齲_x0001_C铣_x0014__x0007__x0001__x0001_ 3 2 2 9" xfId="1365"/>
    <cellStyle name="60% - 强调文字颜色 6 3 2 3" xfId="1366"/>
    <cellStyle name="40% - 强调文字颜色 5 2 3" xfId="1367"/>
    <cellStyle name="好 2 3 3" xfId="1368"/>
    <cellStyle name="?鹎%U龡&amp;H齲_x0001_C铣_x0014__x0007__x0001__x0001_ 3 2 2 9 2" xfId="1369"/>
    <cellStyle name="60% - 强调文字颜色 6 3 2 3 2" xfId="1370"/>
    <cellStyle name="20% - 强调文字颜色 6 6" xfId="1371"/>
    <cellStyle name="?鹎%U龡&amp;H齲_x0001_C铣_x0014__x0007__x0001__x0001_ 3 2 2_2015财政决算公开" xfId="1372"/>
    <cellStyle name="货币 4 2 2 4" xfId="1373"/>
    <cellStyle name="?鹎%U龡&amp;H齲_x0001_C铣_x0014__x0007__x0001__x0001_ 3 2 3" xfId="1374"/>
    <cellStyle name="?鹎%U龡&amp;H齲_x0001_C铣_x0014__x0007__x0001__x0001_ 3 2 3 2" xfId="1375"/>
    <cellStyle name="?鹎%U龡&amp;H齲_x0001_C铣_x0014__x0007__x0001__x0001_ 3 3 4" xfId="1376"/>
    <cellStyle name="?鹎%U龡&amp;H齲_x0001_C铣_x0014__x0007__x0001__x0001_ 4 4 4" xfId="1377"/>
    <cellStyle name="差 4 2 3" xfId="1378"/>
    <cellStyle name="?鹎%U龡&amp;H齲_x0001_C铣_x0014__x0007__x0001__x0001_ 3 2 3 2 2" xfId="1379"/>
    <cellStyle name="?鹎%U龡&amp;H齲_x0001_C铣_x0014__x0007__x0001__x0001_ 3 3 4 2" xfId="1380"/>
    <cellStyle name="?鹎%U龡&amp;H齲_x0001_C铣_x0014__x0007__x0001__x0001_ 4 4 5" xfId="1381"/>
    <cellStyle name="?鹎%U龡&amp;H齲_x0001_C铣_x0014__x0007__x0001__x0001_ 3 2 3 2 3" xfId="1382"/>
    <cellStyle name="?鹎%U龡&amp;H齲_x0001_C铣_x0014__x0007__x0001__x0001_ 3 3 4 3" xfId="1383"/>
    <cellStyle name="20% - 强调文字颜色 3 4 2" xfId="1384"/>
    <cellStyle name="?鹎%U龡&amp;H齲_x0001_C铣_x0014__x0007__x0001__x0001_ 3 2 3 2 5" xfId="1385"/>
    <cellStyle name="强调文字颜色 4 2 4 3" xfId="1386"/>
    <cellStyle name="?鹎%U龡&amp;H齲_x0001_C铣_x0014__x0007__x0001__x0001_ 3 3 4 5" xfId="1387"/>
    <cellStyle name="?鹎%U龡&amp;H齲_x0001_C铣_x0014__x0007__x0001__x0001_ 3 2 3 3" xfId="1388"/>
    <cellStyle name="常规 17_2015财政决算公开" xfId="1389"/>
    <cellStyle name="好 5 2 2" xfId="1390"/>
    <cellStyle name="后继超级链接 4 2" xfId="1391"/>
    <cellStyle name="?鹎%U龡&amp;H齲_x0001_C铣_x0014__x0007__x0001__x0001_ 3 3 5" xfId="1392"/>
    <cellStyle name="标题 3 2 2 2 2" xfId="1393"/>
    <cellStyle name="?鹎%U龡&amp;H齲_x0001_C铣_x0014__x0007__x0001__x0001_ 4 5 4" xfId="1394"/>
    <cellStyle name="?鹎%U龡&amp;H齲_x0001_C铣_x0014__x0007__x0001__x0001_ 3 2 3 3 2" xfId="1395"/>
    <cellStyle name="好 5 2 2 2" xfId="1396"/>
    <cellStyle name="?鹎%U龡&amp;H齲_x0001_C铣_x0014__x0007__x0001__x0001_ 3 3 5 2" xfId="1397"/>
    <cellStyle name="20% - 着色 4" xfId="1398"/>
    <cellStyle name="计算 6" xfId="1399"/>
    <cellStyle name="60% - 强调文字颜色 3 2 3 2 3" xfId="1400"/>
    <cellStyle name="?鹎%U龡&amp;H齲_x0001_C铣_x0014__x0007__x0001__x0001_ 3 3 5 2 2" xfId="1401"/>
    <cellStyle name="?鹎%U龡&amp;H齲_x0001_C铣_x0014__x0007__x0001__x0001_ 3 2 3 3 2 2" xfId="1402"/>
    <cellStyle name="?鹎%U龡&amp;H齲_x0001_C铣_x0014__x0007__x0001__x0001_ 3 2 3 3 3 2" xfId="1403"/>
    <cellStyle name="60% - 强调文字颜色 1 2 3" xfId="1404"/>
    <cellStyle name="?鹎%U龡&amp;H齲_x0001_C铣_x0014__x0007__x0001__x0001_ 3 3 5 3 2" xfId="1405"/>
    <cellStyle name="?鹎%U龡&amp;H齲_x0001_C铣_x0014__x0007__x0001__x0001_ 4 6 4 2" xfId="1406"/>
    <cellStyle name="输入 5 2" xfId="1407"/>
    <cellStyle name="?鹎%U龡&amp;H齲_x0001_C铣_x0014__x0007__x0001__x0001_ 3 2 3 4 2 2" xfId="1408"/>
    <cellStyle name="60% - 强调文字颜色 5 9" xfId="1409"/>
    <cellStyle name="?鹎%U龡&amp;H齲_x0001_C铣_x0014__x0007__x0001__x0001_ 3 3 6 2 2" xfId="1410"/>
    <cellStyle name="输入 6 2" xfId="1411"/>
    <cellStyle name="?鹎%U龡&amp;H齲_x0001_C铣_x0014__x0007__x0001__x0001_ 3 2 3 4 3 2" xfId="1412"/>
    <cellStyle name="60% - 强调文字颜色 4 5 2 2 2" xfId="1413"/>
    <cellStyle name="60% - 强调文字颜色 2 2 3" xfId="1414"/>
    <cellStyle name="60% - 强调文字颜色 6 9" xfId="1415"/>
    <cellStyle name="常规 12 2 2 2 3" xfId="1416"/>
    <cellStyle name="?鹎%U龡&amp;H齲_x0001_C铣_x0014__x0007__x0001__x0001_ 3 3 6 3 2" xfId="1417"/>
    <cellStyle name="输入 7" xfId="1418"/>
    <cellStyle name="?鹎%U龡&amp;H齲_x0001_C铣_x0014__x0007__x0001__x0001_ 3 2 3 4 4" xfId="1419"/>
    <cellStyle name="常规 5 2 4 2 2" xfId="1420"/>
    <cellStyle name="60% - 强调文字颜色 4 5 2 3" xfId="1421"/>
    <cellStyle name="千位分隔 10" xfId="1422"/>
    <cellStyle name="?鹎%U龡&amp;H齲_x0001_C铣_x0014__x0007__x0001__x0001_ 3 3 6 4" xfId="1423"/>
    <cellStyle name="注释 3" xfId="1424"/>
    <cellStyle name="输入 7 2" xfId="1425"/>
    <cellStyle name="?鹎%U龡&amp;H齲_x0001_C铣_x0014__x0007__x0001__x0001_ 3 2 3 4 4 2" xfId="1426"/>
    <cellStyle name="60% - 强调文字颜色 2 3 3" xfId="1427"/>
    <cellStyle name="?鹎%U龡&amp;H齲_x0001_C铣_x0014__x0007__x0001__x0001_ 3 3 6 4 2" xfId="1428"/>
    <cellStyle name="40% - 强调文字颜色 1 2 6" xfId="1429"/>
    <cellStyle name="20% - 强调文字颜色 2 3 4 2" xfId="1430"/>
    <cellStyle name="常规_预计与预算2 3 2" xfId="1431"/>
    <cellStyle name="?鹎%U龡&amp;H齲_x0001_C铣_x0014__x0007__x0001__x0001_ 3 2 3 7 2" xfId="1432"/>
    <cellStyle name="百分比 5 2 2 3" xfId="1433"/>
    <cellStyle name="?鹎%U龡&amp;H齲_x0001_C铣_x0014__x0007__x0001__x0001_ 3 3 9 2" xfId="1434"/>
    <cellStyle name="40% - 强调文字颜色 6 4" xfId="1435"/>
    <cellStyle name="?鹎%U龡&amp;H齲_x0001_C铣_x0014__x0007__x0001__x0001_ 3 2 3_2015财政决算公开" xfId="1436"/>
    <cellStyle name="好 3 5" xfId="1437"/>
    <cellStyle name="60% - 强调文字颜色 4 2 2" xfId="1438"/>
    <cellStyle name="20% - 强调文字颜色 3 3 2 4" xfId="1439"/>
    <cellStyle name="40% - 强调文字颜色 3 2 3_2015财政决算公开" xfId="1440"/>
    <cellStyle name="?鹎%U龡&amp;H齲_x0001_C铣_x0014__x0007__x0001__x0001_ 6 4" xfId="1441"/>
    <cellStyle name="?鹎%U龡&amp;H齲_x0001_C铣_x0014__x0007__x0001__x0001_ 3 3" xfId="1442"/>
    <cellStyle name="?鹎%U龡&amp;H齲_x0001_C铣_x0014__x0007__x0001__x0001_ 3 3 10" xfId="1443"/>
    <cellStyle name="?鹎%U龡&amp;H齲_x0001_C铣_x0014__x0007__x0001__x0001_ 3 3 2" xfId="1444"/>
    <cellStyle name="?鹎%U龡&amp;H齲_x0001_C铣_x0014__x0007__x0001__x0001_ 3 3 2 2" xfId="1445"/>
    <cellStyle name="常规 4 2 2 2 5 2" xfId="1446"/>
    <cellStyle name="千位分隔 7" xfId="1447"/>
    <cellStyle name="?鹎%U龡&amp;H齲_x0001_C铣_x0014__x0007__x0001__x0001_ 4 2 4" xfId="1448"/>
    <cellStyle name="标题 4 6" xfId="1449"/>
    <cellStyle name="?鹎%U龡&amp;H齲_x0001_C铣_x0014__x0007__x0001__x0001_ 3 3 2 2 2" xfId="1450"/>
    <cellStyle name="千位分隔 7 2" xfId="1451"/>
    <cellStyle name="?鹎%U龡&amp;H齲_x0001_C铣_x0014__x0007__x0001__x0001_ 4 2 4 2" xfId="1452"/>
    <cellStyle name="标题 4 6 2" xfId="1453"/>
    <cellStyle name="?鹎%U龡&amp;H齲_x0001_C铣_x0014__x0007__x0001__x0001_ 4 2 4 2 2" xfId="1454"/>
    <cellStyle name="强调文字颜色 5 3 4" xfId="1455"/>
    <cellStyle name="40% - 强调文字颜色 5 4 2 3" xfId="1456"/>
    <cellStyle name="?鹎%U龡&amp;H齲_x0001_C铣_x0014__x0007__x0001__x0001_ 3 3 2 2 2 2" xfId="1457"/>
    <cellStyle name="?鹎%U龡&amp;H齲_x0001_C铣_x0014__x0007__x0001__x0001_ 4 2 4 3" xfId="1458"/>
    <cellStyle name="20% - 强调文字颜色 4 2 3 2 2 2" xfId="1459"/>
    <cellStyle name="?鹎%U龡&amp;H齲_x0001_C铣_x0014__x0007__x0001__x0001_ 3 3 2 2 3" xfId="1460"/>
    <cellStyle name="?鹎%U龡&amp;H齲_x0001_C铣_x0014__x0007__x0001__x0001_ 3 3 2 2 3 2" xfId="1461"/>
    <cellStyle name="检查单元格 2 7" xfId="1462"/>
    <cellStyle name="?鹎%U龡&amp;H齲_x0001_C铣_x0014__x0007__x0001__x0001_ 4 2 4 3 2" xfId="1463"/>
    <cellStyle name="货币 2 2 2 8" xfId="1464"/>
    <cellStyle name="?鹎%U龡&amp;H齲_x0001_C铣_x0014__x0007__x0001__x0001_ 3 3 2 2 4" xfId="1465"/>
    <cellStyle name="?鹎%U龡&amp;H齲_x0001_C铣_x0014__x0007__x0001__x0001_ 4 2 4 4" xfId="1466"/>
    <cellStyle name="?鹎%U龡&amp;H齲_x0001_C铣_x0014__x0007__x0001__x0001_ 3 3 2 2 4 2" xfId="1467"/>
    <cellStyle name="?鹎%U龡&amp;H齲_x0001_C铣_x0014__x0007__x0001__x0001_ 4 2 4 4 2" xfId="1468"/>
    <cellStyle name="?鹎%U龡&amp;H齲_x0001_C铣_x0014__x0007__x0001__x0001_ 3 3 2 2 5" xfId="1469"/>
    <cellStyle name="?鹎%U龡&amp;H齲_x0001_C铣_x0014__x0007__x0001__x0001_ 4 2 4 5" xfId="1470"/>
    <cellStyle name="?鹎%U龡&amp;H齲_x0001_C铣_x0014__x0007__x0001__x0001_ 3 3 2 3" xfId="1471"/>
    <cellStyle name="千位分隔 8" xfId="1472"/>
    <cellStyle name="?鹎%U龡&amp;H齲_x0001_C铣_x0014__x0007__x0001__x0001_ 4 2 5" xfId="1473"/>
    <cellStyle name="标题 4 7" xfId="1474"/>
    <cellStyle name="?鹎%U龡&amp;H齲_x0001_C铣_x0014__x0007__x0001__x0001_ 3 3 2 3 2" xfId="1475"/>
    <cellStyle name="千位分隔 8 2" xfId="1476"/>
    <cellStyle name="?鹎%U龡&amp;H齲_x0001_C铣_x0014__x0007__x0001__x0001_ 4 2 5 2" xfId="1477"/>
    <cellStyle name="强调文字颜色 6 3 4" xfId="1478"/>
    <cellStyle name="40% - 强调文字颜色 5 5 2 3" xfId="1479"/>
    <cellStyle name="?鹎%U龡&amp;H齲_x0001_C铣_x0014__x0007__x0001__x0001_ 3 3 2 3 2 2" xfId="1480"/>
    <cellStyle name="?鹎%U龡&amp;H齲_x0001_C铣_x0014__x0007__x0001__x0001_ 3 3 2 3 3" xfId="1481"/>
    <cellStyle name="?鹎%U龡&amp;H齲_x0001_C铣_x0014__x0007__x0001__x0001_ 3 3 2 3 3 2" xfId="1482"/>
    <cellStyle name="?鹎%U龡&amp;H齲_x0001_C铣_x0014__x0007__x0001__x0001_ 3 3 2 3 4" xfId="1483"/>
    <cellStyle name="?鹎%U龡&amp;H齲_x0001_C铣_x0014__x0007__x0001__x0001_ 3 3 2 3_2015财政决算公开" xfId="1484"/>
    <cellStyle name="强调文字颜色 4 2 2 2" xfId="1485"/>
    <cellStyle name="?鹎%U龡&amp;H齲_x0001_C铣_x0014__x0007__x0001__x0001_ 3 3 2 4" xfId="1486"/>
    <cellStyle name="千位分隔 9" xfId="1487"/>
    <cellStyle name="?鹎%U龡&amp;H齲_x0001_C铣_x0014__x0007__x0001__x0001_ 4 2 6" xfId="1488"/>
    <cellStyle name="标题 4 8" xfId="1489"/>
    <cellStyle name="60% - 强调文字颜色 5 4 2 2 2" xfId="1490"/>
    <cellStyle name="?鹎%U龡&amp;H齲_x0001_C铣_x0014__x0007__x0001__x0001_ 3 3 2 4 3 2" xfId="1491"/>
    <cellStyle name="60% - 强调文字颜色 5 4 2 3" xfId="1492"/>
    <cellStyle name="?鹎%U龡&amp;H齲_x0001_C铣_x0014__x0007__x0001__x0001_ 3 3 2 4 4" xfId="1493"/>
    <cellStyle name="?鹎%U龡&amp;H齲_x0001_C铣_x0014__x0007__x0001__x0001_ 3 3 2 4 4 2" xfId="1494"/>
    <cellStyle name="20% - 强调文字颜色 2 3 2 2 2" xfId="1495"/>
    <cellStyle name="?鹎%U龡&amp;H齲_x0001_C铣_x0014__x0007__x0001__x0001_ 3 3 2 4 5" xfId="1496"/>
    <cellStyle name="常规 3 2 5 2" xfId="1497"/>
    <cellStyle name="40% - 强调文字颜色 4 2 7" xfId="1498"/>
    <cellStyle name="20% - 强调文字颜色 3 2 2" xfId="1499"/>
    <cellStyle name="强调文字颜色 4 2 2 3" xfId="1500"/>
    <cellStyle name="?鹎%U龡&amp;H齲_x0001_C铣_x0014__x0007__x0001__x0001_ 3 3 2 5" xfId="1501"/>
    <cellStyle name="着色 4 2" xfId="1502"/>
    <cellStyle name="?鹎%U龡&amp;H齲_x0001_C铣_x0014__x0007__x0001__x0001_ 4 2 7" xfId="1503"/>
    <cellStyle name="链接单元格 5 2 2" xfId="1504"/>
    <cellStyle name="货币 2 5 3 2" xfId="1505"/>
    <cellStyle name="40% - 强调文字颜色 4 2 3_2015财政决算公开" xfId="1506"/>
    <cellStyle name="20% - 强调文字颜色 3 2 2 2" xfId="1507"/>
    <cellStyle name="百分比 4 2 4" xfId="1508"/>
    <cellStyle name="常规 2 2 6 4" xfId="1509"/>
    <cellStyle name="强调文字颜色 4 2 2 3 2" xfId="1510"/>
    <cellStyle name="?鹎%U龡&amp;H齲_x0001_C铣_x0014__x0007__x0001__x0001_ 3 3 2 5 2" xfId="1511"/>
    <cellStyle name="标题 1 2 4" xfId="1512"/>
    <cellStyle name="强调文字颜色 3 2 3 5" xfId="1513"/>
    <cellStyle name="?鹎%U龡&amp;H齲_x0001_C铣_x0014__x0007__x0001__x0001_ 4 2 3_2015财政决算公开" xfId="1514"/>
    <cellStyle name="?鹎%U龡&amp;H齲_x0001_C铣_x0014__x0007__x0001__x0001_ 4 2 7 2" xfId="1515"/>
    <cellStyle name="20% - 强调文字颜色 3 2 3" xfId="1516"/>
    <cellStyle name="强调文字颜色 4 2 2 4" xfId="1517"/>
    <cellStyle name="?鹎%U龡&amp;H齲_x0001_C铣_x0014__x0007__x0001__x0001_ 3 3 2 6" xfId="1518"/>
    <cellStyle name="?鹎%U龡&amp;H齲_x0001_C铣_x0014__x0007__x0001__x0001_ 4 2 8" xfId="1519"/>
    <cellStyle name="汇总 5" xfId="1520"/>
    <cellStyle name="20% - 强调文字颜色 3 2 3 2" xfId="1521"/>
    <cellStyle name="常规 2 2 7 4" xfId="1522"/>
    <cellStyle name="?鹎%U龡&amp;H齲_x0001_C铣_x0014__x0007__x0001__x0001_ 3 3 2 6 2" xfId="1523"/>
    <cellStyle name="标题 1 3 4" xfId="1524"/>
    <cellStyle name="20% - 强调文字颜色 3 2 4" xfId="1525"/>
    <cellStyle name="强调文字颜色 4 3 2 2 2" xfId="1526"/>
    <cellStyle name="?鹎%U龡&amp;H齲_x0001_C铣_x0014__x0007__x0001__x0001_ 3 4 2 4 2" xfId="1527"/>
    <cellStyle name="?鹎%U龡&amp;H齲_x0001_C铣_x0014__x0007__x0001__x0001_ 3 3 2 7" xfId="1528"/>
    <cellStyle name="20% - 强调文字颜色 3 2 4 2" xfId="1529"/>
    <cellStyle name="强调文字颜色 4 3 2 2 2 2" xfId="1530"/>
    <cellStyle name="?鹎%U龡&amp;H齲_x0001_C铣_x0014__x0007__x0001__x0001_ 3 4 2 4 2 2" xfId="1531"/>
    <cellStyle name="?鹎%U龡&amp;H齲_x0001_C铣_x0014__x0007__x0001__x0001_ 3 3 2 7 2" xfId="1532"/>
    <cellStyle name="20% - 强调文字颜色 3 2 5" xfId="1533"/>
    <cellStyle name="强调文字颜色 4 3 2 2 3" xfId="1534"/>
    <cellStyle name="?鹎%U龡&amp;H齲_x0001_C铣_x0014__x0007__x0001__x0001_ 3 4 2 4 3" xfId="1535"/>
    <cellStyle name="百分比 3 2 2 2 2" xfId="1536"/>
    <cellStyle name="?鹎%U龡&amp;H齲_x0001_C铣_x0014__x0007__x0001__x0001_ 3 3 2 8" xfId="1537"/>
    <cellStyle name="60% - 强调文字颜色 6 4 2 2" xfId="1538"/>
    <cellStyle name="20% - 强调文字颜色 2 2 4 4" xfId="1539"/>
    <cellStyle name="40% - 强调文字颜色 3 3 2_2015财政决算公开" xfId="1540"/>
    <cellStyle name="强调文字颜色 5 3 2 2 2 2" xfId="1541"/>
    <cellStyle name="20% - 强调文字颜色 4 8" xfId="1542"/>
    <cellStyle name="?鹎%U龡&amp;H齲_x0001_C铣_x0014__x0007__x0001__x0001_ 3 3 2_2015财政决算公开" xfId="1543"/>
    <cellStyle name="?鹎%U龡&amp;H齲_x0001_C铣_x0014__x0007__x0001__x0001_ 3 3 3" xfId="1544"/>
    <cellStyle name="?鹎%U龡&amp;H齲_x0001_C铣_x0014__x0007__x0001__x0001_ 3 3 3 3 2" xfId="1545"/>
    <cellStyle name="?鹎%U龡&amp;H齲_x0001_C铣_x0014__x0007__x0001__x0001_ 4 2" xfId="1546"/>
    <cellStyle name="?鹎%U龡&amp;H齲_x0001_C铣_x0014__x0007__x0001__x0001_ 4 3 5 2" xfId="1547"/>
    <cellStyle name="?鹎%U龡&amp;H齲_x0001_C铣_x0014__x0007__x0001__x0001_ 3 4" xfId="1548"/>
    <cellStyle name="?鹎%U龡&amp;H齲_x0001_C铣_x0014__x0007__x0001__x0001_ 3 4 10" xfId="1549"/>
    <cellStyle name="?鹎%U龡&amp;H齲_x0001_C铣_x0014__x0007__x0001__x0001_ 3 4 2" xfId="1550"/>
    <cellStyle name="40% - 强调文字颜色 1 4_2015财政决算公开" xfId="1551"/>
    <cellStyle name="?鹎%U龡&amp;H齲_x0001_C铣_x0014__x0007__x0001__x0001_ 3 4 2 2" xfId="1552"/>
    <cellStyle name="?鹎%U龡&amp;H齲_x0001_C铣_x0014__x0007__x0001__x0001_ 3 4 2 2 2" xfId="1553"/>
    <cellStyle name="?鹎%U龡&amp;H齲_x0001_C铣_x0014__x0007__x0001__x0001_ 3 4 2 2 2 2" xfId="1554"/>
    <cellStyle name="强调文字颜色 3 5 4" xfId="1555"/>
    <cellStyle name="常规 3 2 3 5" xfId="1556"/>
    <cellStyle name="千位分隔 5 4 2" xfId="1557"/>
    <cellStyle name="?鹎%U龡&amp;H齲_x0001_C铣_x0014__x0007__x0001__x0001_ 4 2 2 4 2" xfId="1558"/>
    <cellStyle name="千位分隔 2 2 3 2 2" xfId="1559"/>
    <cellStyle name="?鹎%U龡&amp;H齲_x0001_C铣_x0014__x0007__x0001__x0001_ 3 4 2 2 3" xfId="1560"/>
    <cellStyle name="输出 2 3 2 3" xfId="1561"/>
    <cellStyle name="?鹎%U龡&amp;H齲_x0001_C铣_x0014__x0007__x0001__x0001_ 3 4 2 2 3 2" xfId="1562"/>
    <cellStyle name="货币 4 2 3 3 2" xfId="1563"/>
    <cellStyle name="?鹎%U龡&amp;H齲_x0001_C铣_x0014__x0007__x0001__x0001_ 3 4 2 2 4" xfId="1564"/>
    <cellStyle name="?鹎%U龡&amp;H齲_x0001_C铣_x0014__x0007__x0001__x0001_ 3 4 2 2 4 2" xfId="1565"/>
    <cellStyle name="?鹎%U龡&amp;H齲_x0001_C铣_x0014__x0007__x0001__x0001_ 3 4 2 2 5" xfId="1566"/>
    <cellStyle name="?鹎%U龡&amp;H齲_x0001_C铣_x0014__x0007__x0001__x0001_ 3 4 2 2_2015财政决算公开" xfId="1567"/>
    <cellStyle name="百分比 2 2" xfId="1568"/>
    <cellStyle name="?鹎%U龡&amp;H齲_x0001_C铣_x0014__x0007__x0001__x0001_ 3 4 2 3" xfId="1569"/>
    <cellStyle name="?鹎%U龡&amp;H齲_x0001_C铣_x0014__x0007__x0001__x0001_ 3 4 2 3 2" xfId="1570"/>
    <cellStyle name="?鹎%U龡&amp;H齲_x0001_C铣_x0014__x0007__x0001__x0001_ 3 4 2 3 2 2" xfId="1571"/>
    <cellStyle name="常规 3 2 4 5" xfId="1572"/>
    <cellStyle name="?鹎%U龡&amp;H齲_x0001_C铣_x0014__x0007__x0001__x0001_ 4 2 2 5 2" xfId="1573"/>
    <cellStyle name="千位分隔 2 2 3 3 2" xfId="1574"/>
    <cellStyle name="?鹎%U龡&amp;H齲_x0001_C铣_x0014__x0007__x0001__x0001_ 3 4 2 3 3" xfId="1575"/>
    <cellStyle name="?鹎%U龡&amp;H齲_x0001_C铣_x0014__x0007__x0001__x0001_ 3 4 2 3 4" xfId="1576"/>
    <cellStyle name="?鹎%U龡&amp;H齲_x0001_C铣_x0014__x0007__x0001__x0001_ 3 4 2 3_2015财政决算公开" xfId="1577"/>
    <cellStyle name="强调文字颜色 4 3 2 2" xfId="1578"/>
    <cellStyle name="?鹎%U龡&amp;H齲_x0001_C铣_x0014__x0007__x0001__x0001_ 3 4 2 4" xfId="1579"/>
    <cellStyle name="Norma,_laroux_4_营业在建 (2)_E21" xfId="1580"/>
    <cellStyle name="20% - 强调文字颜色 3 2 5 2" xfId="1581"/>
    <cellStyle name="60% - 强调文字颜色 6 4 2 2 2" xfId="1582"/>
    <cellStyle name="?鹎%U龡&amp;H齲_x0001_C铣_x0014__x0007__x0001__x0001_ 3 4 2 4 3 2" xfId="1583"/>
    <cellStyle name="20% - 强调文字颜色 3 2 6" xfId="1584"/>
    <cellStyle name="60% - 强调文字颜色 6 4 2 3" xfId="1585"/>
    <cellStyle name="?鹎%U龡&amp;H齲_x0001_C铣_x0014__x0007__x0001__x0001_ 3 4 2 4 4" xfId="1586"/>
    <cellStyle name="?鹎%U龡&amp;H齲_x0001_C铣_x0014__x0007__x0001__x0001_ 3 4 2 4 4 2" xfId="1587"/>
    <cellStyle name="20% - 强调文字颜色 3 2 7" xfId="1588"/>
    <cellStyle name="输出 2 2" xfId="1589"/>
    <cellStyle name="20% - 强调文字颜色 2 4 2 2 2" xfId="1590"/>
    <cellStyle name="?鹎%U龡&amp;H齲_x0001_C铣_x0014__x0007__x0001__x0001_ 3 4 2 4 5" xfId="1591"/>
    <cellStyle name="常规 2 3 3 2" xfId="1592"/>
    <cellStyle name="?鹎%U龡&amp;H齲_x0001_C铣_x0014__x0007__x0001__x0001_ 3 4 2 4_2015财政决算公开" xfId="1593"/>
    <cellStyle name="20% - 强调文字颜色 3 3 4" xfId="1594"/>
    <cellStyle name="20% - 强调文字颜色 4 2 2 2" xfId="1595"/>
    <cellStyle name="强调文字颜色 4 3 2 3 2" xfId="1596"/>
    <cellStyle name="?鹎%U龡&amp;H齲_x0001_C铣_x0014__x0007__x0001__x0001_ 3 4 2 5 2" xfId="1597"/>
    <cellStyle name="强调文字颜色 4 3 2 4" xfId="1598"/>
    <cellStyle name="?鹎%U龡&amp;H齲_x0001_C铣_x0014__x0007__x0001__x0001_ 3 4 2 6" xfId="1599"/>
    <cellStyle name="40% - 强调文字颜色 5 3 3_2015财政决算公开" xfId="1600"/>
    <cellStyle name="20% - 强调文字颜色 3 4 4" xfId="1601"/>
    <cellStyle name="20% - 强调文字颜色 4 2 3 2" xfId="1602"/>
    <cellStyle name="?鹎%U龡&amp;H齲_x0001_C铣_x0014__x0007__x0001__x0001_ 3 4 2 6 2" xfId="1603"/>
    <cellStyle name="强调文字颜色 4 3 3 2 2" xfId="1604"/>
    <cellStyle name="40% - 强调文字颜色 5 3 2 2 2 2" xfId="1605"/>
    <cellStyle name="?鹎%U龡&amp;H齲_x0001_C铣_x0014__x0007__x0001__x0001_ 3 4 3 4 2" xfId="1606"/>
    <cellStyle name="?鹎%U龡&amp;H齲_x0001_C铣_x0014__x0007__x0001__x0001_ 3 4 2 7" xfId="1607"/>
    <cellStyle name="?鹎%U龡&amp;H齲_x0001_C铣_x0014__x0007__x0001__x0001_ 3 4 2 7 2" xfId="1608"/>
    <cellStyle name="强调文字颜色 5 2" xfId="1609"/>
    <cellStyle name="千位分隔 2 2 4 4 2" xfId="1610"/>
    <cellStyle name="常规 2 2 2 8 2" xfId="1611"/>
    <cellStyle name="?鹎%U龡&amp;H齲_x0001_C铣_x0014__x0007__x0001__x0001_ 3 4 2 8" xfId="1612"/>
    <cellStyle name="60% - 强调文字颜色 6 5 2 2" xfId="1613"/>
    <cellStyle name="60% - 强调文字颜色 4 5 4" xfId="1614"/>
    <cellStyle name="检查单元格 2 4 3" xfId="1615"/>
    <cellStyle name="?鹎%U龡&amp;H齲_x0001_C铣_x0014__x0007__x0001__x0001_ 3 4 2_2015财政决算公开" xfId="1616"/>
    <cellStyle name="货币 2 2 2" xfId="1617"/>
    <cellStyle name="?鹎%U龡&amp;H齲_x0001_C铣_x0014__x0007__x0001__x0001_ 3 4 3" xfId="1618"/>
    <cellStyle name="差 3 2 2" xfId="1619"/>
    <cellStyle name="?鹎%U龡&amp;H齲_x0001_C铣_x0014__x0007__x0001__x0001_ 3 4 3 2" xfId="1620"/>
    <cellStyle name="差 3 2 2 2" xfId="1621"/>
    <cellStyle name="?鹎%U龡&amp;H齲_x0001_C铣_x0014__x0007__x0001__x0001_ 3 4 3 2 2" xfId="1622"/>
    <cellStyle name="差 3 2 2 2 2" xfId="1623"/>
    <cellStyle name="?鹎%U龡&amp;H齲_x0001_C铣_x0014__x0007__x0001__x0001_ 3 4 3 3" xfId="1624"/>
    <cellStyle name="差 3 2 2 3" xfId="1625"/>
    <cellStyle name="?鹎%U龡&amp;H齲_x0001_C铣_x0014__x0007__x0001__x0001_ 3 4 3 3 2" xfId="1626"/>
    <cellStyle name="强调文字颜色 4 3 3 2" xfId="1627"/>
    <cellStyle name="40% - 强调文字颜色 5 3 2 2 2" xfId="1628"/>
    <cellStyle name="?鹎%U龡&amp;H齲_x0001_C铣_x0014__x0007__x0001__x0001_ 3 4 3 4" xfId="1629"/>
    <cellStyle name="强调文字颜色 4 3 3 3" xfId="1630"/>
    <cellStyle name="40% - 强调文字颜色 5 3 2 2 3" xfId="1631"/>
    <cellStyle name="?鹎%U龡&amp;H齲_x0001_C铣_x0014__x0007__x0001__x0001_ 3 4 3 5" xfId="1632"/>
    <cellStyle name="货币 2 2 3 4" xfId="1633"/>
    <cellStyle name="?鹎%U龡&amp;H齲_x0001_C铣_x0014__x0007__x0001__x0001_ 3 4 3_2015财政决算公开" xfId="1634"/>
    <cellStyle name="?鹎%U龡&amp;H齲_x0001_C铣_x0014__x0007__x0001__x0001_ 3 5" xfId="1635"/>
    <cellStyle name="?鹎%U龡&amp;H齲_x0001_C铣_x0014__x0007__x0001__x0001_ 3 5 2" xfId="1636"/>
    <cellStyle name="?鹎%U龡&amp;H齲_x0001_C铣_x0014__x0007__x0001__x0001_ 3 5 2 2" xfId="1637"/>
    <cellStyle name="货币 3" xfId="1638"/>
    <cellStyle name="?鹎%U龡&amp;H齲_x0001_C铣_x0014__x0007__x0001__x0001_ 3 5 3" xfId="1639"/>
    <cellStyle name="差 3 3 2" xfId="1640"/>
    <cellStyle name="40% - 强调文字颜色 1 4 3 2" xfId="1641"/>
    <cellStyle name="货币 3 4 2" xfId="1642"/>
    <cellStyle name="?鹎%U龡&amp;H齲_x0001_C铣_x0014__x0007__x0001__x0001_ 3 5_2015财政决算公开" xfId="1643"/>
    <cellStyle name="?鹎%U龡&amp;H齲_x0001_C铣_x0014__x0007__x0001__x0001_ 3 6" xfId="1644"/>
    <cellStyle name="强调文字颜色 2 2 2 3" xfId="1645"/>
    <cellStyle name="?鹎%U龡&amp;H齲_x0001_C铣_x0014__x0007__x0001__x0001_ 3 6 2" xfId="1646"/>
    <cellStyle name="20% - 强调文字颜色 1 4" xfId="1647"/>
    <cellStyle name="40% - 着色 3 2" xfId="1648"/>
    <cellStyle name="?鹎%U龡&amp;H齲_x0001_C铣_x0014__x0007__x0001__x0001_ 3 7" xfId="1649"/>
    <cellStyle name="?鹎%U龡&amp;H齲_x0001_C铣_x0014__x0007__x0001__x0001_ 3 8" xfId="1650"/>
    <cellStyle name="常规 3 2 7" xfId="1651"/>
    <cellStyle name="强调文字颜色 2 2 4 3" xfId="1652"/>
    <cellStyle name="?鹎%U龡&amp;H齲_x0001_C铣_x0014__x0007__x0001__x0001_ 3 8 2" xfId="1653"/>
    <cellStyle name="20% - 强调文字颜色 3 4" xfId="1654"/>
    <cellStyle name="?鹎%U龡&amp;H齲_x0001_C铣_x0014__x0007__x0001__x0001_ 3 9" xfId="1655"/>
    <cellStyle name="20% - 强调文字颜色 4 4" xfId="1656"/>
    <cellStyle name="?鹎%U龡&amp;H齲_x0001_C铣_x0014__x0007__x0001__x0001_ 3 9 2" xfId="1657"/>
    <cellStyle name="40% - 强调文字颜色 6 5 2 3" xfId="1658"/>
    <cellStyle name="60% - 强调文字颜色 4 2 3 2 3" xfId="1659"/>
    <cellStyle name="千位分隔 5" xfId="1660"/>
    <cellStyle name="?鹎%U龡&amp;H齲_x0001_C铣_x0014__x0007__x0001__x0001_ 4 2 2" xfId="1661"/>
    <cellStyle name="标题 4 4" xfId="1662"/>
    <cellStyle name="千位分隔 5 2" xfId="1663"/>
    <cellStyle name="?鹎%U龡&amp;H齲_x0001_C铣_x0014__x0007__x0001__x0001_ 4 2 2 2" xfId="1664"/>
    <cellStyle name="标题 4 4 2" xfId="1665"/>
    <cellStyle name="千位分隔 5 2 2" xfId="1666"/>
    <cellStyle name="?鹎%U龡&amp;H齲_x0001_C铣_x0014__x0007__x0001__x0001_ 4 2 2 2 2" xfId="1667"/>
    <cellStyle name="标题 4 4 2 2" xfId="1668"/>
    <cellStyle name="强调文字颜色 3 3 4" xfId="1669"/>
    <cellStyle name="40% - 强调文字颜色 5 2 2 3" xfId="1670"/>
    <cellStyle name="20% - 强调文字颜色 6 5 3" xfId="1671"/>
    <cellStyle name="标题 3 4 2 2" xfId="1672"/>
    <cellStyle name="40% - 强调文字颜色 4 2 2 3" xfId="1673"/>
    <cellStyle name="20% - 强调文字颜色 1 4 2_2015财政决算公开" xfId="1674"/>
    <cellStyle name="60% - 强调文字颜色 1 6 2" xfId="1675"/>
    <cellStyle name="常规 2 4 2 4 4 2" xfId="1676"/>
    <cellStyle name="千位分隔 5 3" xfId="1677"/>
    <cellStyle name="?鹎%U龡&amp;H齲_x0001_C铣_x0014__x0007__x0001__x0001_ 4 2 2 3" xfId="1678"/>
    <cellStyle name="标题 4 4 3" xfId="1679"/>
    <cellStyle name="20% - 强调文字颜色 2 5 2_2015财政决算公开" xfId="1680"/>
    <cellStyle name="60% - 强调文字颜色 1 6 2 2" xfId="1681"/>
    <cellStyle name="20% - 强调文字颜色 6 6 3" xfId="1682"/>
    <cellStyle name="强调文字颜色 3 4 4" xfId="1683"/>
    <cellStyle name="40% - 强调文字颜色 5 2 3 3" xfId="1684"/>
    <cellStyle name="常规 3 2 2 5" xfId="1685"/>
    <cellStyle name="千位分隔 5 3 2" xfId="1686"/>
    <cellStyle name="?鹎%U龡&amp;H齲_x0001_C铣_x0014__x0007__x0001__x0001_ 4 2 2 3 2" xfId="1687"/>
    <cellStyle name="60% - 强调文字颜色 1 6 3" xfId="1688"/>
    <cellStyle name="千位分隔 5 4" xfId="1689"/>
    <cellStyle name="?鹎%U龡&amp;H齲_x0001_C铣_x0014__x0007__x0001__x0001_ 4 2 2 4" xfId="1690"/>
    <cellStyle name="货币 3 4 3 2" xfId="1691"/>
    <cellStyle name="20% - 强调文字颜色 4 5_2015财政决算公开" xfId="1692"/>
    <cellStyle name="千位分隔 5 5" xfId="1693"/>
    <cellStyle name="?鹎%U龡&amp;H齲_x0001_C铣_x0014__x0007__x0001__x0001_ 4 2 2 5" xfId="1694"/>
    <cellStyle name="20% - 强调文字颜色 4 2 3 3" xfId="1695"/>
    <cellStyle name="?鹎%U龡&amp;H齲_x0001_C铣_x0014__x0007__x0001__x0001_ 4 2 2_2015财政决算公开" xfId="1696"/>
    <cellStyle name="千位分隔 6" xfId="1697"/>
    <cellStyle name="?鹎%U龡&amp;H齲_x0001_C铣_x0014__x0007__x0001__x0001_ 4 2 3" xfId="1698"/>
    <cellStyle name="标题 4 5" xfId="1699"/>
    <cellStyle name="千位分隔 6 2 2" xfId="1700"/>
    <cellStyle name="?鹎%U龡&amp;H齲_x0001_C铣_x0014__x0007__x0001__x0001_ 4 2 3 2 2" xfId="1701"/>
    <cellStyle name="标题 4 5 2 2" xfId="1702"/>
    <cellStyle name="强调文字颜色 4 3 4" xfId="1703"/>
    <cellStyle name="40% - 强调文字颜色 5 3 2 3" xfId="1704"/>
    <cellStyle name="千位分隔 6 3 2" xfId="1705"/>
    <cellStyle name="?鹎%U龡&amp;H齲_x0001_C铣_x0014__x0007__x0001__x0001_ 4 2 3 3 2" xfId="1706"/>
    <cellStyle name="强调文字颜色 4 4 4" xfId="1707"/>
    <cellStyle name="40% - 强调文字颜色 5 3 3 3" xfId="1708"/>
    <cellStyle name="40% - 强调文字颜色 4 2_2015财政决算公开" xfId="1709"/>
    <cellStyle name="强调文字颜色 3 2 3 2 2 2" xfId="1710"/>
    <cellStyle name="20% - 强调文字颜色 1 3 2 4" xfId="1711"/>
    <cellStyle name="?鹎%U龡&amp;H齲_x0001_C铣_x0014__x0007__x0001__x0001_ 4 2_2015财政决算公开" xfId="1712"/>
    <cellStyle name="?鹎%U龡&amp;H齲_x0001_C铣_x0014__x0007__x0001__x0001_ 4 3" xfId="1713"/>
    <cellStyle name="?鹎%U龡&amp;H齲_x0001_C铣_x0014__x0007__x0001__x0001_ 4 3 2 2" xfId="1714"/>
    <cellStyle name="标题 5 4 2" xfId="1715"/>
    <cellStyle name="?鹎%U龡&amp;H齲_x0001_C铣_x0014__x0007__x0001__x0001_ 4 4" xfId="1716"/>
    <cellStyle name="?鹎%U龡&amp;H齲_x0001_C铣_x0014__x0007__x0001__x0001_ 4 4 2" xfId="1717"/>
    <cellStyle name="?鹎%U龡&amp;H齲_x0001_C铣_x0014__x0007__x0001__x0001_ 4 4 2 2" xfId="1718"/>
    <cellStyle name="?鹎%U龡&amp;H齲_x0001_C铣_x0014__x0007__x0001__x0001_ 4 4 3" xfId="1719"/>
    <cellStyle name="差 4 2 2" xfId="1720"/>
    <cellStyle name="?鹎%U龡&amp;H齲_x0001_C铣_x0014__x0007__x0001__x0001_ 4 4 3 2" xfId="1721"/>
    <cellStyle name="差 4 2 2 2" xfId="1722"/>
    <cellStyle name="20% - 强调文字颜色 5 5 2" xfId="1723"/>
    <cellStyle name="强调文字颜色 2 3 3" xfId="1724"/>
    <cellStyle name="好 2 2 2 2" xfId="1725"/>
    <cellStyle name="?鹎%U龡&amp;H齲_x0001_C铣_x0014__x0007__x0001__x0001_ 4 4_2015财政决算公开" xfId="1726"/>
    <cellStyle name="?鹎%U龡&amp;H齲_x0001_C铣_x0014__x0007__x0001__x0001_ 4 5" xfId="1727"/>
    <cellStyle name="?鹎%U龡&amp;H齲_x0001_C铣_x0014__x0007__x0001__x0001_ 4 5 2" xfId="1728"/>
    <cellStyle name="?鹎%U龡&amp;H齲_x0001_C铣_x0014__x0007__x0001__x0001_ 4 5 2 2" xfId="1729"/>
    <cellStyle name="?鹎%U龡&amp;H齲_x0001_C铣_x0014__x0007__x0001__x0001_ 4 5 3 2" xfId="1730"/>
    <cellStyle name="?鹎%U龡&amp;H齲_x0001_C铣_x0014__x0007__x0001__x0001_ 4 6" xfId="1731"/>
    <cellStyle name="20% - 强调文字颜色 5 5 2_2015财政决算公开" xfId="1732"/>
    <cellStyle name="输入 3" xfId="1733"/>
    <cellStyle name="常规 2 9" xfId="1734"/>
    <cellStyle name="强调文字颜色 2 3 2 3" xfId="1735"/>
    <cellStyle name="?鹎%U龡&amp;H齲_x0001_C铣_x0014__x0007__x0001__x0001_ 4 6 2" xfId="1736"/>
    <cellStyle name="60% - 强调文字颜色 3 9" xfId="1737"/>
    <cellStyle name="强调文字颜色 2 3 2 3 2" xfId="1738"/>
    <cellStyle name="?鹎%U龡&amp;H齲_x0001_C铣_x0014__x0007__x0001__x0001_ 4 6 2 2" xfId="1739"/>
    <cellStyle name="60% - 强调文字颜色 4 9" xfId="1740"/>
    <cellStyle name="?鹎%U龡&amp;H齲_x0001_C铣_x0014__x0007__x0001__x0001_ 4 6 3 2" xfId="1741"/>
    <cellStyle name="货币 4 4 3" xfId="1742"/>
    <cellStyle name="?鹎%U龡&amp;H齲_x0001_C铣_x0014__x0007__x0001__x0001_ 4 6_2015财政决算公开" xfId="1743"/>
    <cellStyle name="40% - 着色 4 2" xfId="1744"/>
    <cellStyle name="?鹎%U龡&amp;H齲_x0001_C铣_x0014__x0007__x0001__x0001_ 4 7" xfId="1745"/>
    <cellStyle name="20% - 强调文字颜色 5 5 2 3" xfId="1746"/>
    <cellStyle name="常规 3 9" xfId="1747"/>
    <cellStyle name="强调文字颜色 2 3 3 3" xfId="1748"/>
    <cellStyle name="?鹎%U龡&amp;H齲_x0001_C铣_x0014__x0007__x0001__x0001_ 4 7 2" xfId="1749"/>
    <cellStyle name="?鹎%U龡&amp;H齲_x0001_C铣_x0014__x0007__x0001__x0001_ 4 8" xfId="1750"/>
    <cellStyle name="40% - 强调文字颜色 5 3 2_2015财政决算公开" xfId="1751"/>
    <cellStyle name="20% - 强调文字颜色 2 4_2015财政决算公开" xfId="1752"/>
    <cellStyle name="千位分隔 4 2 2 3" xfId="1753"/>
    <cellStyle name="常规 4 2 7" xfId="1754"/>
    <cellStyle name="?鹎%U龡&amp;H齲_x0001_C铣_x0014__x0007__x0001__x0001_ 4 8 2" xfId="1755"/>
    <cellStyle name="?鹎%U龡&amp;H齲_x0001_C铣_x0014__x0007__x0001__x0001_ 4 9" xfId="1756"/>
    <cellStyle name="千位分隔 4 2 3 3" xfId="1757"/>
    <cellStyle name="常规 5 9" xfId="1758"/>
    <cellStyle name="?鹎%U龡&amp;H齲_x0001_C铣_x0014__x0007__x0001__x0001_ 4 9 2" xfId="1759"/>
    <cellStyle name="60% - 强调文字颜色 5 5 2 2 2" xfId="1760"/>
    <cellStyle name="?鹎%U龡&amp;H齲_x0001_C铣_x0014__x0007__x0001__x0001_ 5 3 2" xfId="1761"/>
    <cellStyle name="60% - 强调文字颜色 5 5 2 3" xfId="1762"/>
    <cellStyle name="40% - 强调文字颜色 6 3 2 2 2 2" xfId="1763"/>
    <cellStyle name="?鹎%U龡&amp;H齲_x0001_C铣_x0014__x0007__x0001__x0001_ 5 4" xfId="1764"/>
    <cellStyle name="40% - 强调文字颜色 6 2" xfId="1765"/>
    <cellStyle name="好 3 3" xfId="1766"/>
    <cellStyle name="20% - 强调文字颜色 3 3 2 2" xfId="1767"/>
    <cellStyle name="百分比 5 2 4" xfId="1768"/>
    <cellStyle name="常规 2 3 6 4" xfId="1769"/>
    <cellStyle name="强调文字颜色 4 2 3 3 2" xfId="1770"/>
    <cellStyle name="?鹎%U龡&amp;H齲_x0001_C铣_x0014__x0007__x0001__x0001_ 6 2" xfId="1771"/>
    <cellStyle name="标题 2 2 4" xfId="1772"/>
    <cellStyle name="40% - 强调文字颜色 6 2 2" xfId="1773"/>
    <cellStyle name="好 3 3 2" xfId="1774"/>
    <cellStyle name="20% - 强调文字颜色 3 3 2 2 2" xfId="1775"/>
    <cellStyle name="常规 2 3 6 4 2" xfId="1776"/>
    <cellStyle name="?鹎%U龡&amp;H齲_x0001_C铣_x0014__x0007__x0001__x0001_ 6 2 2" xfId="1777"/>
    <cellStyle name="标题 2 2 4 2" xfId="1778"/>
    <cellStyle name="货币 3 6" xfId="1779"/>
    <cellStyle name="40% - 强调文字颜色 6 3 2" xfId="1780"/>
    <cellStyle name="好 3 4 2" xfId="1781"/>
    <cellStyle name="20% - 强调文字颜色 3 3 2 3 2" xfId="1782"/>
    <cellStyle name="?鹎%U龡&amp;H齲_x0001_C铣_x0014__x0007__x0001__x0001_ 6 3 2" xfId="1783"/>
    <cellStyle name="货币 4 6" xfId="1784"/>
    <cellStyle name="输出 4 2 2 2" xfId="1785"/>
    <cellStyle name="常规 3 2 2" xfId="1786"/>
    <cellStyle name="20% - 强调文字颜色 3 3 2_2015财政决算公开" xfId="1787"/>
    <cellStyle name="20% - 着色 5" xfId="1788"/>
    <cellStyle name="?鹎%U龡&amp;H齲_x0001_C铣_x0014__x0007__x0001__x0001_ 6_2015财政决算公开" xfId="1789"/>
    <cellStyle name="计算 7" xfId="1790"/>
    <cellStyle name="20% - 强调文字颜色 3 3 3" xfId="1791"/>
    <cellStyle name="强调文字颜色 4 2 3 4" xfId="1792"/>
    <cellStyle name="?鹎%U龡&amp;H齲_x0001_C铣_x0014__x0007__x0001__x0001_ 7" xfId="1793"/>
    <cellStyle name="20% - 强调文字颜色 1 2" xfId="1794"/>
    <cellStyle name="20% - 强调文字颜色 1 2 2 2 2 2" xfId="1795"/>
    <cellStyle name="60% - 强调文字颜色 4 2 3 3 2" xfId="1796"/>
    <cellStyle name="20% - 强调文字颜色 1 2 2 2 3" xfId="1797"/>
    <cellStyle name="40% - 强调文字颜色 6 5 3 2" xfId="1798"/>
    <cellStyle name="20% - 强调文字颜色 1 2 3 2 2 2" xfId="1799"/>
    <cellStyle name="注释 3 2 3 2" xfId="1800"/>
    <cellStyle name="常规 13 2 2 2 2" xfId="1801"/>
    <cellStyle name="20% - 强调文字颜色 1 2 3 2 3" xfId="1802"/>
    <cellStyle name="20% - 强调文字颜色 1 2 3 5" xfId="1803"/>
    <cellStyle name="20% - 强调文字颜色 1 3 2 2 3" xfId="1804"/>
    <cellStyle name="20% - 强调文字颜色 1 2 3_2015财政决算公开" xfId="1805"/>
    <cellStyle name="20% - 强调文字颜色 1 2 4 2 2" xfId="1806"/>
    <cellStyle name="40% - 强调文字颜色 1 5 3" xfId="1807"/>
    <cellStyle name="20% - 强调文字颜色 1 2 4 3" xfId="1808"/>
    <cellStyle name="20% - 强调文字颜色 1 2 4 4" xfId="1809"/>
    <cellStyle name="20% - 强调文字颜色 1 3 2 3 2" xfId="1810"/>
    <cellStyle name="20% - 强调文字颜色 1 2 4_2015财政决算公开" xfId="1811"/>
    <cellStyle name="千位分隔 3 6 2 2" xfId="1812"/>
    <cellStyle name="20% - 强调文字颜色 1 2 5 2" xfId="1813"/>
    <cellStyle name="强调文字颜色 2 2 2 2" xfId="1814"/>
    <cellStyle name="20% - 强调文字颜色 1 3" xfId="1815"/>
    <cellStyle name="20% - 强调文字颜色 1 3 2 2 2 2" xfId="1816"/>
    <cellStyle name="20% - 强调文字颜色 1 3 2 2_2015财政决算公开" xfId="1817"/>
    <cellStyle name="20% - 强调文字颜色 1 3 2 3" xfId="1818"/>
    <cellStyle name="20% - 强调文字颜色 1 3 2_2015财政决算公开" xfId="1819"/>
    <cellStyle name="60% - 强调文字颜色 1 5 2 2 2" xfId="1820"/>
    <cellStyle name="计算 2 2 3" xfId="1821"/>
    <cellStyle name="40% - 强调文字颜色 6 2 2 2 2 2" xfId="1822"/>
    <cellStyle name="常规 5 6 2 2" xfId="1823"/>
    <cellStyle name="20% - 强调文字颜色 1 3 3 3" xfId="1824"/>
    <cellStyle name="常规 2 2 2 2 2" xfId="1825"/>
    <cellStyle name="20% - 强调文字颜色 1 3 3_2015财政决算公开" xfId="1826"/>
    <cellStyle name="适中 8" xfId="1827"/>
    <cellStyle name="20% - 强调文字颜色 5 4 3 2" xfId="1828"/>
    <cellStyle name="常规 3 2 6" xfId="1829"/>
    <cellStyle name="强调文字颜色 2 2 4 2" xfId="1830"/>
    <cellStyle name="20% - 强调文字颜色 3 3" xfId="1831"/>
    <cellStyle name="20% - 强调文字颜色 1 3_2015财政决算公开" xfId="1832"/>
    <cellStyle name="20% - 强调文字颜色 1 4 2 3" xfId="1833"/>
    <cellStyle name="60% - 强调文字颜色 3 3" xfId="1834"/>
    <cellStyle name="20% - 强调文字颜色 1 5 2 2" xfId="1835"/>
    <cellStyle name="60% - 强调文字颜色 3 3 2" xfId="1836"/>
    <cellStyle name="20% - 强调文字颜色 1 5 2 2 2" xfId="1837"/>
    <cellStyle name="20% - 强调文字颜色 6 2 2_2015财政决算公开" xfId="1838"/>
    <cellStyle name="汇总 7" xfId="1839"/>
    <cellStyle name="20% - 强调文字颜色 3 2 3 4" xfId="1840"/>
    <cellStyle name="60% - 强调文字颜色 3 4" xfId="1841"/>
    <cellStyle name="20% - 强调文字颜色 1 5 2 3" xfId="1842"/>
    <cellStyle name="常规 2 4 2 6 2" xfId="1843"/>
    <cellStyle name="常规 2 3 2 3 3 2" xfId="1844"/>
    <cellStyle name="强调文字颜色 6 2 3 3" xfId="1845"/>
    <cellStyle name="20% - 强调文字颜色 1 5 2_2015财政决算公开" xfId="1846"/>
    <cellStyle name="20% - 着色 2 2" xfId="1847"/>
    <cellStyle name="计算 4 2" xfId="1848"/>
    <cellStyle name="20% - 强调文字颜色 4 2 3 2_2015财政决算公开" xfId="1849"/>
    <cellStyle name="20% - 强调文字颜色 1 5 3" xfId="1850"/>
    <cellStyle name="60% - 强调文字颜色 4 3" xfId="1851"/>
    <cellStyle name="20% - 强调文字颜色 1 5 3 2" xfId="1852"/>
    <cellStyle name="常规 14 6" xfId="1853"/>
    <cellStyle name="60% - 强调文字颜色 5 2 2 2 3" xfId="1854"/>
    <cellStyle name="20% - 强调文字颜色 2 3 3_2015财政决算公开" xfId="1855"/>
    <cellStyle name="强调文字颜色 4 5 3 2" xfId="1856"/>
    <cellStyle name="20% - 强调文字颜色 1 5 4" xfId="1857"/>
    <cellStyle name="20% - 着色 3 2" xfId="1858"/>
    <cellStyle name="计算 5 2" xfId="1859"/>
    <cellStyle name="60% - 强调文字颜色 3 2 3 2 2 2" xfId="1860"/>
    <cellStyle name="20% - 强调文字颜色 1 6 3" xfId="1861"/>
    <cellStyle name="20% - 强调文字颜色 1 6_2015财政决算公开" xfId="1862"/>
    <cellStyle name="货币 4 2 4" xfId="1863"/>
    <cellStyle name="20% - 强调文字颜色 2 2" xfId="1864"/>
    <cellStyle name="20% - 强调文字颜色 2 6 2 2" xfId="1865"/>
    <cellStyle name="20% - 强调文字颜色 2 2 2 2 2 2" xfId="1866"/>
    <cellStyle name="标题 2 8" xfId="1867"/>
    <cellStyle name="60% - 强调文字颜色 1 2 2 2" xfId="1868"/>
    <cellStyle name="20% - 强调文字颜色 2 6 3" xfId="1869"/>
    <cellStyle name="60% - 强调文字颜色 5 2 3 3 2" xfId="1870"/>
    <cellStyle name="20% - 强调文字颜色 2 2 2 2 3" xfId="1871"/>
    <cellStyle name="60% - 强调文字颜色 1 3 2" xfId="1872"/>
    <cellStyle name="20% - 强调文字颜色 2 6_2015财政决算公开" xfId="1873"/>
    <cellStyle name="60% - 强调文字颜色 5 2 4 3" xfId="1874"/>
    <cellStyle name="20% - 强调文字颜色 2 2 2 2_2015财政决算公开" xfId="1875"/>
    <cellStyle name="40% - 强调文字颜色 1 3 2 2_2015财政决算公开" xfId="1876"/>
    <cellStyle name="20% - 强调文字颜色 2 2 3 2 3" xfId="1877"/>
    <cellStyle name="常规 2 2 2 2 4" xfId="1878"/>
    <cellStyle name="60% - 强调文字颜色 2 2 2 3 2" xfId="1879"/>
    <cellStyle name="20% - 强调文字颜色 2 2 3 2_2015财政决算公开" xfId="1880"/>
    <cellStyle name="20% - 强调文字颜色 2 2 4 3" xfId="1881"/>
    <cellStyle name="60% - 强调文字颜色 1 4 2 3" xfId="1882"/>
    <cellStyle name="20% - 强调文字颜色 4 3 2 3 2" xfId="1883"/>
    <cellStyle name="20% - 强调文字颜色 2 2_2015财政决算公开" xfId="1884"/>
    <cellStyle name="20% - 强调文字颜色 5 4 2 2" xfId="1885"/>
    <cellStyle name="强调文字颜色 2 2 3 2" xfId="1886"/>
    <cellStyle name="20% - 强调文字颜色 2 3" xfId="1887"/>
    <cellStyle name="20% - 强调文字颜色 2 3 2 2 2 2" xfId="1888"/>
    <cellStyle name="20% - 强调文字颜色 2 3 2 2 3" xfId="1889"/>
    <cellStyle name="20% - 强调文字颜色 2 3 2 2_2015财政决算公开" xfId="1890"/>
    <cellStyle name="20% - 强调文字颜色 2 3 2 3" xfId="1891"/>
    <cellStyle name="20% - 强调文字颜色 2 3 2 3 2" xfId="1892"/>
    <cellStyle name="20% - 强调文字颜色 2 3 2 4" xfId="1893"/>
    <cellStyle name="20% - 强调文字颜色 2 3 2_2015财政决算公开" xfId="1894"/>
    <cellStyle name="20% - 强调文字颜色 2 3 3 2 2" xfId="1895"/>
    <cellStyle name="40% - 强调文字颜色 6 2 3 2 2 2" xfId="1896"/>
    <cellStyle name="常规 4 2 2 4 2 2" xfId="1897"/>
    <cellStyle name="20% - 强调文字颜色 2 3 3 3" xfId="1898"/>
    <cellStyle name="20% - 强调文字颜色 2 3_2015财政决算公开" xfId="1899"/>
    <cellStyle name="常规 2 4 2 2 4 2" xfId="1900"/>
    <cellStyle name="20% - 强调文字颜色 2 4 2_2015财政决算公开" xfId="1901"/>
    <cellStyle name="20% - 强调文字颜色 2 5 2 2" xfId="1902"/>
    <cellStyle name="20% - 强调文字颜色 2 5 2 2 2" xfId="1903"/>
    <cellStyle name="20% - 强调文字颜色 2 5 2 3" xfId="1904"/>
    <cellStyle name="20% - 强调文字颜色 2 5 3" xfId="1905"/>
    <cellStyle name="20% - 强调文字颜色 4 6_2015财政决算公开" xfId="1906"/>
    <cellStyle name="20% - 强调文字颜色 2 5 3 2" xfId="1907"/>
    <cellStyle name="20% - 强调文字颜色 2 5 4" xfId="1908"/>
    <cellStyle name="20% - 强调文字颜色 4 5 2 2" xfId="1909"/>
    <cellStyle name="20% - 强调文字颜色 6 3 4" xfId="1910"/>
    <cellStyle name="20% - 强调文字颜色 2 5_2015财政决算公开" xfId="1911"/>
    <cellStyle name="常规 3 2 5" xfId="1912"/>
    <cellStyle name="20% - 强调文字颜色 3 2" xfId="1913"/>
    <cellStyle name="20% - 强调文字颜色 3 2 2 2 2" xfId="1914"/>
    <cellStyle name="20% - 强调文字颜色 3 2 2 2 2 2" xfId="1915"/>
    <cellStyle name="20% - 强调文字颜色 4 2 2 2_2015财政决算公开" xfId="1916"/>
    <cellStyle name="20% - 强调文字颜色 3 2 2 2 3" xfId="1917"/>
    <cellStyle name="60% - 强调文字颜色 6 2 3 3 2" xfId="1918"/>
    <cellStyle name="常规 51 2" xfId="1919"/>
    <cellStyle name="20% - 强调文字颜色 3 2 2 2_2015财政决算公开" xfId="1920"/>
    <cellStyle name="20% - 强调文字颜色 3 2 2 3 2" xfId="1921"/>
    <cellStyle name="60% - 强调文字颜色 3 2 2" xfId="1922"/>
    <cellStyle name="常规 12 2 3 2 2" xfId="1923"/>
    <cellStyle name="20% - 强调文字颜色 3 2 2 4" xfId="1924"/>
    <cellStyle name="20% - 强调文字颜色 3 2 2_2015财政决算公开" xfId="1925"/>
    <cellStyle name="汇总 5 2" xfId="1926"/>
    <cellStyle name="20% - 强调文字颜色 3 2 3 2 2" xfId="1927"/>
    <cellStyle name="常规 2 2 7 4 2" xfId="1928"/>
    <cellStyle name="汇总 5 2 2" xfId="1929"/>
    <cellStyle name="20% - 强调文字颜色 3 2 3 2 2 2" xfId="1930"/>
    <cellStyle name="20% - 强调文字颜色 6 2 3 2" xfId="1931"/>
    <cellStyle name="汇总 5 3" xfId="1932"/>
    <cellStyle name="20% - 强调文字颜色 3 2 3 2 3" xfId="1933"/>
    <cellStyle name="20% - 强调文字颜色 3 2 3 2_2015财政决算公开" xfId="1934"/>
    <cellStyle name="常规 4 3 2" xfId="1935"/>
    <cellStyle name="常规 5 4" xfId="1936"/>
    <cellStyle name="汇总 6" xfId="1937"/>
    <cellStyle name="20% - 强调文字颜色 3 2 3 3" xfId="1938"/>
    <cellStyle name="常规 2 2 7 5" xfId="1939"/>
    <cellStyle name="常规 10 2 3" xfId="1940"/>
    <cellStyle name="汇总 6 2" xfId="1941"/>
    <cellStyle name="20% - 强调文字颜色 3 2 3 3 2" xfId="1942"/>
    <cellStyle name="60% - 强调文字颜色 3 3 3" xfId="1943"/>
    <cellStyle name="汇总 2 2 2 2" xfId="1944"/>
    <cellStyle name="20% - 强调文字颜色 3 2 3 5" xfId="1945"/>
    <cellStyle name="20% - 强调文字颜色 3 2 4 3" xfId="1946"/>
    <cellStyle name="60% - 强调文字颜色 3 4 2" xfId="1947"/>
    <cellStyle name="20% - 强调文字颜色 3 2 4 4" xfId="1948"/>
    <cellStyle name="20% - 强调文字颜色 3 2 4_2015财政决算公开" xfId="1949"/>
    <cellStyle name="货币 3 3 4 2" xfId="1950"/>
    <cellStyle name="40% - 强调文字颜色 6 2 2 2" xfId="1951"/>
    <cellStyle name="常规 4 3 4" xfId="1952"/>
    <cellStyle name="常规 5 6" xfId="1953"/>
    <cellStyle name="好 3 3 2 2" xfId="1954"/>
    <cellStyle name="20% - 强调文字颜色 3 3 2 2 2 2" xfId="1955"/>
    <cellStyle name="40% - 强调文字颜色 6 2 3" xfId="1956"/>
    <cellStyle name="好 3 3 3" xfId="1957"/>
    <cellStyle name="20% - 强调文字颜色 3 3 2 2 3" xfId="1958"/>
    <cellStyle name="40% - 强调文字颜色 6 2_2015财政决算公开" xfId="1959"/>
    <cellStyle name="20% - 强调文字颜色 3 3 2 2_2015财政决算公开" xfId="1960"/>
    <cellStyle name="20% - 强调文字颜色 3 3 3 2" xfId="1961"/>
    <cellStyle name="差 3 3 2 2" xfId="1962"/>
    <cellStyle name="20% - 强调文字颜色 3 3 3_2015财政决算公开" xfId="1963"/>
    <cellStyle name="20% - 强调文字颜色 3 3 4 2" xfId="1964"/>
    <cellStyle name="20% - 强调文字颜色 4 2 2 2 2" xfId="1965"/>
    <cellStyle name="20% - 强调文字颜色 3 3 5" xfId="1966"/>
    <cellStyle name="20% - 强调文字颜色 4 2 2 3" xfId="1967"/>
    <cellStyle name="20% - 强调文字颜色 3 3_2015财政决算公开" xfId="1968"/>
    <cellStyle name="20% - 强调文字颜色 3 4 2 2" xfId="1969"/>
    <cellStyle name="百分比 6 2 4" xfId="1970"/>
    <cellStyle name="常规 2 4 6 4" xfId="1971"/>
    <cellStyle name="20% - 强调文字颜色 3 4 2 2 2" xfId="1972"/>
    <cellStyle name="常规 2 4 6 4 2" xfId="1973"/>
    <cellStyle name="常规 2 5 2" xfId="1974"/>
    <cellStyle name="20% - 强调文字颜色 3 4 2 3" xfId="1975"/>
    <cellStyle name="常规 2 4 6 5" xfId="1976"/>
    <cellStyle name="20% - 强调文字颜色 3 4 3" xfId="1977"/>
    <cellStyle name="20% - 强调文字颜色 3 4 3 2" xfId="1978"/>
    <cellStyle name="20% - 强调文字颜色 3 4_2015财政决算公开" xfId="1979"/>
    <cellStyle name="常规 3 2 8" xfId="1980"/>
    <cellStyle name="20% - 强调文字颜色 3 5" xfId="1981"/>
    <cellStyle name="常规 3 2 8 2" xfId="1982"/>
    <cellStyle name="20% - 强调文字颜色 3 5 2" xfId="1983"/>
    <cellStyle name="20% - 强调文字颜色 3 5 2 2" xfId="1984"/>
    <cellStyle name="百分比 7 2 4" xfId="1985"/>
    <cellStyle name="警告文本 3 2 3" xfId="1986"/>
    <cellStyle name="20% - 强调文字颜色 3 5 2 2 2" xfId="1987"/>
    <cellStyle name="常规 3 5 2" xfId="1988"/>
    <cellStyle name="20% - 强调文字颜色 3 5 2 3" xfId="1989"/>
    <cellStyle name="20% - 强调文字颜色 3 5 2_2015财政决算公开" xfId="1990"/>
    <cellStyle name="20% - 强调文字颜色 3 5 3" xfId="1991"/>
    <cellStyle name="20% - 强调文字颜色 3 5 3 2" xfId="1992"/>
    <cellStyle name="20% - 强调文字颜色 3 5 4" xfId="1993"/>
    <cellStyle name="20% - 强调文字颜色 4 2 4 2" xfId="1994"/>
    <cellStyle name="60% - 强调文字颜色 1 3 2 2" xfId="1995"/>
    <cellStyle name="20% - 强调文字颜色 3 6 3" xfId="1996"/>
    <cellStyle name="20% - 强调文字颜色 3 6_2015财政决算公开" xfId="1997"/>
    <cellStyle name="常规 3 3 5" xfId="1998"/>
    <cellStyle name="好 3 2 2 3" xfId="1999"/>
    <cellStyle name="20% - 强调文字颜色 4 2" xfId="2000"/>
    <cellStyle name="标题 5 3 2 2" xfId="2001"/>
    <cellStyle name="20% - 强调文字颜色 4 2 2" xfId="2002"/>
    <cellStyle name="标题 5 3 2 2 2" xfId="2003"/>
    <cellStyle name="20% - 强调文字颜色 4 2 2 2 3" xfId="2004"/>
    <cellStyle name="20% - 强调文字颜色 4 2 2 3 2" xfId="2005"/>
    <cellStyle name="20% - 强调文字颜色 4 2 2 4" xfId="2006"/>
    <cellStyle name="20% - 强调文字颜色 4 2 2_2015财政决算公开" xfId="2007"/>
    <cellStyle name="20% - 强调文字颜色 4 2 3" xfId="2008"/>
    <cellStyle name="60% - 强调文字颜色 1 8" xfId="2009"/>
    <cellStyle name="标题 3 3 2 3" xfId="2010"/>
    <cellStyle name="20% - 强调文字颜色 4 2 3 2 2" xfId="2011"/>
    <cellStyle name="60% - 强调文字颜色 1 9" xfId="2012"/>
    <cellStyle name="20% - 强调文字颜色 5 3 2 2_2015财政决算公开" xfId="2013"/>
    <cellStyle name="20% - 强调文字颜色 4 2 3 2 3" xfId="2014"/>
    <cellStyle name="常规 2 7 2" xfId="2015"/>
    <cellStyle name="60% - 强调文字颜色 2 8" xfId="2016"/>
    <cellStyle name="20% - 强调文字颜色 4 2 3 3 2" xfId="2017"/>
    <cellStyle name="20% - 强调文字颜色 4 2 3 4" xfId="2018"/>
    <cellStyle name="汇总 3 2 2 2" xfId="2019"/>
    <cellStyle name="20% - 强调文字颜色 4 2 3 5" xfId="2020"/>
    <cellStyle name="20% - 强调文字颜色 4 2 3_2015财政决算公开" xfId="2021"/>
    <cellStyle name="20% - 强调文字颜色 4 2 4" xfId="2022"/>
    <cellStyle name="千位分隔 2 2 3 2" xfId="2023"/>
    <cellStyle name="40% - 强调文字颜色 4 2 2 4" xfId="2024"/>
    <cellStyle name="20% - 强调文字颜色 4 2 4 2 2" xfId="2025"/>
    <cellStyle name="20% - 强调文字颜色 4 2 4 3" xfId="2026"/>
    <cellStyle name="20% - 强调文字颜色 4 2 4 4" xfId="2027"/>
    <cellStyle name="20% - 强调文字颜色 4 2 4_2015财政决算公开" xfId="2028"/>
    <cellStyle name="好 6 2" xfId="2029"/>
    <cellStyle name="标题 3 2 3 2" xfId="2030"/>
    <cellStyle name="20% - 强调文字颜色 4 2 5" xfId="2031"/>
    <cellStyle name="20% - 强调文字颜色 4 2 5 2" xfId="2032"/>
    <cellStyle name="60% - 强调文字颜色 1 3 2 3" xfId="2033"/>
    <cellStyle name="20% - 强调文字颜色 4 2 6" xfId="2034"/>
    <cellStyle name="20% - 强调文字颜色 4 2 7" xfId="2035"/>
    <cellStyle name="常规 10 3 2" xfId="2036"/>
    <cellStyle name="40% - 强调文字颜色 4 5 3 2" xfId="2037"/>
    <cellStyle name="常规 2 5 2 4" xfId="2038"/>
    <cellStyle name="检查单元格 8" xfId="2039"/>
    <cellStyle name="输出 3 2 3" xfId="2040"/>
    <cellStyle name="20% - 强调文字颜色 4 2_2015财政决算公开" xfId="2041"/>
    <cellStyle name="强调文字颜色 2 2 5 2" xfId="2042"/>
    <cellStyle name="20% - 强调文字颜色 4 3" xfId="2043"/>
    <cellStyle name="标题 5 3 2 3" xfId="2044"/>
    <cellStyle name="20% - 强调文字颜色 4 3 2" xfId="2045"/>
    <cellStyle name="20% - 强调文字颜色 4 3 2 2" xfId="2046"/>
    <cellStyle name="20% - 强调文字颜色 4 3 4" xfId="2047"/>
    <cellStyle name="20% - 强调文字颜色 4 5 4" xfId="2048"/>
    <cellStyle name="20% - 强调文字颜色 4 3 2 2 2" xfId="2049"/>
    <cellStyle name="20% - 强调文字颜色 4 3 4 2" xfId="2050"/>
    <cellStyle name="强调文字颜色 3 3 5" xfId="2051"/>
    <cellStyle name="千位分隔 3 2 3 2" xfId="2052"/>
    <cellStyle name="40% - 强调文字颜色 5 2 2 4" xfId="2053"/>
    <cellStyle name="20% - 强调文字颜色 4 3 2 2 2 2" xfId="2054"/>
    <cellStyle name="20% - 强调文字颜色 6 5 4" xfId="2055"/>
    <cellStyle name="20% - 强调文字颜色 4 3 2 2 3" xfId="2056"/>
    <cellStyle name="注释 2 2 2 2" xfId="2057"/>
    <cellStyle name="40% - 强调文字颜色 5 6 2 2" xfId="2058"/>
    <cellStyle name="60% - 强调文字颜色 2 3 2 2 2 2" xfId="2059"/>
    <cellStyle name="20% - 强调文字颜色 4 3 2 2_2015财政决算公开" xfId="2060"/>
    <cellStyle name="20% - 强调文字颜色 4 3 2 3" xfId="2061"/>
    <cellStyle name="20% - 强调文字颜色 4 3 5" xfId="2062"/>
    <cellStyle name="20% - 强调文字颜色 4 3 2 4" xfId="2063"/>
    <cellStyle name="20% - 强调文字颜色 4 3 3" xfId="2064"/>
    <cellStyle name="20% - 强调文字颜色 4 3 3 2" xfId="2065"/>
    <cellStyle name="20% - 强调文字颜色 4 4 4" xfId="2066"/>
    <cellStyle name="20% - 强调文字颜色 5 5 4" xfId="2067"/>
    <cellStyle name="20% - 强调文字颜色 4 3 3 2 2" xfId="2068"/>
    <cellStyle name="20% - 强调文字颜色 4 3 3 3" xfId="2069"/>
    <cellStyle name="40% - 强调文字颜色 5 3 2" xfId="2070"/>
    <cellStyle name="好 2 4 2" xfId="2071"/>
    <cellStyle name="20% - 强调文字颜色 4 3 3_2015财政决算公开" xfId="2072"/>
    <cellStyle name="20% - 强调文字颜色 4 3_2015财政决算公开" xfId="2073"/>
    <cellStyle name="货币 2" xfId="2074"/>
    <cellStyle name="常规 44 2" xfId="2075"/>
    <cellStyle name="20% - 强调文字颜色 4 4 2" xfId="2076"/>
    <cellStyle name="20% - 强调文字颜色 4 4 2 2" xfId="2077"/>
    <cellStyle name="20% - 强调文字颜色 5 3 4" xfId="2078"/>
    <cellStyle name="20% - 强调文字颜色 4 4 2 2 2" xfId="2079"/>
    <cellStyle name="20% - 强调文字颜色 5 3 4 2" xfId="2080"/>
    <cellStyle name="20% - 强调文字颜色 4 4 2 3" xfId="2081"/>
    <cellStyle name="20% - 强调文字颜色 5 3 5" xfId="2082"/>
    <cellStyle name="20% - 强调文字颜色 4 4 2_2015财政决算公开" xfId="2083"/>
    <cellStyle name="20% - 强调文字颜色 4 4 3" xfId="2084"/>
    <cellStyle name="20% - 强调文字颜色 4 4 3 2" xfId="2085"/>
    <cellStyle name="20% - 强调文字颜色 5 4 4" xfId="2086"/>
    <cellStyle name="20% - 强调文字颜色 4 4_2015财政决算公开" xfId="2087"/>
    <cellStyle name="常规 2 3 5 2 2" xfId="2088"/>
    <cellStyle name="20% - 强调文字颜色 4 5" xfId="2089"/>
    <cellStyle name="标题 5 2 2 2 2 2" xfId="2090"/>
    <cellStyle name="强调文字颜色 1 3 3" xfId="2091"/>
    <cellStyle name="40% - 强调文字颜色 4 2 3 2_2015财政决算公开" xfId="2092"/>
    <cellStyle name="常规 2 2 2 4_2015财政决算公开" xfId="2093"/>
    <cellStyle name="20% - 强调文字颜色 4 5 2" xfId="2094"/>
    <cellStyle name="20% - 强调文字颜色 4 5 2_2015财政决算公开" xfId="2095"/>
    <cellStyle name="20% - 强调文字颜色 4 5 3" xfId="2096"/>
    <cellStyle name="20% - 强调文字颜色 4 5 3 2" xfId="2097"/>
    <cellStyle name="20% - 强调文字颜色 6 4 4" xfId="2098"/>
    <cellStyle name="20% - 强调文字颜色 4 6 2 2" xfId="2099"/>
    <cellStyle name="60% - 强调文字颜色 1 4 2 2" xfId="2100"/>
    <cellStyle name="20% - 强调文字颜色 4 6 3" xfId="2101"/>
    <cellStyle name="20% - 强调文字颜色 4 7" xfId="2102"/>
    <cellStyle name="20% - 强调文字颜色 4 7 2" xfId="2103"/>
    <cellStyle name="20% - 强调文字颜色 4 9" xfId="2104"/>
    <cellStyle name="60% - 强调文字颜色 2 5 2 2" xfId="2105"/>
    <cellStyle name="40% - 强调文字颜色 4 3_2015财政决算公开" xfId="2106"/>
    <cellStyle name="常规 3 4 5" xfId="2107"/>
    <cellStyle name="20% - 强调文字颜色 5 2" xfId="2108"/>
    <cellStyle name="标题 5 3 3 2" xfId="2109"/>
    <cellStyle name="检查单元格 5 4" xfId="2110"/>
    <cellStyle name="60% - 强调文字颜色 2 5 2 2 2" xfId="2111"/>
    <cellStyle name="40% - 强调文字颜色 6 2 7" xfId="2112"/>
    <cellStyle name="20% - 强调文字颜色 5 2 2" xfId="2113"/>
    <cellStyle name="40% - 强调文字颜色 2 7" xfId="2114"/>
    <cellStyle name="20% - 强调文字颜色 5 2 2 2" xfId="2115"/>
    <cellStyle name="常规 4 2 6 4" xfId="2116"/>
    <cellStyle name="40% - 强调文字颜色 2 7 2" xfId="2117"/>
    <cellStyle name="40% - 强调文字颜色 1 2 3 5" xfId="2118"/>
    <cellStyle name="20% - 强调文字颜色 5 2 2 2 2" xfId="2119"/>
    <cellStyle name="常规 4 2 6 4 2" xfId="2120"/>
    <cellStyle name="未定义 2" xfId="2121"/>
    <cellStyle name="20% - 强调文字颜色 5 2 2 2 3" xfId="2122"/>
    <cellStyle name="20% - 强调文字颜色 5 2 2 2_2015财政决算公开" xfId="2123"/>
    <cellStyle name="40% - 强调文字颜色 2 8" xfId="2124"/>
    <cellStyle name="20% - 强调文字颜色 5 2 2 3" xfId="2125"/>
    <cellStyle name="常规 4 2 6 5" xfId="2126"/>
    <cellStyle name="货币 5 2 2" xfId="2127"/>
    <cellStyle name="20% - 强调文字颜色 5 2 2 3 2" xfId="2128"/>
    <cellStyle name="标题 1 3" xfId="2129"/>
    <cellStyle name="20% - 强调文字颜色 5 2 2 4" xfId="2130"/>
    <cellStyle name="20% - 强调文字颜色 5 2 2_2015财政决算公开" xfId="2131"/>
    <cellStyle name="20% - 强调文字颜色 5 2 3" xfId="2132"/>
    <cellStyle name="40% - 强调文字颜色 3 7" xfId="2133"/>
    <cellStyle name="20% - 强调文字颜色 5 2 3 2" xfId="2134"/>
    <cellStyle name="40% - 强调文字颜色 3 8" xfId="2135"/>
    <cellStyle name="20% - 强调文字颜色 5 2 3 3" xfId="2136"/>
    <cellStyle name="货币 5 3 2" xfId="2137"/>
    <cellStyle name="40% - 强调文字颜色 1 6 2 2" xfId="2138"/>
    <cellStyle name="40% - 强调文字颜色 4 7" xfId="2139"/>
    <cellStyle name="20% - 强调文字颜色 5 2 4 2" xfId="2140"/>
    <cellStyle name="强调文字颜色 1 2 2 3" xfId="2141"/>
    <cellStyle name="60% - 强调文字颜色 4 2_2015财政决算公开" xfId="2142"/>
    <cellStyle name="20% - 强调文字颜色 5 2 5" xfId="2143"/>
    <cellStyle name="20% - 强调文字颜色 5 2_2015财政决算公开" xfId="2144"/>
    <cellStyle name="60% - 强调文字颜色 2 5 2 3" xfId="2145"/>
    <cellStyle name="20% - 强调文字颜色 5 3" xfId="2146"/>
    <cellStyle name="20% - 强调文字颜色 5 3 2" xfId="2147"/>
    <cellStyle name="货币 2 2 6 5" xfId="2148"/>
    <cellStyle name="20% - 强调文字颜色 5 3 2 2" xfId="2149"/>
    <cellStyle name="20% - 强调文字颜色 5 3 2 2 2" xfId="2150"/>
    <cellStyle name="常规 3 7 3" xfId="2151"/>
    <cellStyle name="20% - 强调文字颜色 5 3 2 2 2 2" xfId="2152"/>
    <cellStyle name="20% - 强调文字颜色 5 3 2 2 3" xfId="2153"/>
    <cellStyle name="20% - 强调文字颜色 5 3 2 3 2" xfId="2154"/>
    <cellStyle name="20% - 强调文字颜色 5 3 2 4" xfId="2155"/>
    <cellStyle name="20% - 强调文字颜色 5 3 2_2015财政决算公开" xfId="2156"/>
    <cellStyle name="20% - 强调文字颜色 5 3 3 2" xfId="2157"/>
    <cellStyle name="20% - 强调文字颜色 5 3 3 2 2" xfId="2158"/>
    <cellStyle name="20% - 强调文字颜色 5 3 3 3" xfId="2159"/>
    <cellStyle name="20% - 强调文字颜色 5 4" xfId="2160"/>
    <cellStyle name="20% - 强调文字颜色 5 4 2" xfId="2161"/>
    <cellStyle name="60% - 强调文字颜色 3 3 2 3 2" xfId="2162"/>
    <cellStyle name="20% - 强调文字颜色 5 4 2_2015财政决算公开" xfId="2163"/>
    <cellStyle name="20% - 强调文字颜色 5 4 3" xfId="2164"/>
    <cellStyle name="常规 2 3 5 3 2" xfId="2165"/>
    <cellStyle name="20% - 强调文字颜色 5 5" xfId="2166"/>
    <cellStyle name="20% - 强调文字颜色 5 5 2 2" xfId="2167"/>
    <cellStyle name="20% - 强调文字颜色 5 5 3" xfId="2168"/>
    <cellStyle name="20% - 强调文字颜色 5 5 3 2" xfId="2169"/>
    <cellStyle name="20% - 强调文字颜色 6 2 2 2" xfId="2170"/>
    <cellStyle name="20% - 强调文字颜色 5 5_2015财政决算公开" xfId="2171"/>
    <cellStyle name="60% - 强调文字颜色 6 3 2 2 2 2" xfId="2172"/>
    <cellStyle name="20% - 强调文字颜色 5 6 2" xfId="2173"/>
    <cellStyle name="20% - 强调文字颜色 5 6 2 2" xfId="2174"/>
    <cellStyle name="表标题 5" xfId="2175"/>
    <cellStyle name="20% - 强调文字颜色 5 6_2015财政决算公开" xfId="2176"/>
    <cellStyle name="60% - 强调文字颜色 6 3 2 2 3" xfId="2177"/>
    <cellStyle name="20% - 强调文字颜色 5 7" xfId="2178"/>
    <cellStyle name="20% - 强调文字颜色 6 2 2 2_2015财政决算公开" xfId="2179"/>
    <cellStyle name="20% - 强调文字颜色 5 7 2" xfId="2180"/>
    <cellStyle name="20% - 强调文字颜色 5 8" xfId="2181"/>
    <cellStyle name="20% - 强调文字颜色 6 2 2" xfId="2182"/>
    <cellStyle name="20% - 强调文字颜色 6 2 2 2 2" xfId="2183"/>
    <cellStyle name="20% - 强调文字颜色 6 2 2 2 2 2" xfId="2184"/>
    <cellStyle name="百分比 4 5" xfId="2185"/>
    <cellStyle name="常规 2 2 9" xfId="2186"/>
    <cellStyle name="20% - 强调文字颜色 6 2 2 2 3" xfId="2187"/>
    <cellStyle name="20% - 强调文字颜色 6 2 2 3" xfId="2188"/>
    <cellStyle name="20% - 强调文字颜色 6 2 2 4" xfId="2189"/>
    <cellStyle name="60% - 强调文字颜色 4 3 2 2 2 2" xfId="2190"/>
    <cellStyle name="60% - 强调文字颜色 6 2 4 3" xfId="2191"/>
    <cellStyle name="20% - 强调文字颜色 6 2 3" xfId="2192"/>
    <cellStyle name="20% - 强调文字颜色 6 2 3 2 2" xfId="2193"/>
    <cellStyle name="千分位_97-917" xfId="2194"/>
    <cellStyle name="40% - 强调文字颜色 2 6 2 2" xfId="2195"/>
    <cellStyle name="20% - 强调文字颜色 6 2 3 3" xfId="2196"/>
    <cellStyle name="强调文字颜色 6 2 2 2 2 2" xfId="2197"/>
    <cellStyle name="20% - 强调文字颜色 6 2 4" xfId="2198"/>
    <cellStyle name="20% - 强调文字颜色 6 2 4 2" xfId="2199"/>
    <cellStyle name="20% - 强调文字颜色 6 2 5" xfId="2200"/>
    <cellStyle name="20% - 强调文字颜色 6 2_2015财政决算公开" xfId="2201"/>
    <cellStyle name="20% - 强调文字颜色 6 3" xfId="2202"/>
    <cellStyle name="20% - 强调文字颜色 6 3 2_2015财政决算公开" xfId="2203"/>
    <cellStyle name="20% - 强调文字颜色 6 3 3" xfId="2204"/>
    <cellStyle name="no dec" xfId="2205"/>
    <cellStyle name="60% - 强调文字颜色 4 3 3" xfId="2206"/>
    <cellStyle name="检查单元格 2 2 2" xfId="2207"/>
    <cellStyle name="常规 16" xfId="2208"/>
    <cellStyle name="常规 21" xfId="2209"/>
    <cellStyle name="20% - 强调文字颜色 6 3 3_2015财政决算公开" xfId="2210"/>
    <cellStyle name="汇总 2 3 2 2" xfId="2211"/>
    <cellStyle name="货币 2 2 2 3 2" xfId="2212"/>
    <cellStyle name="60% - 强调文字颜色 3 2 2 4" xfId="2213"/>
    <cellStyle name="20% - 强调文字颜色 6 3_2015财政决算公开" xfId="2214"/>
    <cellStyle name="20% - 强调文字颜色 6 4" xfId="2215"/>
    <cellStyle name="20% - 强调文字颜色 6 4 2" xfId="2216"/>
    <cellStyle name="60% - 强调文字颜色 1 2 3 2 2" xfId="2217"/>
    <cellStyle name="20% - 强调文字颜色 6 4 2_2015财政决算公开" xfId="2218"/>
    <cellStyle name="20% - 强调文字颜色 6 4 3" xfId="2219"/>
    <cellStyle name="20% - 强调文字颜色 6 4_2015财政决算公开" xfId="2220"/>
    <cellStyle name="40% - 强调文字颜色 5 2 2" xfId="2221"/>
    <cellStyle name="60% - 强调文字颜色 6 2 7" xfId="2222"/>
    <cellStyle name="好 2 3 2" xfId="2223"/>
    <cellStyle name="20% - 强调文字颜色 6 5" xfId="2224"/>
    <cellStyle name="强调文字颜色 3 3 3" xfId="2225"/>
    <cellStyle name="40% - 强调文字颜色 5 2 2 2" xfId="2226"/>
    <cellStyle name="好 2 3 2 2" xfId="2227"/>
    <cellStyle name="20% - 强调文字颜色 6 5 2" xfId="2228"/>
    <cellStyle name="链接单元格 3 2" xfId="2229"/>
    <cellStyle name="40% - 强调文字颜色 5 2 2 2_2015财政决算公开" xfId="2230"/>
    <cellStyle name="货币 2 3 3" xfId="2231"/>
    <cellStyle name="40% - 强调文字颜色 1 3 2 3" xfId="2232"/>
    <cellStyle name="20% - 强调文字颜色 6 5 2_2015财政决算公开" xfId="2233"/>
    <cellStyle name="强调文字颜色 3 4 3" xfId="2234"/>
    <cellStyle name="40% - 强调文字颜色 5 2 3 2" xfId="2235"/>
    <cellStyle name="常规 3 2 2 4" xfId="2236"/>
    <cellStyle name="20% - 强调文字颜色 6 6 2" xfId="2237"/>
    <cellStyle name="强调文字颜色 3 4 3 2" xfId="2238"/>
    <cellStyle name="40% - 强调文字颜色 5 2 3 2 2" xfId="2239"/>
    <cellStyle name="常规 3 2 2 4 2" xfId="2240"/>
    <cellStyle name="好 4" xfId="2241"/>
    <cellStyle name="20% - 强调文字颜色 6 6 2 2" xfId="2242"/>
    <cellStyle name="40% - 强调文字颜色 5 2 4" xfId="2243"/>
    <cellStyle name="40% - 强调文字颜色 3 4 2 2" xfId="2244"/>
    <cellStyle name="20% - 强调文字颜色 6 7" xfId="2245"/>
    <cellStyle name="强调文字颜色 3 5 3" xfId="2246"/>
    <cellStyle name="40% - 强调文字颜色 5 2 4 2" xfId="2247"/>
    <cellStyle name="常规 3 2 3 4" xfId="2248"/>
    <cellStyle name="40% - 强调文字颜色 3 4 2 2 2" xfId="2249"/>
    <cellStyle name="20% - 强调文字颜色 6 7 2" xfId="2250"/>
    <cellStyle name="40% - 强调文字颜色 5 2 5" xfId="2251"/>
    <cellStyle name="40% - 强调文字颜色 3 4 2 3" xfId="2252"/>
    <cellStyle name="20% - 强调文字颜色 6 8" xfId="2253"/>
    <cellStyle name="20% - 着色 1" xfId="2254"/>
    <cellStyle name="计算 3" xfId="2255"/>
    <cellStyle name="20% - 着色 3" xfId="2256"/>
    <cellStyle name="计算 5" xfId="2257"/>
    <cellStyle name="60% - 强调文字颜色 3 2 3 2 2" xfId="2258"/>
    <cellStyle name="超级链接 4 2" xfId="2259"/>
    <cellStyle name="20% - 着色 4 2" xfId="2260"/>
    <cellStyle name="Currency1" xfId="2261"/>
    <cellStyle name="计算 6 2" xfId="2262"/>
    <cellStyle name="20% - 着色 5 2" xfId="2263"/>
    <cellStyle name="计算 7 2" xfId="2264"/>
    <cellStyle name="20% - 着色 6" xfId="2265"/>
    <cellStyle name="计算 8" xfId="2266"/>
    <cellStyle name="20% - 着色 6 2" xfId="2267"/>
    <cellStyle name="40% - 强调文字颜色 4 3 2 2" xfId="2268"/>
    <cellStyle name="40% - 强调文字颜色 1 2" xfId="2269"/>
    <cellStyle name="货币 3 6 3" xfId="2270"/>
    <cellStyle name="60% - 强调文字颜色 2 2 7" xfId="2271"/>
    <cellStyle name="40% - 强调文字颜色 1 2 2" xfId="2272"/>
    <cellStyle name="40% - 强调文字颜色 4 3 2 2 2" xfId="2273"/>
    <cellStyle name="40% - 强调文字颜色 4 3 2 2 2 2" xfId="2274"/>
    <cellStyle name="货币 3 6 3 2" xfId="2275"/>
    <cellStyle name="40% - 强调文字颜色 1 2 2 2" xfId="2276"/>
    <cellStyle name="40% - 强调文字颜色 1 2 2 2 2" xfId="2277"/>
    <cellStyle name="汇总 2 4" xfId="2278"/>
    <cellStyle name="链接单元格 2 2 3" xfId="2279"/>
    <cellStyle name="40% - 强调文字颜色 1 2 2 2 2 2" xfId="2280"/>
    <cellStyle name="汇总 2 4 2" xfId="2281"/>
    <cellStyle name="货币 2 2 3 3" xfId="2282"/>
    <cellStyle name="40% - 强调文字颜色 1 2 2 2 3" xfId="2283"/>
    <cellStyle name="汇总 2 5" xfId="2284"/>
    <cellStyle name="千位分隔 3 3 4" xfId="2285"/>
    <cellStyle name="标题 4 2 3 4" xfId="2286"/>
    <cellStyle name="40% - 强调文字颜色 1 2 2 2_2015财政决算公开" xfId="2287"/>
    <cellStyle name="40% - 强调文字颜色 1 2 2 3" xfId="2288"/>
    <cellStyle name="40% - 强调文字颜色 1 2 2 3 2" xfId="2289"/>
    <cellStyle name="汇总 3 4" xfId="2290"/>
    <cellStyle name="40% - 强调文字颜色 1 2 2 4" xfId="2291"/>
    <cellStyle name="40% - 强调文字颜色 1 2 2_2015财政决算公开" xfId="2292"/>
    <cellStyle name="40% - 强调文字颜色 4 3 2 2 3" xfId="2293"/>
    <cellStyle name="货币 3 6 4" xfId="2294"/>
    <cellStyle name="40% - 强调文字颜色 1 2 3" xfId="2295"/>
    <cellStyle name="货币 3 6 4 2" xfId="2296"/>
    <cellStyle name="40% - 强调文字颜色 1 2 3 2" xfId="2297"/>
    <cellStyle name="40% - 强调文字颜色 1 2 3 2 2" xfId="2298"/>
    <cellStyle name="40% - 强调文字颜色 1 2 3 2 2 2" xfId="2299"/>
    <cellStyle name="货币 3 2 3 3" xfId="2300"/>
    <cellStyle name="40% - 强调文字颜色 1 2 3 2 3" xfId="2301"/>
    <cellStyle name="40% - 强调文字颜色 1 2 3 2_2015财政决算公开" xfId="2302"/>
    <cellStyle name="40% - 强调文字颜色 1 2 3 3" xfId="2303"/>
    <cellStyle name="40% - 强调文字颜色 1 2 3 4" xfId="2304"/>
    <cellStyle name="注释 3 2 2 2" xfId="2305"/>
    <cellStyle name="40% - 强调文字颜色 6 6 2 2" xfId="2306"/>
    <cellStyle name="常规 8 3 4" xfId="2307"/>
    <cellStyle name="60% - 强调文字颜色 4 2 4 2 2" xfId="2308"/>
    <cellStyle name="40% - 强调文字颜色 1 2 3_2015财政决算公开" xfId="2309"/>
    <cellStyle name="货币 3 6 5" xfId="2310"/>
    <cellStyle name="40% - 强调文字颜色 1 2 4" xfId="2311"/>
    <cellStyle name="40% - 强调文字颜色 1 2 4 2" xfId="2312"/>
    <cellStyle name="40% - 强调文字颜色 1 2 4 2 2" xfId="2313"/>
    <cellStyle name="40% - 强调文字颜色 1 2 4 3" xfId="2314"/>
    <cellStyle name="40% - 强调文字颜色 1 2 4 4" xfId="2315"/>
    <cellStyle name="标题 1 2" xfId="2316"/>
    <cellStyle name="60% - 强调文字颜色 1 5 2 3" xfId="2317"/>
    <cellStyle name="千位分隔 4 3 3" xfId="2318"/>
    <cellStyle name="40% - 强调文字颜色 1 2 4_2015财政决算公开" xfId="2319"/>
    <cellStyle name="40% - 强调文字颜色 1 2 5" xfId="2320"/>
    <cellStyle name="40% - 强调文字颜色 1 2 5 2" xfId="2321"/>
    <cellStyle name="40% - 强调文字颜色 1 2 7" xfId="2322"/>
    <cellStyle name="40% - 强调文字颜色 4 3 2 2_2015财政决算公开" xfId="2323"/>
    <cellStyle name="40% - 强调文字颜色 1 2_2015财政决算公开" xfId="2324"/>
    <cellStyle name="标题 3 5 2 2" xfId="2325"/>
    <cellStyle name="40% - 强调文字颜色 4 3 2 3" xfId="2326"/>
    <cellStyle name="40% - 强调文字颜色 1 3" xfId="2327"/>
    <cellStyle name="常规 9 2" xfId="2328"/>
    <cellStyle name="40% - 强调文字颜色 4 3 2 3 2" xfId="2329"/>
    <cellStyle name="货币 2 3" xfId="2330"/>
    <cellStyle name="40% - 强调文字颜色 1 3 2" xfId="2331"/>
    <cellStyle name="常规 9 2 2" xfId="2332"/>
    <cellStyle name="40% - 强调文字颜色 1 3 2 2" xfId="2333"/>
    <cellStyle name="常规 9 2 2 2" xfId="2334"/>
    <cellStyle name="40% - 强调文字颜色 1 3 2 2 2" xfId="2335"/>
    <cellStyle name="40% - 强调文字颜色 1 3 2 2 2 2" xfId="2336"/>
    <cellStyle name="40% - 强调文字颜色 1 3 2 2 3" xfId="2337"/>
    <cellStyle name="40% - 强调文字颜色 1 3 2 4" xfId="2338"/>
    <cellStyle name="40% - 强调文字颜色 1 3 3" xfId="2339"/>
    <cellStyle name="常规 9 2 3" xfId="2340"/>
    <cellStyle name="40% - 强调文字颜色 1 3 3 2" xfId="2341"/>
    <cellStyle name="40% - 强调文字颜色 1 3 3 2 2" xfId="2342"/>
    <cellStyle name="40% - 强调文字颜色 1 3 3 3" xfId="2343"/>
    <cellStyle name="40% - 强调文字颜色 1 3 3_2015财政决算公开" xfId="2344"/>
    <cellStyle name="40% - 强调文字颜色 1 3 4" xfId="2345"/>
    <cellStyle name="40% - 强调文字颜色 1 3 4 2" xfId="2346"/>
    <cellStyle name="常规 10 2_2015财政决算公开" xfId="2347"/>
    <cellStyle name="计算 9" xfId="2348"/>
    <cellStyle name="40% - 强调文字颜色 1 3 5" xfId="2349"/>
    <cellStyle name="常规 2 4 2 5" xfId="2350"/>
    <cellStyle name="输出 2 2 4" xfId="2351"/>
    <cellStyle name="40% - 强调文字颜色 1 3_2015财政决算公开" xfId="2352"/>
    <cellStyle name="40% - 强调文字颜色 1 4" xfId="2353"/>
    <cellStyle name="常规 9 3" xfId="2354"/>
    <cellStyle name="60% - 强调文字颜色 1 3 2 3 2" xfId="2355"/>
    <cellStyle name="千位分隔 2 3 3 2" xfId="2356"/>
    <cellStyle name="40% - 强调文字颜色 4 3 2 4" xfId="2357"/>
    <cellStyle name="40% - 强调文字颜色 1 4 2" xfId="2358"/>
    <cellStyle name="常规 9 3 2" xfId="2359"/>
    <cellStyle name="40% - 强调文字颜色 1 4 2 2" xfId="2360"/>
    <cellStyle name="40% - 强调文字颜色 1 4 2 2 2" xfId="2361"/>
    <cellStyle name="40% - 强调文字颜色 1 4 2 3" xfId="2362"/>
    <cellStyle name="40% - 强调文字颜色 1 4 2_2015财政决算公开" xfId="2363"/>
    <cellStyle name="40% - 强调文字颜色 1 4 3" xfId="2364"/>
    <cellStyle name="40% - 强调文字颜色 6 2 4_2015财政决算公开" xfId="2365"/>
    <cellStyle name="40% - 强调文字颜色 1 5" xfId="2366"/>
    <cellStyle name="常规 4 2 5 2" xfId="2367"/>
    <cellStyle name="常规 9 4" xfId="2368"/>
    <cellStyle name="40% - 强调文字颜色 1 5 2" xfId="2369"/>
    <cellStyle name="常规 4 2 5 2 2" xfId="2370"/>
    <cellStyle name="40% - 强调文字颜色 1 5 2 2" xfId="2371"/>
    <cellStyle name="40% - 强调文字颜色 1 5 2 2 2" xfId="2372"/>
    <cellStyle name="40% - 强调文字颜色 1 5 2 3" xfId="2373"/>
    <cellStyle name="60% - 强调文字颜色 5 3 2 2 2 2" xfId="2374"/>
    <cellStyle name="常规 3 4 2" xfId="2375"/>
    <cellStyle name="40% - 强调文字颜色 1 5 2_2015财政决算公开" xfId="2376"/>
    <cellStyle name="40% - 强调文字颜色 1 5 3 2" xfId="2377"/>
    <cellStyle name="40% - 强调文字颜色 1 5 4" xfId="2378"/>
    <cellStyle name="解释性文本 5 3" xfId="2379"/>
    <cellStyle name="40% - 强调文字颜色 1 5_2015财政决算公开" xfId="2380"/>
    <cellStyle name="差 2 3" xfId="2381"/>
    <cellStyle name="40% - 强调文字颜色 1 6" xfId="2382"/>
    <cellStyle name="常规 4 2 5 3" xfId="2383"/>
    <cellStyle name="常规 9 5" xfId="2384"/>
    <cellStyle name="40% - 强调文字颜色 1 6 2" xfId="2385"/>
    <cellStyle name="常规 4 2 5 3 2" xfId="2386"/>
    <cellStyle name="40% - 强调文字颜色 1 6 3" xfId="2387"/>
    <cellStyle name="40% - 强调文字颜色 1 7" xfId="2388"/>
    <cellStyle name="常规 4 2 5 4" xfId="2389"/>
    <cellStyle name="40% - 强调文字颜色 1 8" xfId="2390"/>
    <cellStyle name="千位分隔 4 2 7 2" xfId="2391"/>
    <cellStyle name="40% - 强调文字颜色 1 9" xfId="2392"/>
    <cellStyle name="40% - 强调文字颜色 4 3 3 2" xfId="2393"/>
    <cellStyle name="常规 2 3 2 4" xfId="2394"/>
    <cellStyle name="40% - 强调文字颜色 2 2" xfId="2395"/>
    <cellStyle name="货币 4 6 3" xfId="2396"/>
    <cellStyle name="60% - 强调文字颜色 3 2 7" xfId="2397"/>
    <cellStyle name="60% - 强调文字颜色 2 2 3 5" xfId="2398"/>
    <cellStyle name="40% - 强调文字颜色 2 2 2" xfId="2399"/>
    <cellStyle name="40% - 强调文字颜色 4 3 3 2 2" xfId="2400"/>
    <cellStyle name="常规 2 3 2 4 2" xfId="2401"/>
    <cellStyle name="常规 2 2 3 4 4" xfId="2402"/>
    <cellStyle name="货币 4 6 3 2" xfId="2403"/>
    <cellStyle name="40% - 强调文字颜色 2 2 2 2" xfId="2404"/>
    <cellStyle name="常规 18_2015财政决算公开" xfId="2405"/>
    <cellStyle name="常规 2 2 3 4 4 2" xfId="2406"/>
    <cellStyle name="常规 2 4 3" xfId="2407"/>
    <cellStyle name="40% - 强调文字颜色 2 2 2 2 2" xfId="2408"/>
    <cellStyle name="常规 2 4 3 2" xfId="2409"/>
    <cellStyle name="40% - 强调文字颜色 2 2 2 2 2 2" xfId="2410"/>
    <cellStyle name="40% - 强调文字颜色 3 2_2015财政决算公开" xfId="2411"/>
    <cellStyle name="常规 2 4 4" xfId="2412"/>
    <cellStyle name="40% - 强调文字颜色 2 2 2 2 3" xfId="2413"/>
    <cellStyle name="40% - 强调文字颜色 2 2 2 2_2015财政决算公开" xfId="2414"/>
    <cellStyle name="60% - 强调文字颜色 5 2" xfId="2415"/>
    <cellStyle name="标题 1 4 2 2" xfId="2416"/>
    <cellStyle name="常规 2 2 3 4 5" xfId="2417"/>
    <cellStyle name="40% - 强调文字颜色 2 2 2 3" xfId="2418"/>
    <cellStyle name="60% - 强调文字颜色 5 2 2" xfId="2419"/>
    <cellStyle name="常规 2 5 3" xfId="2420"/>
    <cellStyle name="40% - 强调文字颜色 2 2 2 3 2" xfId="2421"/>
    <cellStyle name="60% - 强调文字颜色 5 3" xfId="2422"/>
    <cellStyle name="计算 4 3 2" xfId="2423"/>
    <cellStyle name="40% - 强调文字颜色 2 2 2 4" xfId="2424"/>
    <cellStyle name="货币 4 6 4" xfId="2425"/>
    <cellStyle name="40% - 强调文字颜色 2 2 3" xfId="2426"/>
    <cellStyle name="货币 4 6 4 2" xfId="2427"/>
    <cellStyle name="40% - 强调文字颜色 2 2 3 2" xfId="2428"/>
    <cellStyle name="40% - 强调文字颜色 2 2 3 3" xfId="2429"/>
    <cellStyle name="60% - 强调文字颜色 5 2 4" xfId="2430"/>
    <cellStyle name="60% - 强调文字颜色 2 4 3 2" xfId="2431"/>
    <cellStyle name="常规 2 5 5" xfId="2432"/>
    <cellStyle name="40% - 强调文字颜色 2 2 3_2015财政决算公开" xfId="2433"/>
    <cellStyle name="标题 5 2 4 2" xfId="2434"/>
    <cellStyle name="货币 4 6 5" xfId="2435"/>
    <cellStyle name="40% - 强调文字颜色 2 2 4" xfId="2436"/>
    <cellStyle name="40% - 强调文字颜色 2 2 4 2" xfId="2437"/>
    <cellStyle name="40% - 强调文字颜色 2 2 5" xfId="2438"/>
    <cellStyle name="40% - 强调文字颜色 4 3 3 3" xfId="2439"/>
    <cellStyle name="常规 2 3 2 5" xfId="2440"/>
    <cellStyle name="40% - 强调文字颜色 2 3" xfId="2441"/>
    <cellStyle name="40% - 强调文字颜色 2 3 2" xfId="2442"/>
    <cellStyle name="40% - 强调文字颜色 2 3 2 2" xfId="2443"/>
    <cellStyle name="40% - 强调文字颜色 2 3 2 2 2" xfId="2444"/>
    <cellStyle name="60% - 强调文字颜色 4 2 5" xfId="2445"/>
    <cellStyle name="60% - 强调文字颜色 2 3 3 3" xfId="2446"/>
    <cellStyle name="40% - 强调文字颜色 2 3 2 2 2 2" xfId="2447"/>
    <cellStyle name="注释 3 3" xfId="2448"/>
    <cellStyle name="40% - 强调文字颜色 6 7" xfId="2449"/>
    <cellStyle name="40% - 强调文字颜色 2 3 2 2_2015财政决算公开" xfId="2450"/>
    <cellStyle name="汇总 4" xfId="2451"/>
    <cellStyle name="百分比 4 3 3" xfId="2452"/>
    <cellStyle name="常规 2 2 7 3" xfId="2453"/>
    <cellStyle name="40% - 强调文字颜色 2 3 2 3" xfId="2454"/>
    <cellStyle name="解释性文本 2" xfId="2455"/>
    <cellStyle name="标题 1 5 2 2" xfId="2456"/>
    <cellStyle name="40% - 强调文字颜色 2 3 2 3 2" xfId="2457"/>
    <cellStyle name="解释性文本 2 2" xfId="2458"/>
    <cellStyle name="40% - 强调文字颜色 2 3 2 4" xfId="2459"/>
    <cellStyle name="解释性文本 3" xfId="2460"/>
    <cellStyle name="计算 5 3 2" xfId="2461"/>
    <cellStyle name="40% - 强调文字颜色 2 3 2_2015财政决算公开" xfId="2462"/>
    <cellStyle name="检查单元格 3 4" xfId="2463"/>
    <cellStyle name="40% - 强调文字颜色 2 3 3" xfId="2464"/>
    <cellStyle name="40% - 强调文字颜色 2 3 3 2" xfId="2465"/>
    <cellStyle name="40% - 强调文字颜色 2 3 3 2 2" xfId="2466"/>
    <cellStyle name="40% - 强调文字颜色 2 3 3 3" xfId="2467"/>
    <cellStyle name="40% - 强调文字颜色 2 3 3_2015财政决算公开" xfId="2468"/>
    <cellStyle name="计算 2 2 2 3" xfId="2469"/>
    <cellStyle name="40% - 强调文字颜色 2 3 4" xfId="2470"/>
    <cellStyle name="40% - 强调文字颜色 2 3_2015财政决算公开" xfId="2471"/>
    <cellStyle name="40% - 强调文字颜色 2 3 4 2" xfId="2472"/>
    <cellStyle name="40% - 强调文字颜色 2 3 5" xfId="2473"/>
    <cellStyle name="40% - 强调文字颜色 2 4" xfId="2474"/>
    <cellStyle name="40% - 强调文字颜色 2 4 2" xfId="2475"/>
    <cellStyle name="40% - 强调文字颜色 2 4 2 2" xfId="2476"/>
    <cellStyle name="40% - 强调文字颜色 2 4 2 3" xfId="2477"/>
    <cellStyle name="40% - 强调文字颜色 2 4 2_2015财政决算公开" xfId="2478"/>
    <cellStyle name="40% - 强调文字颜色 2 4 3" xfId="2479"/>
    <cellStyle name="40% - 强调文字颜色 2 4 3 2" xfId="2480"/>
    <cellStyle name="40% - 强调文字颜色 2 4 4" xfId="2481"/>
    <cellStyle name="40% - 强调文字颜色 2 4_2015财政决算公开" xfId="2482"/>
    <cellStyle name="千位分隔 4 2 2 2 2" xfId="2483"/>
    <cellStyle name="40% - 强调文字颜色 2 5" xfId="2484"/>
    <cellStyle name="常规 4 2 6 2" xfId="2485"/>
    <cellStyle name="40% - 强调文字颜色 2 5 2" xfId="2486"/>
    <cellStyle name="常规 4 2 6 2 2" xfId="2487"/>
    <cellStyle name="常规 2 4 10" xfId="2488"/>
    <cellStyle name="40% - 强调文字颜色 2 5 2 3" xfId="2489"/>
    <cellStyle name="40% - 强调文字颜色 2 5 3" xfId="2490"/>
    <cellStyle name="40% - 强调文字颜色 2 5 3 2" xfId="2491"/>
    <cellStyle name="40% - 强调文字颜色 2 5 4" xfId="2492"/>
    <cellStyle name="40% - 强调文字颜色 2 5_2015财政决算公开" xfId="2493"/>
    <cellStyle name="货币 4" xfId="2494"/>
    <cellStyle name="40% - 强调文字颜色 2 6" xfId="2495"/>
    <cellStyle name="常规 4 2 6 3" xfId="2496"/>
    <cellStyle name="40% - 强调文字颜色 2 6 2" xfId="2497"/>
    <cellStyle name="常规 4 2 6 3 2" xfId="2498"/>
    <cellStyle name="40% - 强调文字颜色 2 6 3" xfId="2499"/>
    <cellStyle name="40% - 强调文字颜色 2 6_2015财政决算公开" xfId="2500"/>
    <cellStyle name="40% - 强调文字颜色 4 3 4 2" xfId="2501"/>
    <cellStyle name="常规 2 3 3 4" xfId="2502"/>
    <cellStyle name="常规 26 2 2" xfId="2503"/>
    <cellStyle name="40% - 强调文字颜色 3 3 3 2 2" xfId="2504"/>
    <cellStyle name="40% - 强调文字颜色 3 2" xfId="2505"/>
    <cellStyle name="60% - 强调文字颜色 4 2 7" xfId="2506"/>
    <cellStyle name="40% - 强调文字颜色 3 2 2" xfId="2507"/>
    <cellStyle name="注释 3 5" xfId="2508"/>
    <cellStyle name="40% - 强调文字颜色 6 9" xfId="2509"/>
    <cellStyle name="40% - 强调文字颜色 3 2 4" xfId="2510"/>
    <cellStyle name="40% - 强调文字颜色 3 2 2 2" xfId="2511"/>
    <cellStyle name="40% - 强调文字颜色 3 2 2 2 2" xfId="2512"/>
    <cellStyle name="常规 77" xfId="2513"/>
    <cellStyle name="40% - 强调文字颜色 3 4 4" xfId="2514"/>
    <cellStyle name="40% - 强调文字颜色 3 2 4 2" xfId="2515"/>
    <cellStyle name="40% - 强调文字颜色 3 2 4 2 2" xfId="2516"/>
    <cellStyle name="40% - 强调文字颜色 5 4 4" xfId="2517"/>
    <cellStyle name="40% - 强调文字颜色 3 2 2 2 2 2" xfId="2518"/>
    <cellStyle name="40% - 强调文字颜色 3 2 4 3" xfId="2519"/>
    <cellStyle name="40% - 强调文字颜色 3 2 2 2 3" xfId="2520"/>
    <cellStyle name="常规 78" xfId="2521"/>
    <cellStyle name="货币 3 2 4 3 2" xfId="2522"/>
    <cellStyle name="40% - 强调文字颜色 3 2 4_2015财政决算公开" xfId="2523"/>
    <cellStyle name="40% - 强调文字颜色 3 2 2 2_2015财政决算公开" xfId="2524"/>
    <cellStyle name="常规 29 3" xfId="2525"/>
    <cellStyle name="40% - 强调文字颜色 3 2 5" xfId="2526"/>
    <cellStyle name="标题 2 4 2 2" xfId="2527"/>
    <cellStyle name="40% - 强调文字颜色 3 2 2 3" xfId="2528"/>
    <cellStyle name="40% - 强调文字颜色 3 2 2 3 2" xfId="2529"/>
    <cellStyle name="40% - 强调文字颜色 3 5 4" xfId="2530"/>
    <cellStyle name="货币 2 2 7" xfId="2531"/>
    <cellStyle name="40% - 强调文字颜色 3 2 5 2" xfId="2532"/>
    <cellStyle name="40% - 强调文字颜色 3 2 6" xfId="2533"/>
    <cellStyle name="40% - 强调文字颜色 3 2 2 4" xfId="2534"/>
    <cellStyle name="货币 2 3 2 3 2" xfId="2535"/>
    <cellStyle name="40% - 强调文字颜色 3 2 2_2015财政决算公开" xfId="2536"/>
    <cellStyle name="40% - 强调文字颜色 3 2 3" xfId="2537"/>
    <cellStyle name="常规 27" xfId="2538"/>
    <cellStyle name="常规 32" xfId="2539"/>
    <cellStyle name="40% - 强调文字颜色 3 3 4" xfId="2540"/>
    <cellStyle name="货币 2 2 10" xfId="2541"/>
    <cellStyle name="40% - 强调文字颜色 3 2 3 2" xfId="2542"/>
    <cellStyle name="40% - 强调文字颜色 3 2 3 2 2" xfId="2543"/>
    <cellStyle name="40% - 强调文字颜色 4 4 4" xfId="2544"/>
    <cellStyle name="常规 27 2" xfId="2545"/>
    <cellStyle name="常规 32 2" xfId="2546"/>
    <cellStyle name="40% - 强调文字颜色 3 3 4 2" xfId="2547"/>
    <cellStyle name="常规 2 4 3 4" xfId="2548"/>
    <cellStyle name="输出 2 3 3" xfId="2549"/>
    <cellStyle name="40% - 强调文字颜色 3 2 3 2 2 2" xfId="2550"/>
    <cellStyle name="40% - 强调文字颜色 3 2 3 2 3" xfId="2551"/>
    <cellStyle name="常规 28" xfId="2552"/>
    <cellStyle name="常规 33" xfId="2553"/>
    <cellStyle name="40% - 强调文字颜色 3 3 5" xfId="2554"/>
    <cellStyle name="百分比 6 2 2 2 2" xfId="2555"/>
    <cellStyle name="40% - 强调文字颜色 3 2 3 3" xfId="2556"/>
    <cellStyle name="40% - 强调文字颜色 3 2 3 3 2" xfId="2557"/>
    <cellStyle name="常规 2 2 2_2015财政决算公开" xfId="2558"/>
    <cellStyle name="40% - 强调文字颜色 4 5 4" xfId="2559"/>
    <cellStyle name="40% - 强调文字颜色 3 2 3 4" xfId="2560"/>
    <cellStyle name="常规 2 2 2 2 2 2" xfId="2561"/>
    <cellStyle name="40% - 强调文字颜色 3 2 4 4" xfId="2562"/>
    <cellStyle name="40% - 强调文字颜色 3 3" xfId="2563"/>
    <cellStyle name="常规 25" xfId="2564"/>
    <cellStyle name="常规 30" xfId="2565"/>
    <cellStyle name="40% - 强调文字颜色 3 3 2" xfId="2566"/>
    <cellStyle name="40% - 强调文字颜色 4 2 4" xfId="2567"/>
    <cellStyle name="常规 25 2" xfId="2568"/>
    <cellStyle name="常规 30 2" xfId="2569"/>
    <cellStyle name="40% - 强调文字颜色 3 3 2 2" xfId="2570"/>
    <cellStyle name="40% - 强调文字颜色 4 2 4 2" xfId="2571"/>
    <cellStyle name="常规 2 2 3 4" xfId="2572"/>
    <cellStyle name="常规 25 2 2" xfId="2573"/>
    <cellStyle name="40% - 强调文字颜色 3 3 2 2 2" xfId="2574"/>
    <cellStyle name="40% - 强调文字颜色 5 5 2_2015财政决算公开" xfId="2575"/>
    <cellStyle name="40% - 强调文字颜色 3 3 2 2 2 2" xfId="2576"/>
    <cellStyle name="40% - 强调文字颜色 4 2 4 2 2" xfId="2577"/>
    <cellStyle name="常规 2 2 3 4 2" xfId="2578"/>
    <cellStyle name="40% - 强调文字颜色 4 2 4 3" xfId="2579"/>
    <cellStyle name="常规 2 2 3 5" xfId="2580"/>
    <cellStyle name="40% - 强调文字颜色 3 3 2 2 3" xfId="2581"/>
    <cellStyle name="40% - 强调文字颜色 4 2 5" xfId="2582"/>
    <cellStyle name="标题 2 5 2 2" xfId="2583"/>
    <cellStyle name="常规 25 3" xfId="2584"/>
    <cellStyle name="常规 30 3" xfId="2585"/>
    <cellStyle name="40% - 强调文字颜色 3 3 2 3" xfId="2586"/>
    <cellStyle name="40% - 强调文字颜色 4 2 5 2" xfId="2587"/>
    <cellStyle name="常规 2 2 4 4" xfId="2588"/>
    <cellStyle name="40% - 强调文字颜色 3 3 2 3 2" xfId="2589"/>
    <cellStyle name="60% - 强调文字颜色 1 2 2 3 2" xfId="2590"/>
    <cellStyle name="40% - 强调文字颜色 4 2 6" xfId="2591"/>
    <cellStyle name="40% - 强调文字颜色 3 3 2 4" xfId="2592"/>
    <cellStyle name="注释 2 2 2 2 2" xfId="2593"/>
    <cellStyle name="常规 26" xfId="2594"/>
    <cellStyle name="常规 31" xfId="2595"/>
    <cellStyle name="40% - 强调文字颜色 3 3 3" xfId="2596"/>
    <cellStyle name="40% - 强调文字颜色 3 3 3_2015财政决算公开" xfId="2597"/>
    <cellStyle name="解释性文本 3 4" xfId="2598"/>
    <cellStyle name="40% - 强调文字颜色 3 4" xfId="2599"/>
    <cellStyle name="常规 75" xfId="2600"/>
    <cellStyle name="40% - 强调文字颜色 3 4 2" xfId="2601"/>
    <cellStyle name="货币 3 2 4 5" xfId="2602"/>
    <cellStyle name="40% - 强调文字颜色 6 2 3 2 2" xfId="2603"/>
    <cellStyle name="常规 4 2 2 4 2" xfId="2604"/>
    <cellStyle name="40% - 强调文字颜色 3 4 2_2015财政决算公开" xfId="2605"/>
    <cellStyle name="常规 76" xfId="2606"/>
    <cellStyle name="40% - 强调文字颜色 3 4 3" xfId="2607"/>
    <cellStyle name="40% - 强调文字颜色 5 3 4" xfId="2608"/>
    <cellStyle name="40% - 强调文字颜色 3 4 3 2" xfId="2609"/>
    <cellStyle name="40% - 强调文字颜色 3 4_2015财政决算公开" xfId="2610"/>
    <cellStyle name="千位分隔 4 2 2 3 2" xfId="2611"/>
    <cellStyle name="40% - 强调文字颜色 3 5" xfId="2612"/>
    <cellStyle name="常规 4 2 7 2" xfId="2613"/>
    <cellStyle name="40% - 强调文字颜色 3 5 2" xfId="2614"/>
    <cellStyle name="40% - 强调文字颜色 6 2 4" xfId="2615"/>
    <cellStyle name="货币 2 2 5 2" xfId="2616"/>
    <cellStyle name="40% - 强调文字颜色 3 5 2 2" xfId="2617"/>
    <cellStyle name="40% - 强调文字颜色 6 2 4 2" xfId="2618"/>
    <cellStyle name="常规 4 2 3 4" xfId="2619"/>
    <cellStyle name="常规 7 6" xfId="2620"/>
    <cellStyle name="货币 2 2 5 2 2" xfId="2621"/>
    <cellStyle name="40% - 强调文字颜色 3 5 2 2 2" xfId="2622"/>
    <cellStyle name="40% - 强调文字颜色 3 5 2_2015财政决算公开" xfId="2623"/>
    <cellStyle name="40% - 强调文字颜色 3 5 3" xfId="2624"/>
    <cellStyle name="40% - 强调文字颜色 6 3 4" xfId="2625"/>
    <cellStyle name="货币 2 2 6 2" xfId="2626"/>
    <cellStyle name="40% - 强调文字颜色 3 5 3 2" xfId="2627"/>
    <cellStyle name="常规 8_报 预算   行政政法处(1)" xfId="2628"/>
    <cellStyle name="40% - 强调文字颜色 3 5_2015财政决算公开" xfId="2629"/>
    <cellStyle name="常规 3 6" xfId="2630"/>
    <cellStyle name="Comma [0]" xfId="2631"/>
    <cellStyle name="40% - 强调文字颜色 3 6" xfId="2632"/>
    <cellStyle name="40% - 强调文字颜色 3 6 2" xfId="2633"/>
    <cellStyle name="40% - 强调文字颜色 3 9" xfId="2634"/>
    <cellStyle name="40% - 强调文字颜色 4 2" xfId="2635"/>
    <cellStyle name="60% - 强调文字颜色 5 2 7" xfId="2636"/>
    <cellStyle name="40% - 强调文字颜色 4 2 2" xfId="2637"/>
    <cellStyle name="40% - 强调文字颜色 4 2 2 2" xfId="2638"/>
    <cellStyle name="40% - 强调文字颜色 5 5_2015财政决算公开" xfId="2639"/>
    <cellStyle name="好_出版署2010年度中央部门决算草案" xfId="2640"/>
    <cellStyle name="40% - 强调文字颜色 4 2 2 2 2" xfId="2641"/>
    <cellStyle name="40% - 强调文字颜色 4 2 2 2 2 2" xfId="2642"/>
    <cellStyle name="常规 10" xfId="2643"/>
    <cellStyle name="40% - 强调文字颜色 4 2 2 2 3" xfId="2644"/>
    <cellStyle name="后继超级链接" xfId="2645"/>
    <cellStyle name="40% - 强调文字颜色 4 2 2 3 2" xfId="2646"/>
    <cellStyle name="40% - 强调文字颜色 4 2 2_2015财政决算公开" xfId="2647"/>
    <cellStyle name="40% - 强调文字颜色 4 2 3" xfId="2648"/>
    <cellStyle name="60% - 强调文字颜色 1 2 3 5" xfId="2649"/>
    <cellStyle name="标题 5 2_2015财政决算公开" xfId="2650"/>
    <cellStyle name="强调文字颜色 1 2" xfId="2651"/>
    <cellStyle name="40% - 强调文字颜色 4 2 3 2 2" xfId="2652"/>
    <cellStyle name="常规 2 2 2 4 2" xfId="2653"/>
    <cellStyle name="强调文字颜色 1 2 2" xfId="2654"/>
    <cellStyle name="40% - 强调文字颜色 4 2 3 2 2 2" xfId="2655"/>
    <cellStyle name="常规 2 2 2 4 2 2" xfId="2656"/>
    <cellStyle name="强调文字颜色 1 3" xfId="2657"/>
    <cellStyle name="40% - 强调文字颜色 4 2 3 2 3" xfId="2658"/>
    <cellStyle name="常规 2 2 2 4 3" xfId="2659"/>
    <cellStyle name="40% - 强调文字颜色 6 6_2015财政决算公开" xfId="2660"/>
    <cellStyle name="强调文字颜色 2 2" xfId="2661"/>
    <cellStyle name="40% - 强调文字颜色 4 2 3 3 2" xfId="2662"/>
    <cellStyle name="常规 2 2 2 5 2" xfId="2663"/>
    <cellStyle name="千位分隔 2 2 5 2" xfId="2664"/>
    <cellStyle name="40% - 强调文字颜色 4 2 4 4" xfId="2665"/>
    <cellStyle name="常规 2 2 3 6" xfId="2666"/>
    <cellStyle name="常规 2 2 3 2 2 2" xfId="2667"/>
    <cellStyle name="40% - 强调文字颜色 4 3" xfId="2668"/>
    <cellStyle name="40% - 强调文字颜色 4 3 2_2015财政决算公开" xfId="2669"/>
    <cellStyle name="40% - 强调文字颜色 4 3 3_2015财政决算公开" xfId="2670"/>
    <cellStyle name="货币 4 2 2 3" xfId="2671"/>
    <cellStyle name="40% - 强调文字颜色 4 4" xfId="2672"/>
    <cellStyle name="40% - 强调文字颜色 4 4 2" xfId="2673"/>
    <cellStyle name="40% - 强调文字颜色 4 4 2 2" xfId="2674"/>
    <cellStyle name="40% - 强调文字颜色 4 4 2 3" xfId="2675"/>
    <cellStyle name="60% - 强调文字颜色 3 5 2" xfId="2676"/>
    <cellStyle name="40% - 强调文字颜色 4 4 2_2015财政决算公开" xfId="2677"/>
    <cellStyle name="40% - 强调文字颜色 4 4 3" xfId="2678"/>
    <cellStyle name="40% - 强调文字颜色 4 4 3 2" xfId="2679"/>
    <cellStyle name="常规 2 4 2 4" xfId="2680"/>
    <cellStyle name="HEADING1" xfId="2681"/>
    <cellStyle name="40% - 强调文字颜色 4 4_2015财政决算公开" xfId="2682"/>
    <cellStyle name="千位分隔 4 2 2 4 2" xfId="2683"/>
    <cellStyle name="40% - 强调文字颜色 4 5" xfId="2684"/>
    <cellStyle name="常规 4 2 8 2" xfId="2685"/>
    <cellStyle name="40% - 强调文字颜色 6 2 3 2_2015财政决算公开" xfId="2686"/>
    <cellStyle name="货币 3 2 5" xfId="2687"/>
    <cellStyle name="40% - 强调文字颜色 4 5 2" xfId="2688"/>
    <cellStyle name="40% - 强调文字颜色 4 5 2 2" xfId="2689"/>
    <cellStyle name="货币 4 2 8" xfId="2690"/>
    <cellStyle name="40% - 强调文字颜色 4 5 2 2 2" xfId="2691"/>
    <cellStyle name="40% - 强调文字颜色 4 5 2 3" xfId="2692"/>
    <cellStyle name="常规 12 2 2_2015财政决算公开" xfId="2693"/>
    <cellStyle name="40% - 强调文字颜色 4 5_2015财政决算公开" xfId="2694"/>
    <cellStyle name="常规 2 4 2 3 3" xfId="2695"/>
    <cellStyle name="40% - 强调文字颜色 4 6" xfId="2696"/>
    <cellStyle name="40% - 强调文字颜色 4 6 2" xfId="2697"/>
    <cellStyle name="常规 2 3" xfId="2698"/>
    <cellStyle name="40% - 强调文字颜色 4 6 2 2" xfId="2699"/>
    <cellStyle name="40% - 强调文字颜色 4 6_2015财政决算公开" xfId="2700"/>
    <cellStyle name="40% - 强调文字颜色 4 7 2" xfId="2701"/>
    <cellStyle name="40% - 强调文字颜色 4 8" xfId="2702"/>
    <cellStyle name="40% - 强调文字颜色 4 9" xfId="2703"/>
    <cellStyle name="40% - 强调文字颜色 5 2" xfId="2704"/>
    <cellStyle name="好 2 3" xfId="2705"/>
    <cellStyle name="40% - 强调文字颜色 5 2_2015财政决算公开" xfId="2706"/>
    <cellStyle name="货币 2 3 2 5" xfId="2707"/>
    <cellStyle name="常规 3 5 2 2" xfId="2708"/>
    <cellStyle name="强调文字颜色 4 3 3" xfId="2709"/>
    <cellStyle name="40% - 强调文字颜色 5 3 2 2" xfId="2710"/>
    <cellStyle name="40% - 强调文字颜色 5 3 2 2_2015财政决算公开" xfId="2711"/>
    <cellStyle name="强调文字颜色 4 3 5" xfId="2712"/>
    <cellStyle name="千位分隔 3 3 3 2" xfId="2713"/>
    <cellStyle name="40% - 强调文字颜色 5 3 2 4" xfId="2714"/>
    <cellStyle name="40% - 强调文字颜色 5 3 3" xfId="2715"/>
    <cellStyle name="强调文字颜色 4 4 3" xfId="2716"/>
    <cellStyle name="40% - 强调文字颜色 5 3 3 2" xfId="2717"/>
    <cellStyle name="强调文字颜色 4 4 3 2" xfId="2718"/>
    <cellStyle name="40% - 强调文字颜色 5 3 3 2 2" xfId="2719"/>
    <cellStyle name="强调文字颜色 4 5 3" xfId="2720"/>
    <cellStyle name="40% - 强调文字颜色 5 3 4 2" xfId="2721"/>
    <cellStyle name="40% - 强调文字颜色 5 3 5" xfId="2722"/>
    <cellStyle name="40% - 强调文字颜色 5 3_2015财政决算公开" xfId="2723"/>
    <cellStyle name="常规 18 2 2" xfId="2724"/>
    <cellStyle name="常规 23 2 2" xfId="2725"/>
    <cellStyle name="40% - 强调文字颜色 5 4" xfId="2726"/>
    <cellStyle name="好 2 5" xfId="2727"/>
    <cellStyle name="40% - 强调文字颜色 5 4 2" xfId="2728"/>
    <cellStyle name="强调文字颜色 5 3 3 2" xfId="2729"/>
    <cellStyle name="40% - 强调文字颜色 5 4 2 2 2" xfId="2730"/>
    <cellStyle name="40% - 强调文字颜色 5 4 3" xfId="2731"/>
    <cellStyle name="货币 2 2 2 7" xfId="2732"/>
    <cellStyle name="强调文字颜色 5 4 3" xfId="2733"/>
    <cellStyle name="40% - 强调文字颜色 5 4 3 2" xfId="2734"/>
    <cellStyle name="千位分隔 4 2 4 2" xfId="2735"/>
    <cellStyle name="40% - 强调文字颜色 6 2 3 4" xfId="2736"/>
    <cellStyle name="常规 4 2 2 6" xfId="2737"/>
    <cellStyle name="40% - 强调文字颜色 5 4_2015财政决算公开" xfId="2738"/>
    <cellStyle name="40% - 强调文字颜色 5 5" xfId="2739"/>
    <cellStyle name="常规 4 2 9 2" xfId="2740"/>
    <cellStyle name="40% - 强调文字颜色 5 5 2" xfId="2741"/>
    <cellStyle name="强调文字颜色 6 3 3" xfId="2742"/>
    <cellStyle name="40% - 强调文字颜色 5 5 2 2" xfId="2743"/>
    <cellStyle name="强调文字颜色 6 3 3 2" xfId="2744"/>
    <cellStyle name="40% - 强调文字颜色 5 5 2 2 2" xfId="2745"/>
    <cellStyle name="40% - 强调文字颜色 5 5 3" xfId="2746"/>
    <cellStyle name="强调文字颜色 6 4 3" xfId="2747"/>
    <cellStyle name="40% - 强调文字颜色 5 5 3 2" xfId="2748"/>
    <cellStyle name="40% - 强调文字颜色 5 5 4" xfId="2749"/>
    <cellStyle name="注释 2 2" xfId="2750"/>
    <cellStyle name="40% - 强调文字颜色 5 6" xfId="2751"/>
    <cellStyle name="60% - 强调文字颜色 2 3 2 2" xfId="2752"/>
    <cellStyle name="注释 2 2 2" xfId="2753"/>
    <cellStyle name="40% - 强调文字颜色 5 6 2" xfId="2754"/>
    <cellStyle name="60% - 强调文字颜色 2 3 2 2 2" xfId="2755"/>
    <cellStyle name="40% - 强调文字颜色 5 6_2015财政决算公开" xfId="2756"/>
    <cellStyle name="注释 2 3" xfId="2757"/>
    <cellStyle name="40% - 强调文字颜色 5 7" xfId="2758"/>
    <cellStyle name="60% - 强调文字颜色 2 3 2 3" xfId="2759"/>
    <cellStyle name="注释 2 3 2" xfId="2760"/>
    <cellStyle name="40% - 强调文字颜色 5 7 2" xfId="2761"/>
    <cellStyle name="常规 2 3 2 2 4" xfId="2762"/>
    <cellStyle name="60% - 强调文字颜色 2 3 2 3 2" xfId="2763"/>
    <cellStyle name="注释 2 4" xfId="2764"/>
    <cellStyle name="40% - 强调文字颜色 5 8" xfId="2765"/>
    <cellStyle name="60% - 强调文字颜色 2 3 2 4" xfId="2766"/>
    <cellStyle name="40% - 强调文字颜色 6 2 2 2 2" xfId="2767"/>
    <cellStyle name="常规 4 3 4 2" xfId="2768"/>
    <cellStyle name="常规 5 6 2" xfId="2769"/>
    <cellStyle name="40% - 强调文字颜色 6 2 2 2 3" xfId="2770"/>
    <cellStyle name="常规 5 6 3" xfId="2771"/>
    <cellStyle name="强调文字颜色 5 5 2" xfId="2772"/>
    <cellStyle name="40% - 强调文字颜色 6 2 2 2_2015财政决算公开" xfId="2773"/>
    <cellStyle name="40% - 强调文字颜色 6 2 2 3" xfId="2774"/>
    <cellStyle name="常规 4 3 5" xfId="2775"/>
    <cellStyle name="常规 5 7" xfId="2776"/>
    <cellStyle name="标题 5 4 2 2" xfId="2777"/>
    <cellStyle name="40% - 强调文字颜色 6 2 2 3 2" xfId="2778"/>
    <cellStyle name="常规 5 7 2" xfId="2779"/>
    <cellStyle name="千位分隔 4 2 3 2" xfId="2780"/>
    <cellStyle name="40% - 强调文字颜色 6 2 2 4" xfId="2781"/>
    <cellStyle name="常规 4 3 6" xfId="2782"/>
    <cellStyle name="常规 5 8" xfId="2783"/>
    <cellStyle name="40% - 强调文字颜色 6 2 3 2" xfId="2784"/>
    <cellStyle name="常规 4 2 2 4" xfId="2785"/>
    <cellStyle name="常规 6 6" xfId="2786"/>
    <cellStyle name="40% - 强调文字颜色 6 2 3 2 3" xfId="2787"/>
    <cellStyle name="常规 4 2 2 4 3" xfId="2788"/>
    <cellStyle name="60% - 强调文字颜色 2 6 2 2" xfId="2789"/>
    <cellStyle name="40% - 强调文字颜色 6 2 3 3" xfId="2790"/>
    <cellStyle name="常规 4 2 2 5" xfId="2791"/>
    <cellStyle name="数字 4" xfId="2792"/>
    <cellStyle name="40% - 强调文字颜色 6 2 3 3 2" xfId="2793"/>
    <cellStyle name="常规 4 2 2 5 2" xfId="2794"/>
    <cellStyle name="千位分隔 4 2 4 3" xfId="2795"/>
    <cellStyle name="40% - 强调文字颜色 6 2 3 5" xfId="2796"/>
    <cellStyle name="常规 4 2 2 7" xfId="2797"/>
    <cellStyle name="40% - 强调文字颜色 6 2 3_2015财政决算公开" xfId="2798"/>
    <cellStyle name="40% - 强调文字颜色 6 2 4 3" xfId="2799"/>
    <cellStyle name="常规 4 2 3 5" xfId="2800"/>
    <cellStyle name="千位分隔 4 2 5 2" xfId="2801"/>
    <cellStyle name="40% - 强调文字颜色 6 2 4 4" xfId="2802"/>
    <cellStyle name="常规 4 2 3 6" xfId="2803"/>
    <cellStyle name="40% - 强调文字颜色 6 2 5 2" xfId="2804"/>
    <cellStyle name="常规 4 2 4 4" xfId="2805"/>
    <cellStyle name="常规 8 6" xfId="2806"/>
    <cellStyle name="货币 2 2 5 3 2" xfId="2807"/>
    <cellStyle name="40% - 强调文字颜色 6 2 6" xfId="2808"/>
    <cellStyle name="货币 2 2 5 4" xfId="2809"/>
    <cellStyle name="常规 10 2 2 2 2" xfId="2810"/>
    <cellStyle name="40% - 强调文字颜色 6 3 2 2" xfId="2811"/>
    <cellStyle name="常规 5 3 4" xfId="2812"/>
    <cellStyle name="40% - 强调文字颜色 6 3 2 2 2" xfId="2813"/>
    <cellStyle name="常规 5 3 4 2" xfId="2814"/>
    <cellStyle name="40% - 强调文字颜色 6 3 2 2 3" xfId="2815"/>
    <cellStyle name="警告文本 3 4" xfId="2816"/>
    <cellStyle name="40% - 强调文字颜色 6 3 2 2_2015财政决算公开" xfId="2817"/>
    <cellStyle name="40% - 强调文字颜色 6 3 2_2015财政决算公开" xfId="2818"/>
    <cellStyle name="60% - 强调文字颜色 6 7 2" xfId="2819"/>
    <cellStyle name="数字 2 2 2 2" xfId="2820"/>
    <cellStyle name="40% - 强调文字颜色 6 3 3" xfId="2821"/>
    <cellStyle name="40% - 强调文字颜色 6 3 3 2" xfId="2822"/>
    <cellStyle name="常规 5 4 4" xfId="2823"/>
    <cellStyle name="货币 4 2 4 5" xfId="2824"/>
    <cellStyle name="40% - 强调文字颜色 6 3 3 2 2" xfId="2825"/>
    <cellStyle name="常规 5 4 4 2" xfId="2826"/>
    <cellStyle name="40% - 强调文字颜色 6 3 4 2" xfId="2827"/>
    <cellStyle name="常规 5 5 4" xfId="2828"/>
    <cellStyle name="货币 2 2 6 2 2" xfId="2829"/>
    <cellStyle name="Currency_1995" xfId="2830"/>
    <cellStyle name="40% - 强调文字颜色 6 3_2015财政决算公开" xfId="2831"/>
    <cellStyle name="40% - 强调文字颜色 6 4 2" xfId="2832"/>
    <cellStyle name="60% - 强调文字颜色 4 2 2 2" xfId="2833"/>
    <cellStyle name="40% - 强调文字颜色 6 4 2 2" xfId="2834"/>
    <cellStyle name="常规 6 3 4" xfId="2835"/>
    <cellStyle name="60% - 强调文字颜色 4 2 2 2 2" xfId="2836"/>
    <cellStyle name="40% - 强调文字颜色 6 4 2 2 2" xfId="2837"/>
    <cellStyle name="60% - 强调文字颜色 4 2 2 2 2 2" xfId="2838"/>
    <cellStyle name="强调文字颜色 5 7" xfId="2839"/>
    <cellStyle name="常规 4_征收计划表8" xfId="2840"/>
    <cellStyle name="40% - 强调文字颜色 6 4 2_2015财政决算公开" xfId="2841"/>
    <cellStyle name="40% - 强调文字颜色 6 4 3" xfId="2842"/>
    <cellStyle name="60% - 强调文字颜色 4 2 2 3" xfId="2843"/>
    <cellStyle name="40% - 强调文字颜色 6 4 3 2" xfId="2844"/>
    <cellStyle name="常规 4 2 2 2 4" xfId="2845"/>
    <cellStyle name="60% - 强调文字颜色 4 2 2 3 2" xfId="2846"/>
    <cellStyle name="40% - 强调文字颜色 6 4 4" xfId="2847"/>
    <cellStyle name="货币 2 2 7 2" xfId="2848"/>
    <cellStyle name="60% - 强调文字颜色 4 2 2 4" xfId="2849"/>
    <cellStyle name="60% - 强调文字颜色 3 7" xfId="2850"/>
    <cellStyle name="40% - 强调文字颜色 6 4_2015财政决算公开" xfId="2851"/>
    <cellStyle name="40% - 强调文字颜色 6 5" xfId="2852"/>
    <cellStyle name="60% - 强调文字颜色 4 2 3" xfId="2853"/>
    <cellStyle name="40% - 强调文字颜色 6 5 2" xfId="2854"/>
    <cellStyle name="60% - 强调文字颜色 4 2 3 2" xfId="2855"/>
    <cellStyle name="40% - 强调文字颜色 6 5 2 2" xfId="2856"/>
    <cellStyle name="常规 7 3 4" xfId="2857"/>
    <cellStyle name="60% - 强调文字颜色 4 2 3 2 2" xfId="2858"/>
    <cellStyle name="40% - 强调文字颜色 6 5 2 2 2" xfId="2859"/>
    <cellStyle name="60% - 强调文字颜色 4 2 3 2 2 2" xfId="2860"/>
    <cellStyle name="40% - 强调文字颜色 6 5 2_2015财政决算公开" xfId="2861"/>
    <cellStyle name="40% - 强调文字颜色 6 5 3" xfId="2862"/>
    <cellStyle name="60% - 强调文字颜色 4 2 3 3" xfId="2863"/>
    <cellStyle name="40% - 强调文字颜色 6 5 4" xfId="2864"/>
    <cellStyle name="货币 2 2 8 2" xfId="2865"/>
    <cellStyle name="60% - 强调文字颜色 4 2 3 4" xfId="2866"/>
    <cellStyle name="注释 3 2" xfId="2867"/>
    <cellStyle name="40% - 强调文字颜色 6 6" xfId="2868"/>
    <cellStyle name="60% - 强调文字颜色 4 2 4" xfId="2869"/>
    <cellStyle name="60% - 强调文字颜色 2 3 3 2" xfId="2870"/>
    <cellStyle name="注释 3 2 2" xfId="2871"/>
    <cellStyle name="40% - 强调文字颜色 6 6 2" xfId="2872"/>
    <cellStyle name="60% - 强调文字颜色 4 2 4 2" xfId="2873"/>
    <cellStyle name="60% - 强调文字颜色 2 3 3 2 2" xfId="2874"/>
    <cellStyle name="注释 3 3 2" xfId="2875"/>
    <cellStyle name="40% - 强调文字颜色 6 7 2" xfId="2876"/>
    <cellStyle name="60% - 强调文字颜色 4 2 5 2" xfId="2877"/>
    <cellStyle name="注释 3 4" xfId="2878"/>
    <cellStyle name="40% - 强调文字颜色 6 8" xfId="2879"/>
    <cellStyle name="60% - 强调文字颜色 4 2 6" xfId="2880"/>
    <cellStyle name="强调文字颜色 4 4 2 2" xfId="2881"/>
    <cellStyle name="40% - 着色 1" xfId="2882"/>
    <cellStyle name="货币 5" xfId="2883"/>
    <cellStyle name="40% - 着色 3" xfId="2884"/>
    <cellStyle name="40% - 着色 5" xfId="2885"/>
    <cellStyle name="60% - 强调文字颜色 6 6 2 2" xfId="2886"/>
    <cellStyle name="60% - 强调文字颜色 3 2 3 3" xfId="2887"/>
    <cellStyle name="超级链接 5" xfId="2888"/>
    <cellStyle name="60% - 强调文字颜色 1 2" xfId="2889"/>
    <cellStyle name="60% - 强调文字颜色 3 2 3 3 2" xfId="2890"/>
    <cellStyle name="常规 13_2015财政决算公开" xfId="2891"/>
    <cellStyle name="60% - 强调文字颜色 1 2 2" xfId="2892"/>
    <cellStyle name="60% - 强调文字颜色 1 2 2 2 2" xfId="2893"/>
    <cellStyle name="60% - 强调文字颜色 5 6" xfId="2894"/>
    <cellStyle name="60% - 强调文字颜色 1 2 2 2 2 2" xfId="2895"/>
    <cellStyle name="常规 3 2 4 2" xfId="2896"/>
    <cellStyle name="60% - 强调文字颜色 1 2 2 2 3" xfId="2897"/>
    <cellStyle name="60% - 强调文字颜色 1 2 2 3" xfId="2898"/>
    <cellStyle name="60% - 强调文字颜色 1 2 2 4" xfId="2899"/>
    <cellStyle name="60% - 强调文字颜色 1 2 3 2" xfId="2900"/>
    <cellStyle name="好 3 2 2 2 2" xfId="2901"/>
    <cellStyle name="60% - 强调文字颜色 1 2 3 2 3" xfId="2902"/>
    <cellStyle name="60% - 强调文字颜色 1 2 3 3" xfId="2903"/>
    <cellStyle name="60% - 强调文字颜色 1 2 3 3 2" xfId="2904"/>
    <cellStyle name="60% - 强调文字颜色 1 2 3 4" xfId="2905"/>
    <cellStyle name="60% - 强调文字颜色 1 2 4" xfId="2906"/>
    <cellStyle name="60% - 强调文字颜色 1 2 4 2" xfId="2907"/>
    <cellStyle name="60% - 强调文字颜色 1 2 4 2 2" xfId="2908"/>
    <cellStyle name="货币 2 2 4 4" xfId="2909"/>
    <cellStyle name="常规 10 2 2 2" xfId="2910"/>
    <cellStyle name="60% - 强调文字颜色 1 2 4 3" xfId="2911"/>
    <cellStyle name="输入 4 2 3" xfId="2912"/>
    <cellStyle name="Calc Currency (0) 2" xfId="2913"/>
    <cellStyle name="60% - 强调文字颜色 1 2 5" xfId="2914"/>
    <cellStyle name="60% - 强调文字颜色 1 2 5 2" xfId="2915"/>
    <cellStyle name="标题 2 2 3 2 2" xfId="2916"/>
    <cellStyle name="货币 2 6 2" xfId="2917"/>
    <cellStyle name="60% - 强调文字颜色 1 2 6" xfId="2918"/>
    <cellStyle name="60% - 强调文字颜色 1 2 7" xfId="2919"/>
    <cellStyle name="链接单元格 6 2" xfId="2920"/>
    <cellStyle name="货币 2 6 3" xfId="2921"/>
    <cellStyle name="60% - 强调文字颜色 1 2_2015财政决算公开" xfId="2922"/>
    <cellStyle name="60% - 强调文字颜色 3 2 3 4" xfId="2923"/>
    <cellStyle name="60% - 强调文字颜色 1 3" xfId="2924"/>
    <cellStyle name="常规 8 3" xfId="2925"/>
    <cellStyle name="60% - 强调文字颜色 1 3 2 2 2" xfId="2926"/>
    <cellStyle name="常规 4 2 4 2" xfId="2927"/>
    <cellStyle name="常规 4 6 2" xfId="2928"/>
    <cellStyle name="常规 8 4" xfId="2929"/>
    <cellStyle name="60% - 强调文字颜色 1 3 2 2 3" xfId="2930"/>
    <cellStyle name="60% - 强调文字颜色 1 3 2 4" xfId="2931"/>
    <cellStyle name="60% - 强调文字颜色 1 3 3" xfId="2932"/>
    <cellStyle name="60% - 强调文字颜色 1 3 3 2" xfId="2933"/>
    <cellStyle name="60% - 强调文字颜色 1 3 3 2 2" xfId="2934"/>
    <cellStyle name="常规 2_2012-2013年“三公”经费预决算情况汇总表样" xfId="2935"/>
    <cellStyle name="60% - 强调文字颜色 1 3 3 3" xfId="2936"/>
    <cellStyle name="60% - 强调文字颜色 1 3 4" xfId="2937"/>
    <cellStyle name="60% - 强调文字颜色 1 3 4 2" xfId="2938"/>
    <cellStyle name="60% - 强调文字颜色 3 2 3 5" xfId="2939"/>
    <cellStyle name="60% - 强调文字颜色 1 4" xfId="2940"/>
    <cellStyle name="常规 2 4 2 4 2" xfId="2941"/>
    <cellStyle name="60% - 强调文字颜色 1 4 2" xfId="2942"/>
    <cellStyle name="常规 2 4 2 4 2 2" xfId="2943"/>
    <cellStyle name="60% - 强调文字颜色 1 4 2 2 2" xfId="2944"/>
    <cellStyle name="货币 2 10 2" xfId="2945"/>
    <cellStyle name="60% - 强调文字颜色 1 4 3" xfId="2946"/>
    <cellStyle name="60% - 强调文字颜色 1 4 3 2" xfId="2947"/>
    <cellStyle name="60% - 强调文字颜色 1 4 4" xfId="2948"/>
    <cellStyle name="60% - 强调文字颜色 1 5" xfId="2949"/>
    <cellStyle name="常规 2 4 2 4 3" xfId="2950"/>
    <cellStyle name="60% - 强调文字颜色 1 5 2" xfId="2951"/>
    <cellStyle name="常规 2 4 2 4 3 2" xfId="2952"/>
    <cellStyle name="60% - 强调文字颜色 1 5 3" xfId="2953"/>
    <cellStyle name="60% - 强调文字颜色 1 5 3 2" xfId="2954"/>
    <cellStyle name="货币 3 4 2 2" xfId="2955"/>
    <cellStyle name="60% - 强调文字颜色 1 5 4" xfId="2956"/>
    <cellStyle name="60% - 强调文字颜色 1 6" xfId="2957"/>
    <cellStyle name="常规 2 4 2 4 4" xfId="2958"/>
    <cellStyle name="60% - 强调文字颜色 1 7" xfId="2959"/>
    <cellStyle name="标题 3 3 2 2" xfId="2960"/>
    <cellStyle name="常规 2 4 2 4 5" xfId="2961"/>
    <cellStyle name="60% - 强调文字颜色 2 2 2" xfId="2962"/>
    <cellStyle name="差 7" xfId="2963"/>
    <cellStyle name="60% - 强调文字颜色 2 2 2 2" xfId="2964"/>
    <cellStyle name="差 7 2" xfId="2965"/>
    <cellStyle name="60% - 强调文字颜色 2 2 2 2 2" xfId="2966"/>
    <cellStyle name="60% - 强调文字颜色 2 2 2 2 2 2" xfId="2967"/>
    <cellStyle name="差 8" xfId="2968"/>
    <cellStyle name="60% - 强调文字颜色 2 2 2 3" xfId="2969"/>
    <cellStyle name="货币 4 5 2" xfId="2970"/>
    <cellStyle name="60% - 强调文字颜色 2 2 2 4" xfId="2971"/>
    <cellStyle name="60% - 强调文字颜色 3 2 4" xfId="2972"/>
    <cellStyle name="60% - 强调文字颜色 2 2 3 2" xfId="2973"/>
    <cellStyle name="60% - 强调文字颜色 3 2 4 2" xfId="2974"/>
    <cellStyle name="60% - 强调文字颜色 2 2 3 2 2" xfId="2975"/>
    <cellStyle name="60% - 强调文字颜色 5 8" xfId="2976"/>
    <cellStyle name="60% - 强调文字颜色 3 2 4 2 2" xfId="2977"/>
    <cellStyle name="60% - 强调文字颜色 2 2 3 2 2 2" xfId="2978"/>
    <cellStyle name="60% - 强调文字颜色 3 2 5" xfId="2979"/>
    <cellStyle name="60% - 强调文字颜色 2 2 3 3" xfId="2980"/>
    <cellStyle name="comma zerodec 2" xfId="2981"/>
    <cellStyle name="常规 2 2 3 2 4" xfId="2982"/>
    <cellStyle name="千位分隔 2 2 7" xfId="2983"/>
    <cellStyle name="60% - 强调文字颜色 3 2 5 2" xfId="2984"/>
    <cellStyle name="60% - 强调文字颜色 2 2 3 3 2" xfId="2985"/>
    <cellStyle name="货币 4 6 2" xfId="2986"/>
    <cellStyle name="60% - 强调文字颜色 3 2 6" xfId="2987"/>
    <cellStyle name="60% - 强调文字颜色 2 2 3 4" xfId="2988"/>
    <cellStyle name="60% - 强调文字颜色 2 2 4" xfId="2989"/>
    <cellStyle name="60% - 强调文字颜色 3 3 4" xfId="2990"/>
    <cellStyle name="60% - 强调文字颜色 2 2 4 2" xfId="2991"/>
    <cellStyle name="60% - 强调文字颜色 3 3 4 2" xfId="2992"/>
    <cellStyle name="60% - 强调文字颜色 2 2 4 2 2" xfId="2993"/>
    <cellStyle name="60% - 强调文字颜色 2 2 5" xfId="2994"/>
    <cellStyle name="60% - 强调文字颜色 3 4 4" xfId="2995"/>
    <cellStyle name="60% - 强调文字颜色 2 2 5 2" xfId="2996"/>
    <cellStyle name="货币 3 6 2" xfId="2997"/>
    <cellStyle name="60% - 强调文字颜色 2 2 6" xfId="2998"/>
    <cellStyle name="货币 2 2 2 4 5" xfId="2999"/>
    <cellStyle name="60% - 强调文字颜色 2 2_2015财政决算公开" xfId="3000"/>
    <cellStyle name="60% - 强调文字颜色 2 3 2" xfId="3001"/>
    <cellStyle name="60% - 强调文字颜色 2 3 4" xfId="3002"/>
    <cellStyle name="60% - 强调文字颜色 4 3 4" xfId="3003"/>
    <cellStyle name="60% - 强调文字颜色 2 3 4 2" xfId="3004"/>
    <cellStyle name="检查单元格 2 2 3" xfId="3005"/>
    <cellStyle name="注释 4 2" xfId="3006"/>
    <cellStyle name="常规 17" xfId="3007"/>
    <cellStyle name="常规 22" xfId="3008"/>
    <cellStyle name="60% - 强调文字颜色 2 4" xfId="3009"/>
    <cellStyle name="常规 2 4 2 5 2" xfId="3010"/>
    <cellStyle name="60% - 强调文字颜色 2 4 2" xfId="3011"/>
    <cellStyle name="60% - 强调文字颜色 2 4 2 2" xfId="3012"/>
    <cellStyle name="60% - 强调文字颜色 2 4 2 2 2" xfId="3013"/>
    <cellStyle name="60% - 强调文字颜色 2 4 2 3" xfId="3014"/>
    <cellStyle name="60% - 强调文字颜色 2 4 4" xfId="3015"/>
    <cellStyle name="60% - 强调文字颜色 2 5" xfId="3016"/>
    <cellStyle name="货币 3 5 2 2" xfId="3017"/>
    <cellStyle name="60% - 强调文字颜色 2 5 4" xfId="3018"/>
    <cellStyle name="60% - 强调文字颜色 2 6 3" xfId="3019"/>
    <cellStyle name="60% - 强调文字颜色 2 9" xfId="3020"/>
    <cellStyle name="60% - 强调文字颜色 3 2 2 2" xfId="3021"/>
    <cellStyle name="60% - 强调文字颜色 3 2 2 3" xfId="3022"/>
    <cellStyle name="60% - 强调文字颜色 3 2 3" xfId="3023"/>
    <cellStyle name="60% - 强调文字颜色 3 2 3 2" xfId="3024"/>
    <cellStyle name="超级链接 4" xfId="3025"/>
    <cellStyle name="60% - 强调文字颜色 3 2_2015财政决算公开" xfId="3026"/>
    <cellStyle name="60% - 强调文字颜色 3 3 2 2" xfId="3027"/>
    <cellStyle name="60% - 强调文字颜色 3 3 2 2 2" xfId="3028"/>
    <cellStyle name="60% - 强调文字颜色 3 3 2 2 2 2" xfId="3029"/>
    <cellStyle name="常规 2 5" xfId="3030"/>
    <cellStyle name="60% - 强调文字颜色 3 3 2 3" xfId="3031"/>
    <cellStyle name="60% - 强调文字颜色 3 3 2 4" xfId="3032"/>
    <cellStyle name="60% - 强调文字颜色 3 3 3 2" xfId="3033"/>
    <cellStyle name="60% - 强调文字颜色 3 3 3 3" xfId="3034"/>
    <cellStyle name="60% - 强调文字颜色 3 4 3" xfId="3035"/>
    <cellStyle name="标题 1 2 3 2 2" xfId="3036"/>
    <cellStyle name="60% - 强调文字颜色 3 5" xfId="3037"/>
    <cellStyle name="60% - 强调文字颜色 3 5 3" xfId="3038"/>
    <cellStyle name="60% - 强调文字颜色 3 5 3 2" xfId="3039"/>
    <cellStyle name="货币 3 6 2 2" xfId="3040"/>
    <cellStyle name="60% - 强调文字颜色 3 5 4" xfId="3041"/>
    <cellStyle name="60% - 强调文字颜色 3 6" xfId="3042"/>
    <cellStyle name="60% - 强调文字颜色 3 6 2" xfId="3043"/>
    <cellStyle name="60% - 强调文字颜色 3 6 3" xfId="3044"/>
    <cellStyle name="60% - 强调文字颜色 3 7 2" xfId="3045"/>
    <cellStyle name="60% - 强调文字颜色 3 8" xfId="3046"/>
    <cellStyle name="60% - 强调文字颜色 4 2" xfId="3047"/>
    <cellStyle name="60% - 强调文字颜色 4 2 3 5" xfId="3048"/>
    <cellStyle name="常规 15" xfId="3049"/>
    <cellStyle name="常规 20" xfId="3050"/>
    <cellStyle name="60% - 强调文字颜色 4 3 2" xfId="3051"/>
    <cellStyle name="百分比 2 6" xfId="3052"/>
    <cellStyle name="常规 15 2" xfId="3053"/>
    <cellStyle name="常规 20 2" xfId="3054"/>
    <cellStyle name="60% - 强调文字颜色 4 3 2 2" xfId="3055"/>
    <cellStyle name="常规 15 2 2" xfId="3056"/>
    <cellStyle name="常规 20 2 2" xfId="3057"/>
    <cellStyle name="60% - 强调文字颜色 4 3 2 2 2" xfId="3058"/>
    <cellStyle name="常规 15 3" xfId="3059"/>
    <cellStyle name="常规 20 3" xfId="3060"/>
    <cellStyle name="常规 5 2 2 2 2" xfId="3061"/>
    <cellStyle name="60% - 强调文字颜色 4 3 2 3" xfId="3062"/>
    <cellStyle name="常规 15 3 2" xfId="3063"/>
    <cellStyle name="60% - 强调文字颜色 4 3 2 3 2" xfId="3064"/>
    <cellStyle name="60% - 强调文字颜色 4 3 3 2" xfId="3065"/>
    <cellStyle name="检查单元格 2 2 2 2" xfId="3066"/>
    <cellStyle name="百分比 3 6" xfId="3067"/>
    <cellStyle name="常规 16 2" xfId="3068"/>
    <cellStyle name="常规 21 2" xfId="3069"/>
    <cellStyle name="60% - 强调文字颜色 4 3 3 2 2" xfId="3070"/>
    <cellStyle name="检查单元格 2 2 2 2 2" xfId="3071"/>
    <cellStyle name="标题 8" xfId="3072"/>
    <cellStyle name="常规 16 2 2" xfId="3073"/>
    <cellStyle name="常规 21 2 2" xfId="3074"/>
    <cellStyle name="60% - 强调文字颜色 4 3 3 3" xfId="3075"/>
    <cellStyle name="检查单元格 2 2 2 3" xfId="3076"/>
    <cellStyle name="常规 16 3" xfId="3077"/>
    <cellStyle name="常规 21 3" xfId="3078"/>
    <cellStyle name="常规 5 2 2 3 2" xfId="3079"/>
    <cellStyle name="60% - 强调文字颜色 4 3 4 2" xfId="3080"/>
    <cellStyle name="检查单元格 2 2 3 2" xfId="3081"/>
    <cellStyle name="注释 4 2 2" xfId="3082"/>
    <cellStyle name="常规 17 2" xfId="3083"/>
    <cellStyle name="常规 22 2" xfId="3084"/>
    <cellStyle name="60% - 强调文字颜色 4 4" xfId="3085"/>
    <cellStyle name="常规 2 4 2 7 2" xfId="3086"/>
    <cellStyle name="常规 65" xfId="3087"/>
    <cellStyle name="常规 70" xfId="3088"/>
    <cellStyle name="60% - 强调文字颜色 4 4 2" xfId="3089"/>
    <cellStyle name="60% - 强调文字颜色 4 4 3" xfId="3090"/>
    <cellStyle name="差_全国友协2010年度中央部门决算（草案）" xfId="3091"/>
    <cellStyle name="检查单元格 2 3 2" xfId="3092"/>
    <cellStyle name="常规 66" xfId="3093"/>
    <cellStyle name="常规 71" xfId="3094"/>
    <cellStyle name="60% - 强调文字颜色 4 4 4" xfId="3095"/>
    <cellStyle name="检查单元格 2 3 3" xfId="3096"/>
    <cellStyle name="注释 5 2" xfId="3097"/>
    <cellStyle name="常规 67" xfId="3098"/>
    <cellStyle name="常规 72" xfId="3099"/>
    <cellStyle name="计算 2 4 2 2" xfId="3100"/>
    <cellStyle name="60% - 强调文字颜色 4 5" xfId="3101"/>
    <cellStyle name="60% - 强调文字颜色 4 5 2" xfId="3102"/>
    <cellStyle name="60% - 强调文字颜色 4 5 3" xfId="3103"/>
    <cellStyle name="检查单元格 2 4 2" xfId="3104"/>
    <cellStyle name="60% - 强调文字颜色 4 5 3 2" xfId="3105"/>
    <cellStyle name="检查单元格 2 4 2 2" xfId="3106"/>
    <cellStyle name="60% - 强调文字颜色 4 6" xfId="3107"/>
    <cellStyle name="超级链接 2 4" xfId="3108"/>
    <cellStyle name="60% - 强调文字颜色 4 6 2" xfId="3109"/>
    <cellStyle name="60% - 强调文字颜色 4 6 3" xfId="3110"/>
    <cellStyle name="检查单元格 2 5 2" xfId="3111"/>
    <cellStyle name="60% - 强调文字颜色 4 7" xfId="3112"/>
    <cellStyle name="60% - 强调文字颜色 4 7 2" xfId="3113"/>
    <cellStyle name="60% - 强调文字颜色 4 8" xfId="3114"/>
    <cellStyle name="60% - 强调文字颜色 5 2 2 2" xfId="3115"/>
    <cellStyle name="常规 14 5" xfId="3116"/>
    <cellStyle name="60% - 强调文字颜色 5 2 2 2 2" xfId="3117"/>
    <cellStyle name="60% - 强调文字颜色 5 2 2 2 2 2" xfId="3118"/>
    <cellStyle name="适中 2" xfId="3119"/>
    <cellStyle name="60% - 强调文字颜色 5 2 2 3" xfId="3120"/>
    <cellStyle name="常规 15 5" xfId="3121"/>
    <cellStyle name="适中 2 2" xfId="3122"/>
    <cellStyle name="60% - 强调文字颜色 5 2 2 3 2" xfId="3123"/>
    <cellStyle name="常规 28 2 2" xfId="3124"/>
    <cellStyle name="货币 3 2 7 2" xfId="3125"/>
    <cellStyle name="适中 3" xfId="3126"/>
    <cellStyle name="60% - 强调文字颜色 5 2 2 4" xfId="3127"/>
    <cellStyle name="Fixed 2" xfId="3128"/>
    <cellStyle name="60% - 强调文字颜色 5 2 3 2" xfId="3129"/>
    <cellStyle name="60% - 强调文字颜色 5 2 3 2 2" xfId="3130"/>
    <cellStyle name="后继超级链接 2 3" xfId="3131"/>
    <cellStyle name="60% - 强调文字颜色 5 2 3 2 2 2" xfId="3132"/>
    <cellStyle name="60% - 强调文字颜色 5 2 3 2 3" xfId="3133"/>
    <cellStyle name="60% - 强调文字颜色 5 2 3 3" xfId="3134"/>
    <cellStyle name="60% - 强调文字颜色 5 2 3 4" xfId="3135"/>
    <cellStyle name="60% - 强调文字颜色 5 2 4 2" xfId="3136"/>
    <cellStyle name="货币 2 11" xfId="3137"/>
    <cellStyle name="60% - 强调文字颜色 5 2 4 2 2" xfId="3138"/>
    <cellStyle name="60% - 强调文字颜色 5 2 5" xfId="3139"/>
    <cellStyle name="解释性文本 2 2 2" xfId="3140"/>
    <cellStyle name="60% - 强调文字颜色 5 2 5 2" xfId="3141"/>
    <cellStyle name="解释性文本 2 2 2 2" xfId="3142"/>
    <cellStyle name="60% - 强调文字颜色 5 2 6" xfId="3143"/>
    <cellStyle name="解释性文本 2 2 3" xfId="3144"/>
    <cellStyle name="60% - 强调文字颜色 5 3 2 2 3" xfId="3145"/>
    <cellStyle name="常规 29 2 2" xfId="3146"/>
    <cellStyle name="60% - 强调文字颜色 5 3 2 4" xfId="3147"/>
    <cellStyle name="60% - 强调文字颜色 5 3 3" xfId="3148"/>
    <cellStyle name="检查单元格 3 2 2" xfId="3149"/>
    <cellStyle name="60% - 强调文字颜色 5 3 3 2 2" xfId="3150"/>
    <cellStyle name="检查单元格 3 2 2 2 2" xfId="3151"/>
    <cellStyle name="60% - 强调文字颜色 5 3 3 3" xfId="3152"/>
    <cellStyle name="检查单元格 3 2 2 3" xfId="3153"/>
    <cellStyle name="60% - 强调文字颜色 5 3 4" xfId="3154"/>
    <cellStyle name="检查单元格 3 2 3" xfId="3155"/>
    <cellStyle name="60% - 强调文字颜色 5 3 4 2" xfId="3156"/>
    <cellStyle name="检查单元格 3 2 3 2" xfId="3157"/>
    <cellStyle name="60% - 强调文字颜色 5 4" xfId="3158"/>
    <cellStyle name="60% - 强调文字颜色 5 4 2" xfId="3159"/>
    <cellStyle name="60% - 强调文字颜色 5 4 3" xfId="3160"/>
    <cellStyle name="检查单元格 3 3 2" xfId="3161"/>
    <cellStyle name="60% - 强调文字颜色 5 4 3 2" xfId="3162"/>
    <cellStyle name="检查单元格 3 3 2 2" xfId="3163"/>
    <cellStyle name="标题 1 2 5" xfId="3164"/>
    <cellStyle name="60% - 强调文字颜色 5 4 4" xfId="3165"/>
    <cellStyle name="检查单元格 3 3 3" xfId="3166"/>
    <cellStyle name="60% - 强调文字颜色 5 5" xfId="3167"/>
    <cellStyle name="60% - 强调文字颜色 5 5 2" xfId="3168"/>
    <cellStyle name="60% - 强调文字颜色 5 5 3" xfId="3169"/>
    <cellStyle name="检查单元格 3 4 2" xfId="3170"/>
    <cellStyle name="60% - 强调文字颜色 5 5 4" xfId="3171"/>
    <cellStyle name="60% - 强调文字颜色 5 6 2" xfId="3172"/>
    <cellStyle name="60% - 强调文字颜色 5 6 2 2" xfId="3173"/>
    <cellStyle name="60% - 强调文字颜色 5 6 3" xfId="3174"/>
    <cellStyle name="60% - 强调文字颜色 5 7" xfId="3175"/>
    <cellStyle name="60% - 强调文字颜色 5 7 2" xfId="3176"/>
    <cellStyle name="60% - 强调文字颜色 6 2" xfId="3177"/>
    <cellStyle name="60% - 强调文字颜色 6 2 2" xfId="3178"/>
    <cellStyle name="60% - 强调文字颜色 6 2 2 2" xfId="3179"/>
    <cellStyle name="60% - 强调文字颜色 6 2 2 2 2" xfId="3180"/>
    <cellStyle name="60% - 强调文字颜色 6 2 2 2 2 2" xfId="3181"/>
    <cellStyle name="60% - 强调文字颜色 6 2 2 2 3" xfId="3182"/>
    <cellStyle name="60% - 强调文字颜色 6 2 2 3" xfId="3183"/>
    <cellStyle name="60% - 强调文字颜色 6 2 2 3 2" xfId="3184"/>
    <cellStyle name="货币 4 2 7 2" xfId="3185"/>
    <cellStyle name="60% - 强调文字颜色 6 2 2 4" xfId="3186"/>
    <cellStyle name="60% - 强调文字颜色 6 2 3" xfId="3187"/>
    <cellStyle name="60% - 强调文字颜色 6 2 3 2" xfId="3188"/>
    <cellStyle name="千位分隔 3 2 4 5" xfId="3189"/>
    <cellStyle name="60% - 强调文字颜色 6 2 3 2 2" xfId="3190"/>
    <cellStyle name="标题 1 2_2015财政决算公开" xfId="3191"/>
    <cellStyle name="60% - 强调文字颜色 6 2 3 2 2 2" xfId="3192"/>
    <cellStyle name="60% - 强调文字颜色 6 2 3 2 3" xfId="3193"/>
    <cellStyle name="60% - 强调文字颜色 6 2 3 3" xfId="3194"/>
    <cellStyle name="60% - 强调文字颜色 6 2 3 4" xfId="3195"/>
    <cellStyle name="60% - 强调文字颜色 6 2 3 5" xfId="3196"/>
    <cellStyle name="60% - 强调文字颜色 6 2 4 2" xfId="3197"/>
    <cellStyle name="汇总 4 3" xfId="3198"/>
    <cellStyle name="60% - 强调文字颜色 6 2 4 2 2" xfId="3199"/>
    <cellStyle name="60% - 强调文字颜色 6 2 5" xfId="3200"/>
    <cellStyle name="解释性文本 3 2 2" xfId="3201"/>
    <cellStyle name="60% - 强调文字颜色 6 2 6" xfId="3202"/>
    <cellStyle name="解释性文本 3 2 3" xfId="3203"/>
    <cellStyle name="60% - 强调文字颜色 6 3" xfId="3204"/>
    <cellStyle name="60% - 强调文字颜色 6 3 2" xfId="3205"/>
    <cellStyle name="60% - 强调文字颜色 6 3 2 4" xfId="3206"/>
    <cellStyle name="小数 2 2 2" xfId="3207"/>
    <cellStyle name="60% - 强调文字颜色 6 3 3" xfId="3208"/>
    <cellStyle name="检查单元格 4 2 2" xfId="3209"/>
    <cellStyle name="千位分隔 4 2 4 5" xfId="3210"/>
    <cellStyle name="60% - 强调文字颜色 6 3 3 2 2" xfId="3211"/>
    <cellStyle name="常规 4 2 2 9" xfId="3212"/>
    <cellStyle name="60% - 强调文字颜色 6 3 3 3" xfId="3213"/>
    <cellStyle name="小数 2 2 3" xfId="3214"/>
    <cellStyle name="60% - 强调文字颜色 6 3 4" xfId="3215"/>
    <cellStyle name="检查单元格 4 2 3" xfId="3216"/>
    <cellStyle name="60% - 强调文字颜色 6 3 4 2" xfId="3217"/>
    <cellStyle name="60% - 强调文字颜色 6 3 5" xfId="3218"/>
    <cellStyle name="解释性文本 3 3 2" xfId="3219"/>
    <cellStyle name="百分比 3 2 2" xfId="3220"/>
    <cellStyle name="60% - 强调文字颜色 6 4" xfId="3221"/>
    <cellStyle name="千位分隔 2 2 3 4" xfId="3222"/>
    <cellStyle name="百分比 3 2 2 2" xfId="3223"/>
    <cellStyle name="60% - 强调文字颜色 6 4 2" xfId="3224"/>
    <cellStyle name="小数 2 3 2" xfId="3225"/>
    <cellStyle name="60% - 强调文字颜色 6 4 3" xfId="3226"/>
    <cellStyle name="检查单元格 4 3 2" xfId="3227"/>
    <cellStyle name="千位分隔 2 2 3 5" xfId="3228"/>
    <cellStyle name="百分比 3 2 2 3" xfId="3229"/>
    <cellStyle name="60% - 强调文字颜色 6 4 3 2" xfId="3230"/>
    <cellStyle name="60% - 强调文字颜色 6 4 4" xfId="3231"/>
    <cellStyle name="百分比 3 2 3" xfId="3232"/>
    <cellStyle name="60% - 强调文字颜色 6 5" xfId="3233"/>
    <cellStyle name="60% - 强调文字颜色 6 5 2 2 2" xfId="3234"/>
    <cellStyle name="Header1" xfId="3235"/>
    <cellStyle name="60% - 强调文字颜色 6 5 2 3" xfId="3236"/>
    <cellStyle name="60% - 强调文字颜色 6 5 3 2" xfId="3237"/>
    <cellStyle name="60% - 强调文字颜色 6 5 4" xfId="3238"/>
    <cellStyle name="60% - 强调文字颜色 6 6" xfId="3239"/>
    <cellStyle name="常规 3 2 4 2 2" xfId="3240"/>
    <cellStyle name="百分比 3 2 4" xfId="3241"/>
    <cellStyle name="常规 2 2 3 8" xfId="3242"/>
    <cellStyle name="60% - 强调文字颜色 6 6 2" xfId="3243"/>
    <cellStyle name="60% - 强调文字颜色 6 6 3" xfId="3244"/>
    <cellStyle name="60% - 强调文字颜色 6 7" xfId="3245"/>
    <cellStyle name="60% - 强调文字颜色 6 8" xfId="3246"/>
    <cellStyle name="常规 12 2 2 2 2" xfId="3247"/>
    <cellStyle name="强调文字颜色 5 3 4 2" xfId="3248"/>
    <cellStyle name="60% - 着色 1" xfId="3249"/>
    <cellStyle name="60% - 着色 1 2" xfId="3250"/>
    <cellStyle name="60% - 着色 2" xfId="3251"/>
    <cellStyle name="常规 2 2 11" xfId="3252"/>
    <cellStyle name="适中 2 2 3" xfId="3253"/>
    <cellStyle name="60% - 着色 2 2" xfId="3254"/>
    <cellStyle name="60% - 着色 3" xfId="3255"/>
    <cellStyle name="适中 2 3 3" xfId="3256"/>
    <cellStyle name="60% - 着色 3 2" xfId="3257"/>
    <cellStyle name="60% - 着色 4" xfId="3258"/>
    <cellStyle name="60% - 着色 5" xfId="3259"/>
    <cellStyle name="适中 3 2 2 2" xfId="3260"/>
    <cellStyle name="60% - 着色 6" xfId="3261"/>
    <cellStyle name="Calc Currency (0)" xfId="3262"/>
    <cellStyle name="常规 3 6 2" xfId="3263"/>
    <cellStyle name="Comma [0] 2" xfId="3264"/>
    <cellStyle name="comma zerodec" xfId="3265"/>
    <cellStyle name="常规 2 2" xfId="3266"/>
    <cellStyle name="Comma_1995" xfId="3267"/>
    <cellStyle name="Currency [0]" xfId="3268"/>
    <cellStyle name="Currency [0] 2" xfId="3269"/>
    <cellStyle name="Currency1 2" xfId="3270"/>
    <cellStyle name="计算 6 2 2" xfId="3271"/>
    <cellStyle name="计算 5 2 3" xfId="3272"/>
    <cellStyle name="Date" xfId="3273"/>
    <cellStyle name="Date 2" xfId="3274"/>
    <cellStyle name="货币 3 2 4 4 2" xfId="3275"/>
    <cellStyle name="千位分隔 3 11" xfId="3276"/>
    <cellStyle name="Dollar (zero dec)" xfId="3277"/>
    <cellStyle name="Dollar (zero dec) 2" xfId="3278"/>
    <cellStyle name="常规 28 2" xfId="3279"/>
    <cellStyle name="常规 33 2" xfId="3280"/>
    <cellStyle name="货币 3 2 7" xfId="3281"/>
    <cellStyle name="Fixed" xfId="3282"/>
    <cellStyle name="Header1 2" xfId="3283"/>
    <cellStyle name="强调文字颜色 5 2 3" xfId="3284"/>
    <cellStyle name="标题 5 2 3_2015财政决算公开" xfId="3285"/>
    <cellStyle name="Header2" xfId="3286"/>
    <cellStyle name="Header2 2" xfId="3287"/>
    <cellStyle name="HEADING1 2" xfId="3288"/>
    <cellStyle name="HEADING2" xfId="3289"/>
    <cellStyle name="HEADING2 2" xfId="3290"/>
    <cellStyle name="Normal_#10-Headcount" xfId="3291"/>
    <cellStyle name="常规 2 3 2 9" xfId="3292"/>
    <cellStyle name="Total" xfId="3293"/>
    <cellStyle name="标题 3 2_2015财政决算公开" xfId="3294"/>
    <cellStyle name="表标题 3" xfId="3295"/>
    <cellStyle name="Total 2" xfId="3296"/>
    <cellStyle name="百分比 2" xfId="3297"/>
    <cellStyle name="常规 2 5 2 2 3" xfId="3298"/>
    <cellStyle name="检查单元格 6 3" xfId="3299"/>
    <cellStyle name="常规 10 3_2015财政决算公开" xfId="3300"/>
    <cellStyle name="百分比 2 2 2" xfId="3301"/>
    <cellStyle name="百分比 2 2 2 2" xfId="3302"/>
    <cellStyle name="百分比 2 2 2 3" xfId="3303"/>
    <cellStyle name="百分比 2 2 2 3 2" xfId="3304"/>
    <cellStyle name="百分比 2 2 3" xfId="3305"/>
    <cellStyle name="百分比 2 2 3 2" xfId="3306"/>
    <cellStyle name="百分比 2 2 3 2 2" xfId="3307"/>
    <cellStyle name="百分比 2 2 3 3" xfId="3308"/>
    <cellStyle name="常规 3 2 3 2 2" xfId="3309"/>
    <cellStyle name="百分比 2 2 4" xfId="3310"/>
    <cellStyle name="百分比 2 2 5" xfId="3311"/>
    <cellStyle name="百分比 2 3 2" xfId="3312"/>
    <cellStyle name="百分比 2 3 2 2" xfId="3313"/>
    <cellStyle name="百分比 2 3 2 2 2" xfId="3314"/>
    <cellStyle name="百分比 2 3 2 3" xfId="3315"/>
    <cellStyle name="百分比 2 3 3" xfId="3316"/>
    <cellStyle name="百分比 2 3 3 2" xfId="3317"/>
    <cellStyle name="强调文字颜色 3 5 2 2" xfId="3318"/>
    <cellStyle name="常规 3 2 3 3 2" xfId="3319"/>
    <cellStyle name="百分比 2 3 4" xfId="3320"/>
    <cellStyle name="差 2 4 2" xfId="3321"/>
    <cellStyle name="百分比 2 4" xfId="3322"/>
    <cellStyle name="百分比 2 4 2" xfId="3323"/>
    <cellStyle name="百分比 2 4 2 2" xfId="3324"/>
    <cellStyle name="百分比 2 5" xfId="3325"/>
    <cellStyle name="百分比 2 5 2" xfId="3326"/>
    <cellStyle name="百分比 3" xfId="3327"/>
    <cellStyle name="常规 2 4 2 9" xfId="3328"/>
    <cellStyle name="百分比 3 2" xfId="3329"/>
    <cellStyle name="百分比 3 3 2" xfId="3330"/>
    <cellStyle name="百分比 3 3 2 2" xfId="3331"/>
    <cellStyle name="适中 4 2 2 2" xfId="3332"/>
    <cellStyle name="百分比 3 3 3" xfId="3333"/>
    <cellStyle name="百分比 3 4" xfId="3334"/>
    <cellStyle name="百分比 3 4 2" xfId="3335"/>
    <cellStyle name="百分比 3 5" xfId="3336"/>
    <cellStyle name="百分比 4 2" xfId="3337"/>
    <cellStyle name="常规 2 2 6" xfId="3338"/>
    <cellStyle name="百分比 4 2 2" xfId="3339"/>
    <cellStyle name="常规 2 2 6 2" xfId="3340"/>
    <cellStyle name="千位分隔 3 2 3 4" xfId="3341"/>
    <cellStyle name="百分比 4 2 2 2" xfId="3342"/>
    <cellStyle name="常规 2 2 6 2 2" xfId="3343"/>
    <cellStyle name="强调文字颜色 5 3 2 2 3" xfId="3344"/>
    <cellStyle name="百分比 4 2 2 2 2" xfId="3345"/>
    <cellStyle name="小数" xfId="3346"/>
    <cellStyle name="百分比 4 2 2 3" xfId="3347"/>
    <cellStyle name="百分比 4 2 3" xfId="3348"/>
    <cellStyle name="常规 2 2 6 3" xfId="3349"/>
    <cellStyle name="千位分隔 3 2 4 4" xfId="3350"/>
    <cellStyle name="百分比 4 2 3 2" xfId="3351"/>
    <cellStyle name="常规 2 2 6 3 2" xfId="3352"/>
    <cellStyle name="百分比 4 3" xfId="3353"/>
    <cellStyle name="常规 2 2 7" xfId="3354"/>
    <cellStyle name="汇总 3" xfId="3355"/>
    <cellStyle name="百分比 4 3 2" xfId="3356"/>
    <cellStyle name="常规 2 2 7 2" xfId="3357"/>
    <cellStyle name="汇总 3 2" xfId="3358"/>
    <cellStyle name="百分比 4 3 2 2" xfId="3359"/>
    <cellStyle name="常规 2 2 7 2 2" xfId="3360"/>
    <cellStyle name="百分比 4 4" xfId="3361"/>
    <cellStyle name="常规 2 2 8" xfId="3362"/>
    <cellStyle name="百分比 4 4 2" xfId="3363"/>
    <cellStyle name="常规 2 2 8 2" xfId="3364"/>
    <cellStyle name="常规_2002年全省财政基金预算收入计划表_新 2" xfId="3365"/>
    <cellStyle name="强调文字颜色 1 2 3 2" xfId="3366"/>
    <cellStyle name="百分比 5" xfId="3367"/>
    <cellStyle name="强调文字颜色 1 2 3 2 2" xfId="3368"/>
    <cellStyle name="百分比 5 2" xfId="3369"/>
    <cellStyle name="常规 2 3 6" xfId="3370"/>
    <cellStyle name="标题 5 2 2 3" xfId="3371"/>
    <cellStyle name="强调文字颜色 1 2 3 2 2 2" xfId="3372"/>
    <cellStyle name="百分比 5 2 2" xfId="3373"/>
    <cellStyle name="常规 2 3 6 2" xfId="3374"/>
    <cellStyle name="标题 5 2 2 3 2" xfId="3375"/>
    <cellStyle name="千位分隔 4 2 3 4" xfId="3376"/>
    <cellStyle name="百分比 5 2 2 2" xfId="3377"/>
    <cellStyle name="常规 2 3 6 2 2" xfId="3378"/>
    <cellStyle name="强调文字颜色 6 3 2 2 3" xfId="3379"/>
    <cellStyle name="百分比 5 2 2 2 2" xfId="3380"/>
    <cellStyle name="百分比 5 2 3" xfId="3381"/>
    <cellStyle name="常规 2 3 6 3" xfId="3382"/>
    <cellStyle name="千位分隔 4 2 4 4" xfId="3383"/>
    <cellStyle name="百分比 5 2 3 2" xfId="3384"/>
    <cellStyle name="常规 2 3 6 3 2" xfId="3385"/>
    <cellStyle name="常规 4 2 2 8" xfId="3386"/>
    <cellStyle name="强调文字颜色 1 2 3 2 3" xfId="3387"/>
    <cellStyle name="百分比 5 3" xfId="3388"/>
    <cellStyle name="常规 2 3 7" xfId="3389"/>
    <cellStyle name="标题 5 2 2 4" xfId="3390"/>
    <cellStyle name="百分比 5 3 2" xfId="3391"/>
    <cellStyle name="常规 2 3 7 2" xfId="3392"/>
    <cellStyle name="百分比 5 3 2 2" xfId="3393"/>
    <cellStyle name="百分比 5 3 3" xfId="3394"/>
    <cellStyle name="百分比 5 4" xfId="3395"/>
    <cellStyle name="常规 2 3 4 2 2" xfId="3396"/>
    <cellStyle name="常规 2 3 8" xfId="3397"/>
    <cellStyle name="标题 5 2 2 5" xfId="3398"/>
    <cellStyle name="百分比 5 4 2" xfId="3399"/>
    <cellStyle name="常规 2 3 8 2" xfId="3400"/>
    <cellStyle name="百分比 5 5" xfId="3401"/>
    <cellStyle name="常规 2 3 9" xfId="3402"/>
    <cellStyle name="百分比 5 5 2" xfId="3403"/>
    <cellStyle name="常规 2 3 9 2" xfId="3404"/>
    <cellStyle name="注释 4 3 2" xfId="3405"/>
    <cellStyle name="百分比 5 6" xfId="3406"/>
    <cellStyle name="常规 18 2" xfId="3407"/>
    <cellStyle name="常规 23 2" xfId="3408"/>
    <cellStyle name="强调文字颜色 1 2 3 3" xfId="3409"/>
    <cellStyle name="百分比 6" xfId="3410"/>
    <cellStyle name="强调文字颜色 1 2 3 3 2" xfId="3411"/>
    <cellStyle name="百分比 6 2" xfId="3412"/>
    <cellStyle name="常规 2 4 6" xfId="3413"/>
    <cellStyle name="标题 5 2 3 3" xfId="3414"/>
    <cellStyle name="百分比 6 2 2" xfId="3415"/>
    <cellStyle name="常规 2 4 6 2" xfId="3416"/>
    <cellStyle name="百分比 6 2 2 2" xfId="3417"/>
    <cellStyle name="标题 2 4 3" xfId="3418"/>
    <cellStyle name="常规 2 4 6 2 2" xfId="3419"/>
    <cellStyle name="百分比 6 2 2 3" xfId="3420"/>
    <cellStyle name="百分比 6 2 3" xfId="3421"/>
    <cellStyle name="常规 2 4 6 3" xfId="3422"/>
    <cellStyle name="百分比 6 2 3 2" xfId="3423"/>
    <cellStyle name="标题 2 5 3" xfId="3424"/>
    <cellStyle name="常规 2 4 6 3 2" xfId="3425"/>
    <cellStyle name="百分比 6 3" xfId="3426"/>
    <cellStyle name="常规 2 4 7" xfId="3427"/>
    <cellStyle name="标题 5 2 3 4" xfId="3428"/>
    <cellStyle name="百分比 6 3 2" xfId="3429"/>
    <cellStyle name="常规 2 4 7 2" xfId="3430"/>
    <cellStyle name="百分比 6 3 2 2" xfId="3431"/>
    <cellStyle name="标题 3 4 3" xfId="3432"/>
    <cellStyle name="百分比 6 3 3" xfId="3433"/>
    <cellStyle name="百分比 6 4" xfId="3434"/>
    <cellStyle name="常规 2 3 4 3 2" xfId="3435"/>
    <cellStyle name="常规 2 4 8" xfId="3436"/>
    <cellStyle name="百分比 6 4 2" xfId="3437"/>
    <cellStyle name="常规 2 4 8 2" xfId="3438"/>
    <cellStyle name="百分比 6 5" xfId="3439"/>
    <cellStyle name="常规 2 4 9" xfId="3440"/>
    <cellStyle name="强调文字颜色 1 2 3 4" xfId="3441"/>
    <cellStyle name="百分比 7" xfId="3442"/>
    <cellStyle name="百分比 7 2" xfId="3443"/>
    <cellStyle name="常规 2 5 6" xfId="3444"/>
    <cellStyle name="百分比 7 2 2" xfId="3445"/>
    <cellStyle name="百分比 7 2 2 2" xfId="3446"/>
    <cellStyle name="百分比 7 2 2 2 2" xfId="3447"/>
    <cellStyle name="百分比 7 2 2 3" xfId="3448"/>
    <cellStyle name="百分比 7 2 3" xfId="3449"/>
    <cellStyle name="百分比 7 2 3 2" xfId="3450"/>
    <cellStyle name="百分比 7 3" xfId="3451"/>
    <cellStyle name="百分比 7 3 2" xfId="3452"/>
    <cellStyle name="百分比 7 3 2 2" xfId="3453"/>
    <cellStyle name="百分比 7 3 3" xfId="3454"/>
    <cellStyle name="百分比 7 4" xfId="3455"/>
    <cellStyle name="常规 2 3 4 4 2" xfId="3456"/>
    <cellStyle name="常规_2003年预计及2004年预算基金_Book2" xfId="3457"/>
    <cellStyle name="百分比 7 4 2" xfId="3458"/>
    <cellStyle name="百分比 7 5" xfId="3459"/>
    <cellStyle name="强调文字颜色 1 2 3 5" xfId="3460"/>
    <cellStyle name="百分比 8" xfId="3461"/>
    <cellStyle name="标题 1 2 2 2" xfId="3462"/>
    <cellStyle name="标题 1 2 2 2 2" xfId="3463"/>
    <cellStyle name="标题 1 2 2 3" xfId="3464"/>
    <cellStyle name="计算 2 3 2" xfId="3465"/>
    <cellStyle name="标题 1 2 3" xfId="3466"/>
    <cellStyle name="标题 1 2 3 2" xfId="3467"/>
    <cellStyle name="标题 1 2 3 3" xfId="3468"/>
    <cellStyle name="计算 2 4 2" xfId="3469"/>
    <cellStyle name="标题 1 2 3 4" xfId="3470"/>
    <cellStyle name="计算 2 4 3" xfId="3471"/>
    <cellStyle name="常规 5 6 4 2" xfId="3472"/>
    <cellStyle name="标题 1 2 4 2" xfId="3473"/>
    <cellStyle name="强调文字颜色 1 5" xfId="3474"/>
    <cellStyle name="标题 1 3 2 2" xfId="3475"/>
    <cellStyle name="常规 2 2 2 4 5" xfId="3476"/>
    <cellStyle name="强调文字颜色 1 5 2" xfId="3477"/>
    <cellStyle name="标题 1 3 2 2 2" xfId="3478"/>
    <cellStyle name="强调文字颜色 1 6" xfId="3479"/>
    <cellStyle name="标题 1 3 2 3" xfId="3480"/>
    <cellStyle name="计算 3 3 2" xfId="3481"/>
    <cellStyle name="标题 1 3 3" xfId="3482"/>
    <cellStyle name="强调文字颜色 2 5" xfId="3483"/>
    <cellStyle name="标题 1 3 3 2" xfId="3484"/>
    <cellStyle name="好_F00DC810C49E00C2E0430A3413167AE0" xfId="3485"/>
    <cellStyle name="标题 1 4" xfId="3486"/>
    <cellStyle name="标题 1 4 2" xfId="3487"/>
    <cellStyle name="常规 12 2 5" xfId="3488"/>
    <cellStyle name="标题 1 4 3" xfId="3489"/>
    <cellStyle name="常规 2 4 5 2 2" xfId="3490"/>
    <cellStyle name="标题 1 5" xfId="3491"/>
    <cellStyle name="标题 1 5 3" xfId="3492"/>
    <cellStyle name="常规 2 4 5 3 2" xfId="3493"/>
    <cellStyle name="常规 4 2 2 2 2 2" xfId="3494"/>
    <cellStyle name="标题 1 6" xfId="3495"/>
    <cellStyle name="标题 1 6 2" xfId="3496"/>
    <cellStyle name="标题 1 7" xfId="3497"/>
    <cellStyle name="标题 10" xfId="3498"/>
    <cellStyle name="标题 2 2" xfId="3499"/>
    <cellStyle name="标题 2 2 2 2" xfId="3500"/>
    <cellStyle name="差_5.中央部门决算（草案)-1" xfId="3501"/>
    <cellStyle name="输入 3 2 4" xfId="3502"/>
    <cellStyle name="标题 2 2 2 2 2" xfId="3503"/>
    <cellStyle name="标题 2 2 2 3" xfId="3504"/>
    <cellStyle name="标题 2 2 3" xfId="3505"/>
    <cellStyle name="标题 2 2 3 2" xfId="3506"/>
    <cellStyle name="货币 2 6" xfId="3507"/>
    <cellStyle name="标题 2 2 3 3" xfId="3508"/>
    <cellStyle name="货币 2 7" xfId="3509"/>
    <cellStyle name="标题 2 2 3 4" xfId="3510"/>
    <cellStyle name="货币 2 8" xfId="3511"/>
    <cellStyle name="常规 4 2 2 4 4 2" xfId="3512"/>
    <cellStyle name="标题 2 3" xfId="3513"/>
    <cellStyle name="标题 2 3 2 2" xfId="3514"/>
    <cellStyle name="常规 2 3 2 4 5" xfId="3515"/>
    <cellStyle name="标题 2 3 2 2 2" xfId="3516"/>
    <cellStyle name="标题 2 3 2 3" xfId="3517"/>
    <cellStyle name="标题 2 3 3" xfId="3518"/>
    <cellStyle name="标题 2 3 3 2" xfId="3519"/>
    <cellStyle name="标题 2 3 4" xfId="3520"/>
    <cellStyle name="标题 2 4" xfId="3521"/>
    <cellStyle name="标题 2 4 2" xfId="3522"/>
    <cellStyle name="常规 13 2 5" xfId="3523"/>
    <cellStyle name="标题 2 5" xfId="3524"/>
    <cellStyle name="常规 4 2 2 2 3 2" xfId="3525"/>
    <cellStyle name="标题 2 6" xfId="3526"/>
    <cellStyle name="标题 2 6 2" xfId="3527"/>
    <cellStyle name="标题 2 7" xfId="3528"/>
    <cellStyle name="标题 3 2" xfId="3529"/>
    <cellStyle name="好 5" xfId="3530"/>
    <cellStyle name="标题 3 2 2" xfId="3531"/>
    <cellStyle name="常规 57" xfId="3532"/>
    <cellStyle name="常规 62" xfId="3533"/>
    <cellStyle name="好 5 2" xfId="3534"/>
    <cellStyle name="后继超级链接 4" xfId="3535"/>
    <cellStyle name="标题 3 2 2 2" xfId="3536"/>
    <cellStyle name="常规 58" xfId="3537"/>
    <cellStyle name="常规 63" xfId="3538"/>
    <cellStyle name="好 5 3" xfId="3539"/>
    <cellStyle name="后继超级链接 5" xfId="3540"/>
    <cellStyle name="标题 3 2 2 3" xfId="3541"/>
    <cellStyle name="好 6" xfId="3542"/>
    <cellStyle name="标题 3 2 3" xfId="3543"/>
    <cellStyle name="好 6 3" xfId="3544"/>
    <cellStyle name="标题 3 2 3 3" xfId="3545"/>
    <cellStyle name="标题 3 2 3 4" xfId="3546"/>
    <cellStyle name="好 7" xfId="3547"/>
    <cellStyle name="标题 3 2 4" xfId="3548"/>
    <cellStyle name="好 7 2" xfId="3549"/>
    <cellStyle name="标题 3 2 4 2" xfId="3550"/>
    <cellStyle name="好 8" xfId="3551"/>
    <cellStyle name="标题 3 2 5" xfId="3552"/>
    <cellStyle name="标题 3 3" xfId="3553"/>
    <cellStyle name="标题 3 3 2" xfId="3554"/>
    <cellStyle name="标题 3 3 3" xfId="3555"/>
    <cellStyle name="标题 3 3 4" xfId="3556"/>
    <cellStyle name="标题 3 4" xfId="3557"/>
    <cellStyle name="标题 3 4 2" xfId="3558"/>
    <cellStyle name="标题 3 5" xfId="3559"/>
    <cellStyle name="标题 3 5 2" xfId="3560"/>
    <cellStyle name="烹拳_laroux" xfId="3561"/>
    <cellStyle name="标题 3 5 3" xfId="3562"/>
    <cellStyle name="常规 4 2 2 2 4 2" xfId="3563"/>
    <cellStyle name="标题 3 6" xfId="3564"/>
    <cellStyle name="标题 3 6 2" xfId="3565"/>
    <cellStyle name="标题 3 7" xfId="3566"/>
    <cellStyle name="标题 3 8" xfId="3567"/>
    <cellStyle name="千位分隔 3 2" xfId="3568"/>
    <cellStyle name="标题 4 2 2" xfId="3569"/>
    <cellStyle name="千位分隔 3 2 2" xfId="3570"/>
    <cellStyle name="标题 4 2 2 2" xfId="3571"/>
    <cellStyle name="强调文字颜色 3 2 5" xfId="3572"/>
    <cellStyle name="千位分隔 3 2 2 2" xfId="3573"/>
    <cellStyle name="标题 4 2 2 2 2" xfId="3574"/>
    <cellStyle name="千位分隔 3 2 3" xfId="3575"/>
    <cellStyle name="标题 4 2 2 3" xfId="3576"/>
    <cellStyle name="千位分隔 3 3" xfId="3577"/>
    <cellStyle name="标题 4 2 3" xfId="3578"/>
    <cellStyle name="千位分隔 3 3 2" xfId="3579"/>
    <cellStyle name="标题 4 2 3 2" xfId="3580"/>
    <cellStyle name="强调文字颜色 4 2 5" xfId="3581"/>
    <cellStyle name="千位分隔 3 3 2 2" xfId="3582"/>
    <cellStyle name="标题 4 2 3 2 2" xfId="3583"/>
    <cellStyle name="千位分隔 3 3 3" xfId="3584"/>
    <cellStyle name="标题 4 2 3 3" xfId="3585"/>
    <cellStyle name="千位分隔 3 4" xfId="3586"/>
    <cellStyle name="标题 4 2 4" xfId="3587"/>
    <cellStyle name="输出 6" xfId="3588"/>
    <cellStyle name="千位分隔 3 4 2" xfId="3589"/>
    <cellStyle name="标题 4 2 4 2" xfId="3590"/>
    <cellStyle name="千位分隔 3 5" xfId="3591"/>
    <cellStyle name="标题 4 2 5" xfId="3592"/>
    <cellStyle name="标题 4 2_2015财政决算公开" xfId="3593"/>
    <cellStyle name="千位分隔 4" xfId="3594"/>
    <cellStyle name="标题 4 3" xfId="3595"/>
    <cellStyle name="千位分隔 4 2" xfId="3596"/>
    <cellStyle name="标题 4 3 2" xfId="3597"/>
    <cellStyle name="强调文字颜色 2 3 4" xfId="3598"/>
    <cellStyle name="好 2 2 2 3" xfId="3599"/>
    <cellStyle name="千位分隔 4 2 2" xfId="3600"/>
    <cellStyle name="标题 4 3 2 2" xfId="3601"/>
    <cellStyle name="千位分隔 4 2 2 2" xfId="3602"/>
    <cellStyle name="标题 4 3 2 2 2" xfId="3603"/>
    <cellStyle name="常规 4 2 6" xfId="3604"/>
    <cellStyle name="强调文字颜色 1 2 5 2" xfId="3605"/>
    <cellStyle name="千位分隔 4 2 3" xfId="3606"/>
    <cellStyle name="标题 4 3 2 3" xfId="3607"/>
    <cellStyle name="千位分隔 4 3" xfId="3608"/>
    <cellStyle name="标题 4 3 3" xfId="3609"/>
    <cellStyle name="千位分隔 4 3 2" xfId="3610"/>
    <cellStyle name="标题 4 3 3 2" xfId="3611"/>
    <cellStyle name="常规 2 2_2015财政决算公开" xfId="3612"/>
    <cellStyle name="千位分隔 4 4" xfId="3613"/>
    <cellStyle name="标题 4 3 4" xfId="3614"/>
    <cellStyle name="标题 5 2 2" xfId="3615"/>
    <cellStyle name="常规 2 3 5" xfId="3616"/>
    <cellStyle name="标题 5 2 2 2" xfId="3617"/>
    <cellStyle name="常规 2 3 5 2" xfId="3618"/>
    <cellStyle name="标题 5 2 2 2 2" xfId="3619"/>
    <cellStyle name="常规 2 3 5 3" xfId="3620"/>
    <cellStyle name="标题 5 2 2 2 3" xfId="3621"/>
    <cellStyle name="标题 5 2 2 2_2015财政决算公开" xfId="3622"/>
    <cellStyle name="标题 5 2 2_2015财政决算公开" xfId="3623"/>
    <cellStyle name="常规 2 3 3 4 2" xfId="3624"/>
    <cellStyle name="标题 5 2 3" xfId="3625"/>
    <cellStyle name="常规 2 4 5" xfId="3626"/>
    <cellStyle name="标题 5 2 3 2" xfId="3627"/>
    <cellStyle name="常规 2 4 5 2" xfId="3628"/>
    <cellStyle name="标题 5 2 3 2 2" xfId="3629"/>
    <cellStyle name="标题 5 2 4" xfId="3630"/>
    <cellStyle name="标题 5 2 5" xfId="3631"/>
    <cellStyle name="标题 5 2 6" xfId="3632"/>
    <cellStyle name="标题 5 3" xfId="3633"/>
    <cellStyle name="标题 5 3 5" xfId="3634"/>
    <cellStyle name="标题 5 3_2015财政决算公开" xfId="3635"/>
    <cellStyle name="链接单元格 6" xfId="3636"/>
    <cellStyle name="标题 5_2015财政决算公开" xfId="3637"/>
    <cellStyle name="标题 6 2" xfId="3638"/>
    <cellStyle name="标题 7" xfId="3639"/>
    <cellStyle name="标题 7 2" xfId="3640"/>
    <cellStyle name="标题 9" xfId="3641"/>
    <cellStyle name="超级链接 2 2 2 2" xfId="3642"/>
    <cellStyle name="表标题" xfId="3643"/>
    <cellStyle name="表标题 2" xfId="3644"/>
    <cellStyle name="常规_内15福建1_新 2" xfId="3645"/>
    <cellStyle name="表标题 2 2" xfId="3646"/>
    <cellStyle name="表标题 2 2 2 2" xfId="3647"/>
    <cellStyle name="表标题 2 2 3" xfId="3648"/>
    <cellStyle name="表标题 2 3" xfId="3649"/>
    <cellStyle name="表标题 2 4" xfId="3650"/>
    <cellStyle name="强调文字颜色 3 2 6" xfId="3651"/>
    <cellStyle name="千位分隔 3 2 2 3" xfId="3652"/>
    <cellStyle name="表标题 3 2" xfId="3653"/>
    <cellStyle name="强调文字颜色 3 2 7" xfId="3654"/>
    <cellStyle name="千位分隔 3 2 2 4" xfId="3655"/>
    <cellStyle name="表标题 3 3" xfId="3656"/>
    <cellStyle name="表标题 4" xfId="3657"/>
    <cellStyle name="千位分隔 3 2 3 3" xfId="3658"/>
    <cellStyle name="表标题 4 2" xfId="3659"/>
    <cellStyle name="解释性文本 5" xfId="3660"/>
    <cellStyle name="差 2" xfId="3661"/>
    <cellStyle name="解释性文本 5 2" xfId="3662"/>
    <cellStyle name="差 2 2" xfId="3663"/>
    <cellStyle name="差 2 4" xfId="3664"/>
    <cellStyle name="差 2 5" xfId="3665"/>
    <cellStyle name="差 2_2015财政决算公开" xfId="3666"/>
    <cellStyle name="解释性文本 6" xfId="3667"/>
    <cellStyle name="差 3" xfId="3668"/>
    <cellStyle name="差 3 3" xfId="3669"/>
    <cellStyle name="差 3 4" xfId="3670"/>
    <cellStyle name="差 3 5" xfId="3671"/>
    <cellStyle name="差 4 2" xfId="3672"/>
    <cellStyle name="差 4 3" xfId="3673"/>
    <cellStyle name="差 4 4" xfId="3674"/>
    <cellStyle name="差 5" xfId="3675"/>
    <cellStyle name="差 5 2" xfId="3676"/>
    <cellStyle name="差 5 2 2" xfId="3677"/>
    <cellStyle name="差 5 2 2 2" xfId="3678"/>
    <cellStyle name="差 5 3" xfId="3679"/>
    <cellStyle name="差 5 3 2" xfId="3680"/>
    <cellStyle name="差 5 4" xfId="3681"/>
    <cellStyle name="差 6" xfId="3682"/>
    <cellStyle name="差 6 2" xfId="3683"/>
    <cellStyle name="差 6 2 2" xfId="3684"/>
    <cellStyle name="差 6 3" xfId="3685"/>
    <cellStyle name="差_出版署2010年度中央部门决算草案" xfId="3686"/>
    <cellStyle name="差_司法部2010年度中央部门决算（草案）报" xfId="3687"/>
    <cellStyle name="常规 10 2" xfId="3688"/>
    <cellStyle name="常规 10 2 2" xfId="3689"/>
    <cellStyle name="常规 10 2 2 3" xfId="3690"/>
    <cellStyle name="常规 10 2 2_2015财政决算公开" xfId="3691"/>
    <cellStyle name="常规 10 2 3 2" xfId="3692"/>
    <cellStyle name="强调文字颜色 1 3 2 2 2" xfId="3693"/>
    <cellStyle name="常规 10 2 4" xfId="3694"/>
    <cellStyle name="常规 10 3 2 2" xfId="3695"/>
    <cellStyle name="常规 10 3 3" xfId="3696"/>
    <cellStyle name="常规 10 4" xfId="3697"/>
    <cellStyle name="货币 2 3 2 2" xfId="3698"/>
    <cellStyle name="常规 10 4 2" xfId="3699"/>
    <cellStyle name="货币 2 3 2 2 2" xfId="3700"/>
    <cellStyle name="常规 10 5" xfId="3701"/>
    <cellStyle name="汇总 3 3 2" xfId="3702"/>
    <cellStyle name="货币 2 3 2 3" xfId="3703"/>
    <cellStyle name="警告文本 3 3 2" xfId="3704"/>
    <cellStyle name="常规 10 6" xfId="3705"/>
    <cellStyle name="货币 2 3 2 4" xfId="3706"/>
    <cellStyle name="常规 2 4 2 2 3 2" xfId="3707"/>
    <cellStyle name="常规 10_2015财政决算公开" xfId="3708"/>
    <cellStyle name="常规 11" xfId="3709"/>
    <cellStyle name="常规 11 2 2 2 2" xfId="3710"/>
    <cellStyle name="常规 11 2 2 3" xfId="3711"/>
    <cellStyle name="货币 4 7 2" xfId="3712"/>
    <cellStyle name="常规 11_报 预算   行政政法处(1)" xfId="3713"/>
    <cellStyle name="常规 12" xfId="3714"/>
    <cellStyle name="好 4 2" xfId="3715"/>
    <cellStyle name="常规 12 2 2 2 2 2" xfId="3716"/>
    <cellStyle name="常规 12 2 2 2_2015财政决算公开" xfId="3717"/>
    <cellStyle name="检查单元格 2 3 5" xfId="3718"/>
    <cellStyle name="注释 5 4" xfId="3719"/>
    <cellStyle name="常规 69" xfId="3720"/>
    <cellStyle name="常规 74" xfId="3721"/>
    <cellStyle name="常规 12 2 2 3" xfId="3722"/>
    <cellStyle name="常规 12 2 2 3 2" xfId="3723"/>
    <cellStyle name="常规 12 2 2 4" xfId="3724"/>
    <cellStyle name="常规 12 2 2 5" xfId="3725"/>
    <cellStyle name="常规 12 2 3 3" xfId="3726"/>
    <cellStyle name="常规 12 2 3_2015财政决算公开" xfId="3727"/>
    <cellStyle name="常规 12 2 4 2" xfId="3728"/>
    <cellStyle name="常规 12 4 2 2" xfId="3729"/>
    <cellStyle name="常规 12 4 3" xfId="3730"/>
    <cellStyle name="常规 12 4_2015财政决算公开" xfId="3731"/>
    <cellStyle name="常规 2 3 2 3 3" xfId="3732"/>
    <cellStyle name="常规 12 7" xfId="3733"/>
    <cellStyle name="货币 2 3 4 5" xfId="3734"/>
    <cellStyle name="强调文字颜色 1 3 2 2" xfId="3735"/>
    <cellStyle name="常规 12_2015财政决算公开" xfId="3736"/>
    <cellStyle name="常规 13" xfId="3737"/>
    <cellStyle name="好 4 3" xfId="3738"/>
    <cellStyle name="注释 3 2 4" xfId="3739"/>
    <cellStyle name="常规 13 2 2 3" xfId="3740"/>
    <cellStyle name="常规 2 2 2 2 3 2 2" xfId="3741"/>
    <cellStyle name="货币 2 2 9 2" xfId="3742"/>
    <cellStyle name="常规 13 2 2_2015财政决算公开" xfId="3743"/>
    <cellStyle name="常规 14 2" xfId="3744"/>
    <cellStyle name="常规 14 2 2" xfId="3745"/>
    <cellStyle name="常规 14 3" xfId="3746"/>
    <cellStyle name="常规 14 3 2" xfId="3747"/>
    <cellStyle name="常规 14 4" xfId="3748"/>
    <cellStyle name="货币 2 3 6 2" xfId="3749"/>
    <cellStyle name="常规 14 4 2" xfId="3750"/>
    <cellStyle name="常规 14_2015财政决算公开" xfId="3751"/>
    <cellStyle name="常规 2 3 2 2 5 2" xfId="3752"/>
    <cellStyle name="常规 15_2015财政决算公开" xfId="3753"/>
    <cellStyle name="常规 16_2015财政决算公开" xfId="3754"/>
    <cellStyle name="注释 4 2 2 2" xfId="3755"/>
    <cellStyle name="常规 17 2 2" xfId="3756"/>
    <cellStyle name="常规 22 2 2" xfId="3757"/>
    <cellStyle name="注释 4 4" xfId="3758"/>
    <cellStyle name="常规 19" xfId="3759"/>
    <cellStyle name="常规 24" xfId="3760"/>
    <cellStyle name="常规 19 2" xfId="3761"/>
    <cellStyle name="常规 24 2" xfId="3762"/>
    <cellStyle name="常规 19 2 2" xfId="3763"/>
    <cellStyle name="常规 24 2 2" xfId="3764"/>
    <cellStyle name="常规 19_2015财政决算公开" xfId="3765"/>
    <cellStyle name="常规 2" xfId="3766"/>
    <cellStyle name="货币 4 2 4 3 2" xfId="3767"/>
    <cellStyle name="强调文字颜色 3 3" xfId="3768"/>
    <cellStyle name="常规 2 10" xfId="3769"/>
    <cellStyle name="常规 2 2 2 6 3" xfId="3770"/>
    <cellStyle name="强调文字颜色 3 4" xfId="3771"/>
    <cellStyle name="常规 2 11" xfId="3772"/>
    <cellStyle name="常规 2 2 2 6 4" xfId="3773"/>
    <cellStyle name="常规 2 2 10" xfId="3774"/>
    <cellStyle name="常规 2 4 3 5" xfId="3775"/>
    <cellStyle name="输出 2 3 4" xfId="3776"/>
    <cellStyle name="常规 2 2 2" xfId="3777"/>
    <cellStyle name="常规 2 2 2 10" xfId="3778"/>
    <cellStyle name="常规 2 4 3 5 2" xfId="3779"/>
    <cellStyle name="常规 2 2 2 2" xfId="3780"/>
    <cellStyle name="注释 2 2 4" xfId="3781"/>
    <cellStyle name="常规 2 2 2 2 2 2 2" xfId="3782"/>
    <cellStyle name="常规 2 2 2 2 2 3" xfId="3783"/>
    <cellStyle name="注释 2 3 4" xfId="3784"/>
    <cellStyle name="常规 2 2 2 2 2 3 2" xfId="3785"/>
    <cellStyle name="常规 2 3 2 2 6" xfId="3786"/>
    <cellStyle name="常规 2 2 2 2 2 4 2" xfId="3787"/>
    <cellStyle name="常规 2 2 2 2 2 5" xfId="3788"/>
    <cellStyle name="常规 2 2 2 2 2_2015财政决算公开" xfId="3789"/>
    <cellStyle name="常规 2 2 2 2 3" xfId="3790"/>
    <cellStyle name="常规 2 2 2 2 3 2" xfId="3791"/>
    <cellStyle name="货币 2 2 9" xfId="3792"/>
    <cellStyle name="常规 2 2 2 2 3 3" xfId="3793"/>
    <cellStyle name="常规 2 2 2 2 3 3 2" xfId="3794"/>
    <cellStyle name="常规 2 2 2 2 3 4" xfId="3795"/>
    <cellStyle name="常规 2 2 2 2 4 2" xfId="3796"/>
    <cellStyle name="常规 2 2 2 2 4 2 2" xfId="3797"/>
    <cellStyle name="常规 2 2 2 2 4 3 2" xfId="3798"/>
    <cellStyle name="常规 2 2 2 2 4 4" xfId="3799"/>
    <cellStyle name="常规 2 2 2 2 4 4 2" xfId="3800"/>
    <cellStyle name="常规 2 2 2 2 4 5" xfId="3801"/>
    <cellStyle name="常规 2 2 2 2 6" xfId="3802"/>
    <cellStyle name="常规 2 2 2 2 7" xfId="3803"/>
    <cellStyle name="常规 2 2 2 2 8" xfId="3804"/>
    <cellStyle name="常规 2 2 2 3" xfId="3805"/>
    <cellStyle name="常规 2 2 2 3 2" xfId="3806"/>
    <cellStyle name="常规 2 2 2 3 2 2" xfId="3807"/>
    <cellStyle name="常规 2 2 2 3 3" xfId="3808"/>
    <cellStyle name="常规 2 2 2 3 3 2" xfId="3809"/>
    <cellStyle name="常规 2 2 2 3 4" xfId="3810"/>
    <cellStyle name="货币 4 5 2 2" xfId="3811"/>
    <cellStyle name="常规 2 2 2 3 4 2" xfId="3812"/>
    <cellStyle name="常规 2 2 2 3_2015财政决算公开" xfId="3813"/>
    <cellStyle name="强调文字颜色 1 4" xfId="3814"/>
    <cellStyle name="常规 2 2 2 4 4" xfId="3815"/>
    <cellStyle name="货币 4 5 3 2" xfId="3816"/>
    <cellStyle name="强调文字颜色 1 4 2" xfId="3817"/>
    <cellStyle name="常规 2 2 2 4 4 2" xfId="3818"/>
    <cellStyle name="输出 3 2 2 3" xfId="3819"/>
    <cellStyle name="强调文字颜色 2 2 2" xfId="3820"/>
    <cellStyle name="常规 2 2 2 5 2 2" xfId="3821"/>
    <cellStyle name="货币 4 2 4 2 2" xfId="3822"/>
    <cellStyle name="强调文字颜色 2 3" xfId="3823"/>
    <cellStyle name="常规 2 2 2 5 3" xfId="3824"/>
    <cellStyle name="强调文字颜色 2 4" xfId="3825"/>
    <cellStyle name="常规 2 2 2 5 4" xfId="3826"/>
    <cellStyle name="强调文字颜色 3 2" xfId="3827"/>
    <cellStyle name="千位分隔 2 2 4 2 2" xfId="3828"/>
    <cellStyle name="常规 2 2 2 6 2" xfId="3829"/>
    <cellStyle name="强调文字颜色 3 2 2" xfId="3830"/>
    <cellStyle name="常规 2 2 2 6 2 2" xfId="3831"/>
    <cellStyle name="强调文字颜色 3 3 2" xfId="3832"/>
    <cellStyle name="常规 2 2 2 6 3 2" xfId="3833"/>
    <cellStyle name="强调文字颜色 3 4 2" xfId="3834"/>
    <cellStyle name="常规 2 2 2 6 4 2" xfId="3835"/>
    <cellStyle name="常规 3 2 2 3" xfId="3836"/>
    <cellStyle name="强调文字颜色 3 5" xfId="3837"/>
    <cellStyle name="常规 2 2 2 6 5" xfId="3838"/>
    <cellStyle name="常规 2 2 2 6_2015财政决算公开" xfId="3839"/>
    <cellStyle name="货币 3 4 3" xfId="3840"/>
    <cellStyle name="强调文字颜色 4 2" xfId="3841"/>
    <cellStyle name="千位分隔 2 2 4 3 2" xfId="3842"/>
    <cellStyle name="常规 2 2 2 7 2" xfId="3843"/>
    <cellStyle name="常规 2 4 3 6" xfId="3844"/>
    <cellStyle name="输出 2 3 5" xfId="3845"/>
    <cellStyle name="常规 2 2 3" xfId="3846"/>
    <cellStyle name="常规 2 2 3 4 2 2" xfId="3847"/>
    <cellStyle name="常规 2 2 3 2" xfId="3848"/>
    <cellStyle name="常规 2 2 3 2 2" xfId="3849"/>
    <cellStyle name="常规 2 2 3 2 3" xfId="3850"/>
    <cellStyle name="常规 2 2 3 2 3 2" xfId="3851"/>
    <cellStyle name="常规 2 2 3 2 4 2" xfId="3852"/>
    <cellStyle name="常规 2 2 3 3" xfId="3853"/>
    <cellStyle name="常规 2 2 3 3 2" xfId="3854"/>
    <cellStyle name="千位分隔 2 3 5 2" xfId="3855"/>
    <cellStyle name="常规 2 3 3 6" xfId="3856"/>
    <cellStyle name="常规 2 2 3 3 2 2" xfId="3857"/>
    <cellStyle name="常规 2 2 3 3 3" xfId="3858"/>
    <cellStyle name="常规 2 3 4 6" xfId="3859"/>
    <cellStyle name="常规 2 2 3 3 3 2" xfId="3860"/>
    <cellStyle name="常规 2 2 3 3 4" xfId="3861"/>
    <cellStyle name="货币 4 6 2 2" xfId="3862"/>
    <cellStyle name="常规 2 2 3 4 3" xfId="3863"/>
    <cellStyle name="常规 2 4 4 6" xfId="3864"/>
    <cellStyle name="常规 2 2 3 4 3 2" xfId="3865"/>
    <cellStyle name="常规 2 3 3" xfId="3866"/>
    <cellStyle name="常规 2 2 3 5 2" xfId="3867"/>
    <cellStyle name="常规 2 2 3 6 2" xfId="3868"/>
    <cellStyle name="常规 2 2 3 7" xfId="3869"/>
    <cellStyle name="常规 2 4 3 7" xfId="3870"/>
    <cellStyle name="常规 2 2 4" xfId="3871"/>
    <cellStyle name="常规 2 2 4 2" xfId="3872"/>
    <cellStyle name="常规 2 2 4 2 2" xfId="3873"/>
    <cellStyle name="常规 2 2 4 3" xfId="3874"/>
    <cellStyle name="常规 2 2 4 3 2" xfId="3875"/>
    <cellStyle name="常规 2 2 4 4 2" xfId="3876"/>
    <cellStyle name="常规 2 2 4 5" xfId="3877"/>
    <cellStyle name="常规 2 2 5" xfId="3878"/>
    <cellStyle name="常规 2 2 5 2" xfId="3879"/>
    <cellStyle name="常规 2 2 5 2 2" xfId="3880"/>
    <cellStyle name="常规 2 2 5 3" xfId="3881"/>
    <cellStyle name="常规 2 2 5 3 2" xfId="3882"/>
    <cellStyle name="常规 2 2 5 4" xfId="3883"/>
    <cellStyle name="常规 2 2 5 4 2" xfId="3884"/>
    <cellStyle name="常规 2 2 5 5" xfId="3885"/>
    <cellStyle name="汇总 4 2" xfId="3886"/>
    <cellStyle name="常规 2 2 7 3 2" xfId="3887"/>
    <cellStyle name="常规 2 2 9 2" xfId="3888"/>
    <cellStyle name="常规 2 3 11" xfId="3889"/>
    <cellStyle name="常规 2 4 4 5" xfId="3890"/>
    <cellStyle name="常规 2 3 2" xfId="3891"/>
    <cellStyle name="常规 2 3 2 2" xfId="3892"/>
    <cellStyle name="常规 2 3 2 2 2" xfId="3893"/>
    <cellStyle name="常规 2 3 2 2 2 2" xfId="3894"/>
    <cellStyle name="常规 2 3 2 2 3" xfId="3895"/>
    <cellStyle name="常规 2 3 2 2 3 2" xfId="3896"/>
    <cellStyle name="注释 2 3 2 2" xfId="3897"/>
    <cellStyle name="常规 2 3 2 2 4 2" xfId="3898"/>
    <cellStyle name="常规 2 3 2 2 7" xfId="3899"/>
    <cellStyle name="常规 2 3 2 3" xfId="3900"/>
    <cellStyle name="常规_本级" xfId="3901"/>
    <cellStyle name="常规 2 3 2 3 2" xfId="3902"/>
    <cellStyle name="常规 2 3 2 3 2 2" xfId="3903"/>
    <cellStyle name="注释 2 4 2" xfId="3904"/>
    <cellStyle name="常规 2 3 2 3 4" xfId="3905"/>
    <cellStyle name="常规 2 3 2 4 2 2" xfId="3906"/>
    <cellStyle name="常规 2 3 2 4 3" xfId="3907"/>
    <cellStyle name="常规 2 3 2 4 3 2" xfId="3908"/>
    <cellStyle name="常规 2 3 2 4 4" xfId="3909"/>
    <cellStyle name="常规 2 3 2 4 4 2" xfId="3910"/>
    <cellStyle name="常规 2 3 2 5 2" xfId="3911"/>
    <cellStyle name="千位分隔 2 3 4 2" xfId="3912"/>
    <cellStyle name="常规 2 3 2 6" xfId="3913"/>
    <cellStyle name="常规 2 3 2 6 2" xfId="3914"/>
    <cellStyle name="常规 2 3 2 7" xfId="3915"/>
    <cellStyle name="常规 2 3 2 7 2" xfId="3916"/>
    <cellStyle name="常规 2 3 2 8" xfId="3917"/>
    <cellStyle name="常规 2 3 3 2 2" xfId="3918"/>
    <cellStyle name="常规 2 3 3 3" xfId="3919"/>
    <cellStyle name="常规 2 3 3 3 2" xfId="3920"/>
    <cellStyle name="常规 2 3 3 5" xfId="3921"/>
    <cellStyle name="常规 2 3 3 5 2" xfId="3922"/>
    <cellStyle name="常规 2 3 3 7" xfId="3923"/>
    <cellStyle name="常规 2 3 4" xfId="3924"/>
    <cellStyle name="常规 2 3 4 2" xfId="3925"/>
    <cellStyle name="常规 2 3 4 3" xfId="3926"/>
    <cellStyle name="常规 2 3 4 4" xfId="3927"/>
    <cellStyle name="常规 2 3 4 5" xfId="3928"/>
    <cellStyle name="常规 2 3 5 4" xfId="3929"/>
    <cellStyle name="常规 2 4" xfId="3930"/>
    <cellStyle name="常规 2 4 10 2" xfId="3931"/>
    <cellStyle name="常规 2 4 11" xfId="3932"/>
    <cellStyle name="常规 2 4 2" xfId="3933"/>
    <cellStyle name="常规 2 4 2 2" xfId="3934"/>
    <cellStyle name="常规 2 4 2 2 2" xfId="3935"/>
    <cellStyle name="常规 2 4 2 2 2 2" xfId="3936"/>
    <cellStyle name="常规 2 4 2 2 3" xfId="3937"/>
    <cellStyle name="常规 2 4 2 2 4" xfId="3938"/>
    <cellStyle name="常规 2 4 2 2 5 2" xfId="3939"/>
    <cellStyle name="常规 2 4 2 2 6" xfId="3940"/>
    <cellStyle name="常规 2 4 2 2 7" xfId="3941"/>
    <cellStyle name="常规 2 4 2 3" xfId="3942"/>
    <cellStyle name="输出 2 2 2 2 2" xfId="3943"/>
    <cellStyle name="常规 7 2 3 3" xfId="3944"/>
    <cellStyle name="常规 2 4 2 3 2 2" xfId="3945"/>
    <cellStyle name="常规 2 4 2 3 3 2" xfId="3946"/>
    <cellStyle name="常规 2 4 2 3 4" xfId="3947"/>
    <cellStyle name="常规 2 4 2 3 5" xfId="3948"/>
    <cellStyle name="常规 2 4 2 6" xfId="3949"/>
    <cellStyle name="常规 2 4 2 7" xfId="3950"/>
    <cellStyle name="常规 2 4 3 2 2" xfId="3951"/>
    <cellStyle name="常规 2 4 3 3" xfId="3952"/>
    <cellStyle name="常规 2 4 3 3 2" xfId="3953"/>
    <cellStyle name="常规 2 4 3 4 2" xfId="3954"/>
    <cellStyle name="常规 2 4 4 2" xfId="3955"/>
    <cellStyle name="常规 2 4 4 2 2" xfId="3956"/>
    <cellStyle name="常规 2 4 4 3" xfId="3957"/>
    <cellStyle name="常规 2 4 4 3 2" xfId="3958"/>
    <cellStyle name="常规 2 4 4 4" xfId="3959"/>
    <cellStyle name="常规 2 4 4 4 2" xfId="3960"/>
    <cellStyle name="常规 2 4 5 3" xfId="3961"/>
    <cellStyle name="常规 2 4 5 4" xfId="3962"/>
    <cellStyle name="小数 5" xfId="3963"/>
    <cellStyle name="常规 2 5 2 3" xfId="3964"/>
    <cellStyle name="检查单元格 7" xfId="3965"/>
    <cellStyle name="常规 2 5 2 5" xfId="3966"/>
    <cellStyle name="检查单元格 9" xfId="3967"/>
    <cellStyle name="常规 2 5 3 2" xfId="3968"/>
    <cellStyle name="常规 2 5 3 3" xfId="3969"/>
    <cellStyle name="常规 2 5 4 2" xfId="3970"/>
    <cellStyle name="常规 2 5 4 3" xfId="3971"/>
    <cellStyle name="常规 2 6" xfId="3972"/>
    <cellStyle name="常规 2 6 2" xfId="3973"/>
    <cellStyle name="常规 2 6 2 2" xfId="3974"/>
    <cellStyle name="常规 2 6 4" xfId="3975"/>
    <cellStyle name="货币 2 2 3 3 2" xfId="3976"/>
    <cellStyle name="常规 2 7" xfId="3977"/>
    <cellStyle name="常规 2 7 3" xfId="3978"/>
    <cellStyle name="输入 2" xfId="3979"/>
    <cellStyle name="常规 2 8" xfId="3980"/>
    <cellStyle name="输入 2 2" xfId="3981"/>
    <cellStyle name="常规 2 8 2" xfId="3982"/>
    <cellStyle name="常规 27 2 2" xfId="3983"/>
    <cellStyle name="常规 27 3" xfId="3984"/>
    <cellStyle name="常规 29" xfId="3985"/>
    <cellStyle name="常规 34" xfId="3986"/>
    <cellStyle name="常规 29 2" xfId="3987"/>
    <cellStyle name="注释 10" xfId="3988"/>
    <cellStyle name="输出 4 2" xfId="3989"/>
    <cellStyle name="常规 3" xfId="3990"/>
    <cellStyle name="常规 3 10" xfId="3991"/>
    <cellStyle name="常规 3 11" xfId="3992"/>
    <cellStyle name="输出 4 2 2" xfId="3993"/>
    <cellStyle name="常规 3 2" xfId="3994"/>
    <cellStyle name="常规 3 2 2 2" xfId="3995"/>
    <cellStyle name="常规 3 2 2 2 2" xfId="3996"/>
    <cellStyle name="强调文字颜色 3 4 2 2" xfId="3997"/>
    <cellStyle name="常规 3 2 2 3 2" xfId="3998"/>
    <cellStyle name="千位分隔 3 2 4 2" xfId="3999"/>
    <cellStyle name="常规 3 2 2 6" xfId="4000"/>
    <cellStyle name="千位分隔 3 2 4 2 2" xfId="4001"/>
    <cellStyle name="常规 3 2 2 6 2" xfId="4002"/>
    <cellStyle name="常规 3 2 3 2" xfId="4003"/>
    <cellStyle name="强调文字颜色 3 5 2" xfId="4004"/>
    <cellStyle name="常规 3 2 3 3" xfId="4005"/>
    <cellStyle name="常规 3 2 4" xfId="4006"/>
    <cellStyle name="强调文字颜色 3 6 2" xfId="4007"/>
    <cellStyle name="常规 3 2 4 3" xfId="4008"/>
    <cellStyle name="强调文字颜色 3 6 2 2" xfId="4009"/>
    <cellStyle name="常规 3 2 4 3 2" xfId="4010"/>
    <cellStyle name="强调文字颜色 3 6 3" xfId="4011"/>
    <cellStyle name="常规 3 2 4 4" xfId="4012"/>
    <cellStyle name="常规 3 2 4 4 2" xfId="4013"/>
    <cellStyle name="输出 4 2 3" xfId="4014"/>
    <cellStyle name="常规 3 3" xfId="4015"/>
    <cellStyle name="常规 3 3 2" xfId="4016"/>
    <cellStyle name="常规 3 3 3" xfId="4017"/>
    <cellStyle name="常规 3 3 4" xfId="4018"/>
    <cellStyle name="好 3 2 2 2" xfId="4019"/>
    <cellStyle name="汇总 2 3 4" xfId="4020"/>
    <cellStyle name="货币 2 2 2 5" xfId="4021"/>
    <cellStyle name="常规 3 4 2 2" xfId="4022"/>
    <cellStyle name="货币 2 2 3 5" xfId="4023"/>
    <cellStyle name="常规 3 4 3 2" xfId="4024"/>
    <cellStyle name="常规 3 4 4" xfId="4025"/>
    <cellStyle name="好 3 2 3 2" xfId="4026"/>
    <cellStyle name="常规 3 5" xfId="4027"/>
    <cellStyle name="常规 3 5 3" xfId="4028"/>
    <cellStyle name="常规 3 5 3 2" xfId="4029"/>
    <cellStyle name="常规 3 5 4" xfId="4030"/>
    <cellStyle name="货币 2 2 4 2 2" xfId="4031"/>
    <cellStyle name="常规 3 6 2 2" xfId="4032"/>
    <cellStyle name="常规 3 6 3" xfId="4033"/>
    <cellStyle name="常规 3 6 3 2" xfId="4034"/>
    <cellStyle name="常规 3 6 4" xfId="4035"/>
    <cellStyle name="货币 2 2 4 3 2" xfId="4036"/>
    <cellStyle name="常规 3 6 5" xfId="4037"/>
    <cellStyle name="常规 3 7" xfId="4038"/>
    <cellStyle name="常规 3 7 2" xfId="4039"/>
    <cellStyle name="常规 3 7 2 2" xfId="4040"/>
    <cellStyle name="常规 3 7 3 2" xfId="4041"/>
    <cellStyle name="常规 3 7 4" xfId="4042"/>
    <cellStyle name="货币 2 2 4 4 2" xfId="4043"/>
    <cellStyle name="强调文字颜色 2 3 3 2" xfId="4044"/>
    <cellStyle name="好 2 2 2 2 2" xfId="4045"/>
    <cellStyle name="常规 3 8" xfId="4046"/>
    <cellStyle name="常规 3 8 2" xfId="4047"/>
    <cellStyle name="常规 3 9 2" xfId="4048"/>
    <cellStyle name="常规 3_收入总表2" xfId="4049"/>
    <cellStyle name="输出 4 3" xfId="4050"/>
    <cellStyle name="常规 4" xfId="4051"/>
    <cellStyle name="输出 4 3 2" xfId="4052"/>
    <cellStyle name="常规 4 2" xfId="4053"/>
    <cellStyle name="常规 4 2 10" xfId="4054"/>
    <cellStyle name="常规 4 2 11" xfId="4055"/>
    <cellStyle name="常规 4 2 2" xfId="4056"/>
    <cellStyle name="常规 4 4" xfId="4057"/>
    <cellStyle name="常规 4 2 2 2" xfId="4058"/>
    <cellStyle name="常规 4 4 2" xfId="4059"/>
    <cellStyle name="常规 6 4" xfId="4060"/>
    <cellStyle name="货币 3 2 2 5" xfId="4061"/>
    <cellStyle name="常规 4 2 2 2 2" xfId="4062"/>
    <cellStyle name="常规 6 4 2" xfId="4063"/>
    <cellStyle name="常规 4 2 2 2 3" xfId="4064"/>
    <cellStyle name="常规 6 4 3" xfId="4065"/>
    <cellStyle name="常规 4 2 2 2 5" xfId="4066"/>
    <cellStyle name="千位分隔 4 4 4 2" xfId="4067"/>
    <cellStyle name="常规 4 2 2 2 6" xfId="4068"/>
    <cellStyle name="霓付 [0]_laroux" xfId="4069"/>
    <cellStyle name="常规 4 2 2 3 2" xfId="4070"/>
    <cellStyle name="警告文本 2" xfId="4071"/>
    <cellStyle name="常规 4 2 2 3 3" xfId="4072"/>
    <cellStyle name="警告文本 3" xfId="4073"/>
    <cellStyle name="常规 4 2 2 3 3 2" xfId="4074"/>
    <cellStyle name="警告文本 3 2" xfId="4075"/>
    <cellStyle name="常规 4 2 2 3 4" xfId="4076"/>
    <cellStyle name="警告文本 4" xfId="4077"/>
    <cellStyle name="常规 4 2 2 4 3 2" xfId="4078"/>
    <cellStyle name="常规 4 2 2 4 4" xfId="4079"/>
    <cellStyle name="常规 4 2 2 4 5" xfId="4080"/>
    <cellStyle name="千位分隔 4 2 4 2 2" xfId="4081"/>
    <cellStyle name="常规 4 2 2 6 2" xfId="4082"/>
    <cellStyle name="适中 6" xfId="4083"/>
    <cellStyle name="千位分隔 4 2 4 3 2" xfId="4084"/>
    <cellStyle name="常规 4 2 2 7 2" xfId="4085"/>
    <cellStyle name="常规 4 2 3" xfId="4086"/>
    <cellStyle name="常规 4 5" xfId="4087"/>
    <cellStyle name="常规 4 2 3 2" xfId="4088"/>
    <cellStyle name="常规 4 5 2" xfId="4089"/>
    <cellStyle name="常规 7 4" xfId="4090"/>
    <cellStyle name="常规 4 2 3 3" xfId="4091"/>
    <cellStyle name="常规 4 5 3" xfId="4092"/>
    <cellStyle name="常规 7 5" xfId="4093"/>
    <cellStyle name="常规 4 2 4" xfId="4094"/>
    <cellStyle name="常规 4 6" xfId="4095"/>
    <cellStyle name="常规 4 2 4 3" xfId="4096"/>
    <cellStyle name="常规 4 6 3" xfId="4097"/>
    <cellStyle name="常规 8 5" xfId="4098"/>
    <cellStyle name="常规 4 2 4 3 2" xfId="4099"/>
    <cellStyle name="常规 4 2 4 4 2" xfId="4100"/>
    <cellStyle name="常规 4 2 4 5" xfId="4101"/>
    <cellStyle name="常规 4 2 5" xfId="4102"/>
    <cellStyle name="常规 4 7" xfId="4103"/>
    <cellStyle name="千位分隔 4 2 2 4" xfId="4104"/>
    <cellStyle name="常规 4 2 8" xfId="4105"/>
    <cellStyle name="常规 4 3" xfId="4106"/>
    <cellStyle name="常规 4 3 2 2" xfId="4107"/>
    <cellStyle name="常规 5 4 2" xfId="4108"/>
    <cellStyle name="常规 4 3 2 3" xfId="4109"/>
    <cellStyle name="常规 5 4 3" xfId="4110"/>
    <cellStyle name="常规 4 3 3" xfId="4111"/>
    <cellStyle name="常规 5 5" xfId="4112"/>
    <cellStyle name="常规 4 3 3 2" xfId="4113"/>
    <cellStyle name="常规 5 5 2" xfId="4114"/>
    <cellStyle name="常规 45 2" xfId="4115"/>
    <cellStyle name="常规 50 2" xfId="4116"/>
    <cellStyle name="常规 46" xfId="4117"/>
    <cellStyle name="常规 51" xfId="4118"/>
    <cellStyle name="常规 47" xfId="4119"/>
    <cellStyle name="常规 52" xfId="4120"/>
    <cellStyle name="常规 48 2" xfId="4121"/>
    <cellStyle name="常规 49 2" xfId="4122"/>
    <cellStyle name="输出 4 4" xfId="4123"/>
    <cellStyle name="常规 5" xfId="4124"/>
    <cellStyle name="常规 5 10" xfId="4125"/>
    <cellStyle name="常规 5 2" xfId="4126"/>
    <cellStyle name="常规 5 2 2" xfId="4127"/>
    <cellStyle name="常规 5 2 2 2" xfId="4128"/>
    <cellStyle name="常规 5 2 2 3" xfId="4129"/>
    <cellStyle name="常规 5 2 3" xfId="4130"/>
    <cellStyle name="常规 5 2 3 2" xfId="4131"/>
    <cellStyle name="常规 5 2 3 3" xfId="4132"/>
    <cellStyle name="常规 5 2 3 5" xfId="4133"/>
    <cellStyle name="常规 5 2 4" xfId="4134"/>
    <cellStyle name="常规 5 2 4 2" xfId="4135"/>
    <cellStyle name="常规 5 2 4 3" xfId="4136"/>
    <cellStyle name="常规 5 2 4 3 2" xfId="4137"/>
    <cellStyle name="检查单元格 2 2" xfId="4138"/>
    <cellStyle name="常规 5 2 4 4 2" xfId="4139"/>
    <cellStyle name="强调文字颜色 5 3 2 3 2" xfId="4140"/>
    <cellStyle name="检查单元格 3" xfId="4141"/>
    <cellStyle name="常规 5 2 4 5" xfId="4142"/>
    <cellStyle name="常规 5 2 5" xfId="4143"/>
    <cellStyle name="常规 5 2 5 2" xfId="4144"/>
    <cellStyle name="千位分隔 4 3 2 2" xfId="4145"/>
    <cellStyle name="常规 5 2 6" xfId="4146"/>
    <cellStyle name="常规 5 2 6 2" xfId="4147"/>
    <cellStyle name="常规 5 2 7" xfId="4148"/>
    <cellStyle name="常规 5 2 7 2" xfId="4149"/>
    <cellStyle name="常规 5 2 8" xfId="4150"/>
    <cellStyle name="常规 5 3" xfId="4151"/>
    <cellStyle name="常规 5 3 2" xfId="4152"/>
    <cellStyle name="常规 5 3 2 2" xfId="4153"/>
    <cellStyle name="常规 5 3 3" xfId="4154"/>
    <cellStyle name="常规 5 3 3 2" xfId="4155"/>
    <cellStyle name="货币 4 2 2 5" xfId="4156"/>
    <cellStyle name="常规 5 4 2 2" xfId="4157"/>
    <cellStyle name="常规 5 4 3 2" xfId="4158"/>
    <cellStyle name="千位分隔 4 3 4 2" xfId="4159"/>
    <cellStyle name="常规 5 4 6" xfId="4160"/>
    <cellStyle name="常规 5 5 3" xfId="4161"/>
    <cellStyle name="常规 5 5 3 2" xfId="4162"/>
    <cellStyle name="常规 5 6 4" xfId="4163"/>
    <cellStyle name="货币 2 2 6 3 2" xfId="4164"/>
    <cellStyle name="常规 5 6 5" xfId="4165"/>
    <cellStyle name="千位分隔 4 2 3 2 2" xfId="4166"/>
    <cellStyle name="常规 5 8 2" xfId="4167"/>
    <cellStyle name="好_全国友协2010年度中央部门决算（草案）" xfId="4168"/>
    <cellStyle name="千位分隔 4 2 3 3 2" xfId="4169"/>
    <cellStyle name="常规 5 9 2" xfId="4170"/>
    <cellStyle name="常规 55" xfId="4171"/>
    <cellStyle name="常规 60" xfId="4172"/>
    <cellStyle name="后继超级链接 2" xfId="4173"/>
    <cellStyle name="常规 56" xfId="4174"/>
    <cellStyle name="常规 61" xfId="4175"/>
    <cellStyle name="后继超级链接 3" xfId="4176"/>
    <cellStyle name="常规 59" xfId="4177"/>
    <cellStyle name="常规 64" xfId="4178"/>
    <cellStyle name="好 5 4" xfId="4179"/>
    <cellStyle name="常规 6" xfId="4180"/>
    <cellStyle name="常规 6 2" xfId="4181"/>
    <cellStyle name="常规 6 2 2" xfId="4182"/>
    <cellStyle name="常规 6 2 2 2" xfId="4183"/>
    <cellStyle name="千位分隔 4 4 4" xfId="4184"/>
    <cellStyle name="常规 6 2 2 2 2" xfId="4185"/>
    <cellStyle name="常规 6 2 2 3" xfId="4186"/>
    <cellStyle name="常规 6 2 3" xfId="4187"/>
    <cellStyle name="常规 6 2 3 2" xfId="4188"/>
    <cellStyle name="常规 6 2 3 3" xfId="4189"/>
    <cellStyle name="常规 6 2 4" xfId="4190"/>
    <cellStyle name="常规 6 2 5" xfId="4191"/>
    <cellStyle name="常规 6 3" xfId="4192"/>
    <cellStyle name="常规 6 3 2" xfId="4193"/>
    <cellStyle name="常规 6 3 2 2" xfId="4194"/>
    <cellStyle name="常规 7" xfId="4195"/>
    <cellStyle name="常规 7 2" xfId="4196"/>
    <cellStyle name="常规 79" xfId="4197"/>
    <cellStyle name="常规 8" xfId="4198"/>
    <cellStyle name="常规 8 2" xfId="4199"/>
    <cellStyle name="链接单元格 7" xfId="4200"/>
    <cellStyle name="常规 8 2 2 3" xfId="4201"/>
    <cellStyle name="货币 2 7 4 2" xfId="4202"/>
    <cellStyle name="常规 8 2 3 2" xfId="4203"/>
    <cellStyle name="货币 2 7 5" xfId="4204"/>
    <cellStyle name="常规 8 2 4" xfId="4205"/>
    <cellStyle name="常规 8 2 5" xfId="4206"/>
    <cellStyle name="常规 8 3 2 2" xfId="4207"/>
    <cellStyle name="计算 3 4" xfId="4208"/>
    <cellStyle name="常规 9" xfId="4209"/>
    <cellStyle name="常规_2002年全省财政基金预算收入计划表 2 2 2" xfId="4210"/>
    <cellStyle name="常规_2006年预算表" xfId="4211"/>
    <cellStyle name="强调文字颜色 6 3 3 2 2" xfId="4212"/>
    <cellStyle name="常规_2007年云南省向人大报送政府收支预算表格式编制过程表" xfId="4213"/>
    <cellStyle name="常规_B12福建省6月决算 2" xfId="4214"/>
    <cellStyle name="常规_附件2：二维表" xfId="4215"/>
    <cellStyle name="强调文字颜色 5 2 4 3" xfId="4216"/>
    <cellStyle name="常规_省级基金表样 2" xfId="4217"/>
    <cellStyle name="超级链接 2" xfId="4218"/>
    <cellStyle name="超级链接 2 2" xfId="4219"/>
    <cellStyle name="超级链接 2 2 2" xfId="4220"/>
    <cellStyle name="超级链接 2 2 3" xfId="4221"/>
    <cellStyle name="超级链接 2 3" xfId="4222"/>
    <cellStyle name="超级链接 2 3 2" xfId="4223"/>
    <cellStyle name="超级链接 3" xfId="4224"/>
    <cellStyle name="超级链接 3 2" xfId="4225"/>
    <cellStyle name="超级链接 3 2 2" xfId="4226"/>
    <cellStyle name="超级链接 3 3" xfId="4227"/>
    <cellStyle name="好 2 2" xfId="4228"/>
    <cellStyle name="好 2 2 2" xfId="4229"/>
    <cellStyle name="好 2 2 3" xfId="4230"/>
    <cellStyle name="强调文字颜色 2 4 3" xfId="4231"/>
    <cellStyle name="好 2 2 3 2" xfId="4232"/>
    <cellStyle name="好 2 2 4" xfId="4233"/>
    <cellStyle name="好 3" xfId="4234"/>
    <cellStyle name="好 3 2" xfId="4235"/>
    <cellStyle name="好 3 2 2" xfId="4236"/>
    <cellStyle name="好 3 2 3" xfId="4237"/>
    <cellStyle name="链接单元格 2 3 2" xfId="4238"/>
    <cellStyle name="好 3 2 4" xfId="4239"/>
    <cellStyle name="货币 2 2 4 2" xfId="4240"/>
    <cellStyle name="好_5.中央部门决算（草案)-1" xfId="4241"/>
    <cellStyle name="后继超级链接 2 2" xfId="4242"/>
    <cellStyle name="后继超级链接 2 2 2" xfId="4243"/>
    <cellStyle name="后继超级链接 2 2 2 2" xfId="4244"/>
    <cellStyle name="后继超级链接 2 2 3" xfId="4245"/>
    <cellStyle name="后继超级链接 2 3 2" xfId="4246"/>
    <cellStyle name="后继超级链接 2 4" xfId="4247"/>
    <cellStyle name="货币 2 4 2 2" xfId="4248"/>
    <cellStyle name="汇总 2" xfId="4249"/>
    <cellStyle name="汇总 2 2" xfId="4250"/>
    <cellStyle name="汇总 2 2 2" xfId="4251"/>
    <cellStyle name="汇总 2 3" xfId="4252"/>
    <cellStyle name="汇总 2 3 2" xfId="4253"/>
    <cellStyle name="货币 2 2 2 3" xfId="4254"/>
    <cellStyle name="警告文本 2 3 2" xfId="4255"/>
    <cellStyle name="汇总 2 3 3" xfId="4256"/>
    <cellStyle name="货币 2 2 2 4" xfId="4257"/>
    <cellStyle name="汇总 3 2 2" xfId="4258"/>
    <cellStyle name="警告文本 3 2 2" xfId="4259"/>
    <cellStyle name="汇总 3 2 3" xfId="4260"/>
    <cellStyle name="汇总 3 3" xfId="4261"/>
    <cellStyle name="汇总 4 2 2" xfId="4262"/>
    <cellStyle name="货币 2 10" xfId="4263"/>
    <cellStyle name="货币 2 2" xfId="4264"/>
    <cellStyle name="货币 2 2 2 2" xfId="4265"/>
    <cellStyle name="货币 2 2 2 2 2" xfId="4266"/>
    <cellStyle name="货币 2 2 2 2 2 2" xfId="4267"/>
    <cellStyle name="货币 2 2 2 2 3" xfId="4268"/>
    <cellStyle name="货币 2 2 2 2 3 2" xfId="4269"/>
    <cellStyle name="货币 2 2 2 2 4" xfId="4270"/>
    <cellStyle name="货币 2 2 2 2 4 2" xfId="4271"/>
    <cellStyle name="货币 2 2 2 2 5" xfId="4272"/>
    <cellStyle name="货币 2 2 2 3 2 2" xfId="4273"/>
    <cellStyle name="货币 2 2 2 3 3" xfId="4274"/>
    <cellStyle name="货币 2 2 2 3 3 2" xfId="4275"/>
    <cellStyle name="货币 2 2 2 3 4" xfId="4276"/>
    <cellStyle name="货币 2 2 2 4 2" xfId="4277"/>
    <cellStyle name="货币 2 2 2 4 3" xfId="4278"/>
    <cellStyle name="货币 2 2 2 4 3 2" xfId="4279"/>
    <cellStyle name="货币 2 2 2 4 4 2" xfId="4280"/>
    <cellStyle name="货币 2 2 2 5 2" xfId="4281"/>
    <cellStyle name="货币 2 2 2 6" xfId="4282"/>
    <cellStyle name="货币 2 2 2 6 2" xfId="4283"/>
    <cellStyle name="链接单元格 2 2" xfId="4284"/>
    <cellStyle name="货币 2 2 3" xfId="4285"/>
    <cellStyle name="链接单元格 2 2 2" xfId="4286"/>
    <cellStyle name="货币 2 2 3 2" xfId="4287"/>
    <cellStyle name="货币 2 2 3 4 2" xfId="4288"/>
    <cellStyle name="链接单元格 2 3" xfId="4289"/>
    <cellStyle name="货币 2 2 4" xfId="4290"/>
    <cellStyle name="货币 2 2 4 3" xfId="4291"/>
    <cellStyle name="货币 2 2 4 5" xfId="4292"/>
    <cellStyle name="链接单元格 2 4" xfId="4293"/>
    <cellStyle name="货币 2 2 5" xfId="4294"/>
    <cellStyle name="货币 2 2 6" xfId="4295"/>
    <cellStyle name="货币 2 2 6 4" xfId="4296"/>
    <cellStyle name="货币 2 2 6 4 2" xfId="4297"/>
    <cellStyle name="货币 2 2 8" xfId="4298"/>
    <cellStyle name="货币 2 3 2" xfId="4299"/>
    <cellStyle name="货币 2 3 2 4 2" xfId="4300"/>
    <cellStyle name="链接单元格 3 3" xfId="4301"/>
    <cellStyle name="货币 2 3 4" xfId="4302"/>
    <cellStyle name="链接单元格 3 4" xfId="4303"/>
    <cellStyle name="货币 2 3 5" xfId="4304"/>
    <cellStyle name="货币 2 3 7" xfId="4305"/>
    <cellStyle name="货币 2 3 8" xfId="4306"/>
    <cellStyle name="货币 2 4" xfId="4307"/>
    <cellStyle name="货币 2 4 2" xfId="4308"/>
    <cellStyle name="链接单元格 4 2" xfId="4309"/>
    <cellStyle name="货币 2 4 3" xfId="4310"/>
    <cellStyle name="链接单元格 4 3" xfId="4311"/>
    <cellStyle name="货币 2 4 4" xfId="4312"/>
    <cellStyle name="货币 2 4 5" xfId="4313"/>
    <cellStyle name="货币 2 5" xfId="4314"/>
    <cellStyle name="货币 2 5 2" xfId="4315"/>
    <cellStyle name="货币 2 5 2 2" xfId="4316"/>
    <cellStyle name="着色 4" xfId="4317"/>
    <cellStyle name="链接单元格 5 2" xfId="4318"/>
    <cellStyle name="货币 2 5 3" xfId="4319"/>
    <cellStyle name="着色 5" xfId="4320"/>
    <cellStyle name="链接单元格 5 3" xfId="4321"/>
    <cellStyle name="货币 2 5 4" xfId="4322"/>
    <cellStyle name="货币 2 5 4 2" xfId="4323"/>
    <cellStyle name="货币 2 5 5" xfId="4324"/>
    <cellStyle name="货币 2 6 2 2" xfId="4325"/>
    <cellStyle name="货币 2 6 3 2" xfId="4326"/>
    <cellStyle name="货币 2 6 4" xfId="4327"/>
    <cellStyle name="计算 2 3 2 2 2" xfId="4328"/>
    <cellStyle name="货币 2 9" xfId="4329"/>
    <cellStyle name="小数 2 3" xfId="4330"/>
    <cellStyle name="检查单元格 4 3" xfId="4331"/>
    <cellStyle name="货币 3 10" xfId="4332"/>
    <cellStyle name="货币 3 2" xfId="4333"/>
    <cellStyle name="输入 2 5" xfId="4334"/>
    <cellStyle name="货币 3 2 2" xfId="4335"/>
    <cellStyle name="货币 3 2 2 2" xfId="4336"/>
    <cellStyle name="货币 3 2 2 2 2" xfId="4337"/>
    <cellStyle name="货币 3 2 2 3" xfId="4338"/>
    <cellStyle name="货币 3 2 2 3 2" xfId="4339"/>
    <cellStyle name="货币 3 2 2 4" xfId="4340"/>
    <cellStyle name="货币 3 2 2 4 2" xfId="4341"/>
    <cellStyle name="货币 3 2 3" xfId="4342"/>
    <cellStyle name="货币 3 2 3 2" xfId="4343"/>
    <cellStyle name="货币 3 2 3 2 2" xfId="4344"/>
    <cellStyle name="货币 3 2 3 4" xfId="4345"/>
    <cellStyle name="货币 3 2 4" xfId="4346"/>
    <cellStyle name="货币 3 2 4 2" xfId="4347"/>
    <cellStyle name="货币 3 2 4 2 2" xfId="4348"/>
    <cellStyle name="货币 3 2 4 3" xfId="4349"/>
    <cellStyle name="货币 3 2 4 4" xfId="4350"/>
    <cellStyle name="货币 3 2 5 2" xfId="4351"/>
    <cellStyle name="货币 3 2 6" xfId="4352"/>
    <cellStyle name="货币 3 2 6 2" xfId="4353"/>
    <cellStyle name="货币 3 3" xfId="4354"/>
    <cellStyle name="输入 3 5" xfId="4355"/>
    <cellStyle name="货币 3 3 2" xfId="4356"/>
    <cellStyle name="货币 3 3 2 2" xfId="4357"/>
    <cellStyle name="货币 3 3 3" xfId="4358"/>
    <cellStyle name="货币 3 3 3 2" xfId="4359"/>
    <cellStyle name="货币 3 3 4" xfId="4360"/>
    <cellStyle name="货币 3 3 5" xfId="4361"/>
    <cellStyle name="货币 3 4" xfId="4362"/>
    <cellStyle name="货币 3 4 4" xfId="4363"/>
    <cellStyle name="货币 3 4 4 2" xfId="4364"/>
    <cellStyle name="货币 3 4 5" xfId="4365"/>
    <cellStyle name="货币 3 5" xfId="4366"/>
    <cellStyle name="货币 3 5 2" xfId="4367"/>
    <cellStyle name="货币 3 5 3" xfId="4368"/>
    <cellStyle name="货币 3 5 3 2" xfId="4369"/>
    <cellStyle name="货币 3 5 4" xfId="4370"/>
    <cellStyle name="货币 3 7" xfId="4371"/>
    <cellStyle name="注释 6" xfId="4372"/>
    <cellStyle name="货币 3 7 2" xfId="4373"/>
    <cellStyle name="货币 3 8" xfId="4374"/>
    <cellStyle name="货币 3 8 2" xfId="4375"/>
    <cellStyle name="货币 3 9" xfId="4376"/>
    <cellStyle name="货币 3 9 2" xfId="4377"/>
    <cellStyle name="强调文字颜色 2 4 2" xfId="4378"/>
    <cellStyle name="货币 4 10" xfId="4379"/>
    <cellStyle name="货币 4 2" xfId="4380"/>
    <cellStyle name="货币 4 2 2" xfId="4381"/>
    <cellStyle name="货币 4 2 2 2" xfId="4382"/>
    <cellStyle name="货币 4 2 2 2 2" xfId="4383"/>
    <cellStyle name="货币 4 2 2 3 2" xfId="4384"/>
    <cellStyle name="货币 4 2 2 4 2" xfId="4385"/>
    <cellStyle name="货币 4 2 3" xfId="4386"/>
    <cellStyle name="货币 4 2 3 2" xfId="4387"/>
    <cellStyle name="货币 4 2 3 2 2" xfId="4388"/>
    <cellStyle name="货币 4 2 3 3" xfId="4389"/>
    <cellStyle name="货币 4 2 3 4" xfId="4390"/>
    <cellStyle name="货币 4 2 4 2" xfId="4391"/>
    <cellStyle name="货币 4 2 4 3" xfId="4392"/>
    <cellStyle name="货币 4 2 4 4" xfId="4393"/>
    <cellStyle name="货币 4 2 4 4 2" xfId="4394"/>
    <cellStyle name="货币 4 2 5" xfId="4395"/>
    <cellStyle name="货币 4 2 5 2" xfId="4396"/>
    <cellStyle name="货币 4 2 6" xfId="4397"/>
    <cellStyle name="货币 4 2 6 2" xfId="4398"/>
    <cellStyle name="货币 4 2 7" xfId="4399"/>
    <cellStyle name="货币 4 3" xfId="4400"/>
    <cellStyle name="货币 4 3 2" xfId="4401"/>
    <cellStyle name="货币 4 3 2 2" xfId="4402"/>
    <cellStyle name="货币 4 3 3" xfId="4403"/>
    <cellStyle name="货币 4 3 3 2" xfId="4404"/>
    <cellStyle name="货币 4 3 4" xfId="4405"/>
    <cellStyle name="货币 4 3 4 2" xfId="4406"/>
    <cellStyle name="货币 4 3 5" xfId="4407"/>
    <cellStyle name="货币 4 4" xfId="4408"/>
    <cellStyle name="货币 4 4 2" xfId="4409"/>
    <cellStyle name="货币 4 4 2 2" xfId="4410"/>
    <cellStyle name="货币 4 4 3 2" xfId="4411"/>
    <cellStyle name="货币 4 4 4" xfId="4412"/>
    <cellStyle name="货币 4 4 4 2" xfId="4413"/>
    <cellStyle name="货币 4 4 5" xfId="4414"/>
    <cellStyle name="货币 4 5" xfId="4415"/>
    <cellStyle name="货币 4 5 3" xfId="4416"/>
    <cellStyle name="货币 4 5 4" xfId="4417"/>
    <cellStyle name="货币 4 7" xfId="4418"/>
    <cellStyle name="货币 4 8" xfId="4419"/>
    <cellStyle name="货币 4 8 2" xfId="4420"/>
    <cellStyle name="货币 4 9 2" xfId="4421"/>
    <cellStyle name="强调文字颜色 4 4 2 2 2" xfId="4422"/>
    <cellStyle name="货币 5 2" xfId="4423"/>
    <cellStyle name="货币 5 3" xfId="4424"/>
    <cellStyle name="货币 5 4" xfId="4425"/>
    <cellStyle name="计算 2 3 3 2" xfId="4426"/>
    <cellStyle name="计算 2" xfId="4427"/>
    <cellStyle name="计算 2 2" xfId="4428"/>
    <cellStyle name="计算 2 2 2" xfId="4429"/>
    <cellStyle name="计算 2 2 2 2" xfId="4430"/>
    <cellStyle name="计算 2 2 2 2 2" xfId="4431"/>
    <cellStyle name="计算 2 2 3 2" xfId="4432"/>
    <cellStyle name="计算 2 3" xfId="4433"/>
    <cellStyle name="计算 2 3 2 2" xfId="4434"/>
    <cellStyle name="计算 2 3 2 3" xfId="4435"/>
    <cellStyle name="计算 2 3 4" xfId="4436"/>
    <cellStyle name="计算 2 3 5" xfId="4437"/>
    <cellStyle name="计算 2 5" xfId="4438"/>
    <cellStyle name="计算 2 5 2" xfId="4439"/>
    <cellStyle name="计算 2 6" xfId="4440"/>
    <cellStyle name="计算 2 7" xfId="4441"/>
    <cellStyle name="计算 3 2 2" xfId="4442"/>
    <cellStyle name="计算 3 2 2 2" xfId="4443"/>
    <cellStyle name="计算 3 2 2 2 2" xfId="4444"/>
    <cellStyle name="计算 3 2 2 3" xfId="4445"/>
    <cellStyle name="计算 3 2 3" xfId="4446"/>
    <cellStyle name="计算 3 2 3 2" xfId="4447"/>
    <cellStyle name="计算 3 2 4" xfId="4448"/>
    <cellStyle name="计算 3 3" xfId="4449"/>
    <cellStyle name="强调文字颜色 1 6 2" xfId="4450"/>
    <cellStyle name="计算 3 3 2 2" xfId="4451"/>
    <cellStyle name="强调文字颜色 1 7" xfId="4452"/>
    <cellStyle name="计算 3 3 3" xfId="4453"/>
    <cellStyle name="强调文字颜色 2 6" xfId="4454"/>
    <cellStyle name="计算 3 4 2" xfId="4455"/>
    <cellStyle name="计算 3 5" xfId="4456"/>
    <cellStyle name="计算 4 2 2" xfId="4457"/>
    <cellStyle name="计算 4 2 2 2" xfId="4458"/>
    <cellStyle name="计算 4 2 3" xfId="4459"/>
    <cellStyle name="计算 4 3" xfId="4460"/>
    <cellStyle name="计算 5 2 2" xfId="4461"/>
    <cellStyle name="计算 5 2 2 2" xfId="4462"/>
    <cellStyle name="计算 5 3" xfId="4463"/>
    <cellStyle name="注释 3 2 2 2 2" xfId="4464"/>
    <cellStyle name="计算 5 4" xfId="4465"/>
    <cellStyle name="计算 6 3" xfId="4466"/>
    <cellStyle name="检查单元格 2 3" xfId="4467"/>
    <cellStyle name="检查单元格 2 4" xfId="4468"/>
    <cellStyle name="检查单元格 2 5" xfId="4469"/>
    <cellStyle name="检查单元格 2 6" xfId="4470"/>
    <cellStyle name="检查单元格 3 2" xfId="4471"/>
    <cellStyle name="检查单元格 3 3" xfId="4472"/>
    <cellStyle name="检查单元格 3 5" xfId="4473"/>
    <cellStyle name="小数 2" xfId="4474"/>
    <cellStyle name="检查单元格 4" xfId="4475"/>
    <cellStyle name="小数 2 2" xfId="4476"/>
    <cellStyle name="检查单元格 4 2" xfId="4477"/>
    <cellStyle name="小数 2 4" xfId="4478"/>
    <cellStyle name="检查单元格 4 4" xfId="4479"/>
    <cellStyle name="小数 3" xfId="4480"/>
    <cellStyle name="检查单元格 5" xfId="4481"/>
    <cellStyle name="小数 3 2 2" xfId="4482"/>
    <cellStyle name="检查单元格 5 2 2" xfId="4483"/>
    <cellStyle name="检查单元格 5 2 2 2" xfId="4484"/>
    <cellStyle name="检查单元格 5 2 3" xfId="4485"/>
    <cellStyle name="小数 3 3" xfId="4486"/>
    <cellStyle name="检查单元格 5 3" xfId="4487"/>
    <cellStyle name="千位_，" xfId="4488"/>
    <cellStyle name="检查单元格 5 3 2" xfId="4489"/>
    <cellStyle name="检查单元格 6 2 2" xfId="4490"/>
    <cellStyle name="检查单元格 7 2" xfId="4491"/>
    <cellStyle name="解释性文本 3 2" xfId="4492"/>
    <cellStyle name="解释性文本 4" xfId="4493"/>
    <cellStyle name="解释性文本 4 2" xfId="4494"/>
    <cellStyle name="解释性文本 4 2 2" xfId="4495"/>
    <cellStyle name="警告文本 2 2 2 2" xfId="4496"/>
    <cellStyle name="警告文本 2 2 3" xfId="4497"/>
    <cellStyle name="样式 1 2" xfId="4498"/>
    <cellStyle name="警告文本 2 4" xfId="4499"/>
    <cellStyle name="警告文本 3 2 2 2" xfId="4500"/>
    <cellStyle name="警告文本 3 3" xfId="4501"/>
    <cellStyle name="警告文本 4 2" xfId="4502"/>
    <cellStyle name="警告文本 4 2 2" xfId="4503"/>
    <cellStyle name="警告文本 4 3" xfId="4504"/>
    <cellStyle name="警告文本 5" xfId="4505"/>
    <cellStyle name="警告文本 5 2" xfId="4506"/>
    <cellStyle name="警告文本 5 2 2" xfId="4507"/>
    <cellStyle name="警告文本 5 3" xfId="4508"/>
    <cellStyle name="警告文本 6" xfId="4509"/>
    <cellStyle name="警告文本 6 2" xfId="4510"/>
    <cellStyle name="链接单元格 3" xfId="4511"/>
    <cellStyle name="链接单元格 4" xfId="4512"/>
    <cellStyle name="普通_97-917" xfId="4513"/>
    <cellStyle name="千分位[0]_BT (2)" xfId="4514"/>
    <cellStyle name="千位分隔 2" xfId="4515"/>
    <cellStyle name="千位分隔 2 2" xfId="4516"/>
    <cellStyle name="千位分隔 2 2 2" xfId="4517"/>
    <cellStyle name="千位分隔 2 2 2 2" xfId="4518"/>
    <cellStyle name="千位分隔 2 2 2 2 2" xfId="4519"/>
    <cellStyle name="千位分隔 2 2 2 3" xfId="4520"/>
    <cellStyle name="千位分隔 2 2 2 3 2" xfId="4521"/>
    <cellStyle name="千位分隔 2 2 2 4" xfId="4522"/>
    <cellStyle name="千位分隔 2 2 2 4 2" xfId="4523"/>
    <cellStyle name="千位分隔 2 2 2 5" xfId="4524"/>
    <cellStyle name="千位分隔 2 2 2 5 2" xfId="4525"/>
    <cellStyle name="千位分隔 2 2 2 6" xfId="4526"/>
    <cellStyle name="千位分隔 2 2 3" xfId="4527"/>
    <cellStyle name="千位分隔 2 2 3 3" xfId="4528"/>
    <cellStyle name="千位分隔 2 2 4" xfId="4529"/>
    <cellStyle name="千位分隔 2 2 5" xfId="4530"/>
    <cellStyle name="千位分隔 2 2 6" xfId="4531"/>
    <cellStyle name="千位分隔 2 2 6 2" xfId="4532"/>
    <cellStyle name="千位分隔 2 2 7 2" xfId="4533"/>
    <cellStyle name="千位分隔 2 3" xfId="4534"/>
    <cellStyle name="千位分隔 2 3 2" xfId="4535"/>
    <cellStyle name="千位分隔 2 3 2 2" xfId="4536"/>
    <cellStyle name="千位分隔 2 3 3" xfId="4537"/>
    <cellStyle name="千位分隔 2 3 4" xfId="4538"/>
    <cellStyle name="千位分隔 2 3 5" xfId="4539"/>
    <cellStyle name="千位分隔 2 3 6" xfId="4540"/>
    <cellStyle name="千位分隔 2 4" xfId="4541"/>
    <cellStyle name="千位分隔 2 4 2" xfId="4542"/>
    <cellStyle name="千位分隔 2 4 2 2" xfId="4543"/>
    <cellStyle name="千位分隔 2 4 3" xfId="4544"/>
    <cellStyle name="千位分隔 2 4 3 2" xfId="4545"/>
    <cellStyle name="千位分隔 2 4 4" xfId="4546"/>
    <cellStyle name="千位分隔 2 4 5" xfId="4547"/>
    <cellStyle name="千位分隔 2 5" xfId="4548"/>
    <cellStyle name="千位分隔 2 5 2" xfId="4549"/>
    <cellStyle name="千位分隔 2 5 2 2" xfId="4550"/>
    <cellStyle name="千位分隔 2 5 3" xfId="4551"/>
    <cellStyle name="千位分隔 2 5 3 2" xfId="4552"/>
    <cellStyle name="千位分隔 2 5 4" xfId="4553"/>
    <cellStyle name="千位分隔 2 5 4 2" xfId="4554"/>
    <cellStyle name="千位分隔 2 5 5" xfId="4555"/>
    <cellStyle name="千位分隔 2 6" xfId="4556"/>
    <cellStyle name="千位分隔 2 6 2" xfId="4557"/>
    <cellStyle name="千位分隔 2 7" xfId="4558"/>
    <cellStyle name="千位分隔 2 7 2" xfId="4559"/>
    <cellStyle name="千位分隔 2 9" xfId="4560"/>
    <cellStyle name="千位分隔 3 2 2 4 2" xfId="4561"/>
    <cellStyle name="千位分隔 3 2 2 5" xfId="4562"/>
    <cellStyle name="千位分隔 3 2 4" xfId="4563"/>
    <cellStyle name="千位分隔 3 2 4 3" xfId="4564"/>
    <cellStyle name="千位分隔 3 2 4 3 2" xfId="4565"/>
    <cellStyle name="千位分隔 3 2 4 4 2" xfId="4566"/>
    <cellStyle name="千位分隔 3 2 5" xfId="4567"/>
    <cellStyle name="千位分隔 3 2 5 2" xfId="4568"/>
    <cellStyle name="千位分隔 3 2 6" xfId="4569"/>
    <cellStyle name="千位分隔 3 2 6 2" xfId="4570"/>
    <cellStyle name="千位分隔 3 2 7" xfId="4571"/>
    <cellStyle name="千位分隔 3 2 7 2" xfId="4572"/>
    <cellStyle name="千位分隔 3 3 4 2" xfId="4573"/>
    <cellStyle name="千位分隔 3 3 5" xfId="4574"/>
    <cellStyle name="输出 6 2" xfId="4575"/>
    <cellStyle name="强调文字颜色 5 2 5" xfId="4576"/>
    <cellStyle name="千位分隔 3 4 2 2" xfId="4577"/>
    <cellStyle name="输出 7" xfId="4578"/>
    <cellStyle name="千位分隔 3 4 3" xfId="4579"/>
    <cellStyle name="输出 7 2" xfId="4580"/>
    <cellStyle name="强调文字颜色 5 3 5" xfId="4581"/>
    <cellStyle name="千位分隔 3 4 3 2" xfId="4582"/>
    <cellStyle name="输出 8" xfId="4583"/>
    <cellStyle name="千位分隔 3 4 4" xfId="4584"/>
    <cellStyle name="千位分隔 3 4 4 2" xfId="4585"/>
    <cellStyle name="输出 9" xfId="4586"/>
    <cellStyle name="千位分隔 3 4 5" xfId="4587"/>
    <cellStyle name="千位分隔 3 5 2" xfId="4588"/>
    <cellStyle name="强调文字颜色 6 2 5" xfId="4589"/>
    <cellStyle name="千位分隔 3 5 2 2" xfId="4590"/>
    <cellStyle name="千位分隔 3 5 3" xfId="4591"/>
    <cellStyle name="强调文字颜色 6 3 5" xfId="4592"/>
    <cellStyle name="千位分隔 3 5 3 2" xfId="4593"/>
    <cellStyle name="千位分隔 3 5 4" xfId="4594"/>
    <cellStyle name="千位分隔 3 6" xfId="4595"/>
    <cellStyle name="注释 2 2 2 4" xfId="4596"/>
    <cellStyle name="千位分隔 3 6 3 2" xfId="4597"/>
    <cellStyle name="千位分隔 3 6 4 2" xfId="4598"/>
    <cellStyle name="千位分隔 3 6 5" xfId="4599"/>
    <cellStyle name="千位分隔 3 7" xfId="4600"/>
    <cellStyle name="千位分隔 3 8" xfId="4601"/>
    <cellStyle name="强调文字颜色 4 5 2 3" xfId="4602"/>
    <cellStyle name="千位分隔 3 8 2" xfId="4603"/>
    <cellStyle name="千位分隔 3 9" xfId="4604"/>
    <cellStyle name="千位分隔 3 9 2" xfId="4605"/>
    <cellStyle name="千位分隔 4 10" xfId="4606"/>
    <cellStyle name="千位分隔 4 2 4" xfId="4607"/>
    <cellStyle name="千位分隔 4 2 4 4 2" xfId="4608"/>
    <cellStyle name="千位分隔 4 2 5" xfId="4609"/>
    <cellStyle name="千位分隔 4 2 6" xfId="4610"/>
    <cellStyle name="千位分隔 4 2 6 2" xfId="4611"/>
    <cellStyle name="千位分隔 4 2 7" xfId="4612"/>
    <cellStyle name="千位分隔 4 2 8" xfId="4613"/>
    <cellStyle name="千位分隔 4 3 4" xfId="4614"/>
    <cellStyle name="千位分隔 4 3 5" xfId="4615"/>
    <cellStyle name="千位分隔 4 4 2" xfId="4616"/>
    <cellStyle name="千位分隔 4 4 2 2" xfId="4617"/>
    <cellStyle name="千位分隔 4 4 3" xfId="4618"/>
    <cellStyle name="千位分隔 4 4 3 2" xfId="4619"/>
    <cellStyle name="千位分隔 4 4 5" xfId="4620"/>
    <cellStyle name="千位分隔 4 5" xfId="4621"/>
    <cellStyle name="千位分隔 4 5 2" xfId="4622"/>
    <cellStyle name="千位分隔 4 5 3" xfId="4623"/>
    <cellStyle name="千位分隔 4 5 3 2" xfId="4624"/>
    <cellStyle name="千位分隔 4 6 3 2" xfId="4625"/>
    <cellStyle name="千位分隔 4 6 4 2" xfId="4626"/>
    <cellStyle name="千位分隔 4 6 5" xfId="4627"/>
    <cellStyle name="千位分隔 4 8" xfId="4628"/>
    <cellStyle name="千位分隔 4 8 2" xfId="4629"/>
    <cellStyle name="千位分隔 4 9" xfId="4630"/>
    <cellStyle name="千位分隔 4 9 2" xfId="4631"/>
    <cellStyle name="钎霖_laroux" xfId="4632"/>
    <cellStyle name="强调文字颜色 1 2 2 2" xfId="4633"/>
    <cellStyle name="强调文字颜色 1 2 2 2 2" xfId="4634"/>
    <cellStyle name="强调文字颜色 1 2 2 2 2 2" xfId="4635"/>
    <cellStyle name="强调文字颜色 1 2 2 2 3" xfId="4636"/>
    <cellStyle name="强调文字颜色 1 2 2 3 2" xfId="4637"/>
    <cellStyle name="强调文字颜色 1 2 2 4" xfId="4638"/>
    <cellStyle name="强调文字颜色 1 2 3" xfId="4639"/>
    <cellStyle name="强调文字颜色 1 2 4" xfId="4640"/>
    <cellStyle name="强调文字颜色 1 2 4 2" xfId="4641"/>
    <cellStyle name="强调文字颜色 1 2 4 2 2" xfId="4642"/>
    <cellStyle name="强调文字颜色 1 2 4 3" xfId="4643"/>
    <cellStyle name="强调文字颜色 1 2 5" xfId="4644"/>
    <cellStyle name="强调文字颜色 1 2 6" xfId="4645"/>
    <cellStyle name="强调文字颜色 1 2 7" xfId="4646"/>
    <cellStyle name="强调文字颜色 1 3 2 2 2 2" xfId="4647"/>
    <cellStyle name="强调文字颜色 1 3 2 2 3" xfId="4648"/>
    <cellStyle name="强调文字颜色 1 3 2 3" xfId="4649"/>
    <cellStyle name="强调文字颜色 1 3 2 3 2" xfId="4650"/>
    <cellStyle name="强调文字颜色 1 3 2 4" xfId="4651"/>
    <cellStyle name="强调文字颜色 1 3 3 2" xfId="4652"/>
    <cellStyle name="强调文字颜色 1 3 3 3" xfId="4653"/>
    <cellStyle name="强调文字颜色 1 3 4" xfId="4654"/>
    <cellStyle name="强调文字颜色 1 3 4 2" xfId="4655"/>
    <cellStyle name="强调文字颜色 1 3 5" xfId="4656"/>
    <cellStyle name="强调文字颜色 1 4 2 2" xfId="4657"/>
    <cellStyle name="强调文字颜色 1 4 2 2 2" xfId="4658"/>
    <cellStyle name="强调文字颜色 1 4 2 3" xfId="4659"/>
    <cellStyle name="强调文字颜色 1 4 3" xfId="4660"/>
    <cellStyle name="强调文字颜色 1 4 3 2" xfId="4661"/>
    <cellStyle name="强调文字颜色 1 4 4" xfId="4662"/>
    <cellStyle name="强调文字颜色 1 5 2 2" xfId="4663"/>
    <cellStyle name="强调文字颜色 1 5 2 2 2" xfId="4664"/>
    <cellStyle name="强调文字颜色 1 5 2 3" xfId="4665"/>
    <cellStyle name="强调文字颜色 1 5 3" xfId="4666"/>
    <cellStyle name="强调文字颜色 1 5 3 2" xfId="4667"/>
    <cellStyle name="强调文字颜色 1 5 4" xfId="4668"/>
    <cellStyle name="强调文字颜色 1 6 2 2" xfId="4669"/>
    <cellStyle name="强调文字颜色 1 6 3" xfId="4670"/>
    <cellStyle name="强调文字颜色 1 7 2" xfId="4671"/>
    <cellStyle name="强调文字颜色 1 8" xfId="4672"/>
    <cellStyle name="强调文字颜色 1 9" xfId="4673"/>
    <cellStyle name="强调文字颜色 2 2 3" xfId="4674"/>
    <cellStyle name="强调文字颜色 2 2 4" xfId="4675"/>
    <cellStyle name="强调文字颜色 2 2 5" xfId="4676"/>
    <cellStyle name="强调文字颜色 2 2 6" xfId="4677"/>
    <cellStyle name="强调文字颜色 2 2 7" xfId="4678"/>
    <cellStyle name="强调文字颜色 2 3 2 2" xfId="4679"/>
    <cellStyle name="强调文字颜色 2 3 2 2 2" xfId="4680"/>
    <cellStyle name="强调文字颜色 2 3 2 2 2 2" xfId="4681"/>
    <cellStyle name="强调文字颜色 2 3 2 2 3" xfId="4682"/>
    <cellStyle name="强调文字颜色 2 3 3 2 2" xfId="4683"/>
    <cellStyle name="强调文字颜色 2 3 4 2" xfId="4684"/>
    <cellStyle name="强调文字颜色 2 3 5" xfId="4685"/>
    <cellStyle name="强调文字颜色 2 4 2 2" xfId="4686"/>
    <cellStyle name="强调文字颜色 2 4 2 2 2" xfId="4687"/>
    <cellStyle name="强调文字颜色 2 4 2 3" xfId="4688"/>
    <cellStyle name="强调文字颜色 2 4 3 2" xfId="4689"/>
    <cellStyle name="强调文字颜色 2 4 4" xfId="4690"/>
    <cellStyle name="强调文字颜色 2 5 2" xfId="4691"/>
    <cellStyle name="强调文字颜色 2 5 2 2" xfId="4692"/>
    <cellStyle name="强调文字颜色 2 5 2 2 2" xfId="4693"/>
    <cellStyle name="强调文字颜色 2 5 2 3" xfId="4694"/>
    <cellStyle name="强调文字颜色 2 5 3" xfId="4695"/>
    <cellStyle name="强调文字颜色 2 5 3 2" xfId="4696"/>
    <cellStyle name="强调文字颜色 2 5 4" xfId="4697"/>
    <cellStyle name="强调文字颜色 2 6 2" xfId="4698"/>
    <cellStyle name="强调文字颜色 2 6 2 2" xfId="4699"/>
    <cellStyle name="强调文字颜色 2 6 3" xfId="4700"/>
    <cellStyle name="强调文字颜色 2 7" xfId="4701"/>
    <cellStyle name="强调文字颜色 2 7 2" xfId="4702"/>
    <cellStyle name="强调文字颜色 2 8" xfId="4703"/>
    <cellStyle name="适中 5 2 2" xfId="4704"/>
    <cellStyle name="强调文字颜色 2 9" xfId="4705"/>
    <cellStyle name="强调文字颜色 3 2 3" xfId="4706"/>
    <cellStyle name="强调文字颜色 3 2 3 2 3" xfId="4707"/>
    <cellStyle name="强调文字颜色 3 2 3 3 2" xfId="4708"/>
    <cellStyle name="强调文字颜色 3 2 3 4" xfId="4709"/>
    <cellStyle name="强调文字颜色 3 2 4" xfId="4710"/>
    <cellStyle name="强调文字颜色 3 4 2 2 2" xfId="4711"/>
    <cellStyle name="强调文字颜色 3 5 2 2 2" xfId="4712"/>
    <cellStyle name="强调文字颜色 3 5 2 3" xfId="4713"/>
    <cellStyle name="强调文字颜色 3 5 3 2" xfId="4714"/>
    <cellStyle name="强调文字颜色 3 6" xfId="4715"/>
    <cellStyle name="强调文字颜色 3 7" xfId="4716"/>
    <cellStyle name="强调文字颜色 3 7 2" xfId="4717"/>
    <cellStyle name="强调文字颜色 3 8" xfId="4718"/>
    <cellStyle name="适中 5 3 2" xfId="4719"/>
    <cellStyle name="强调文字颜色 3 9" xfId="4720"/>
    <cellStyle name="强调文字颜色 4 2 2" xfId="4721"/>
    <cellStyle name="强调文字颜色 4 2 3" xfId="4722"/>
    <cellStyle name="强调文字颜色 4 2 3 5" xfId="4723"/>
    <cellStyle name="强调文字颜色 4 2 4" xfId="4724"/>
    <cellStyle name="强调文字颜色 4 2 6" xfId="4725"/>
    <cellStyle name="强调文字颜色 4 2 7" xfId="4726"/>
    <cellStyle name="强调文字颜色 4 3" xfId="4727"/>
    <cellStyle name="强调文字颜色 4 3 2" xfId="4728"/>
    <cellStyle name="强调文字颜色 4 4" xfId="4729"/>
    <cellStyle name="强调文字颜色 4 4 2" xfId="4730"/>
    <cellStyle name="强调文字颜色 4 5" xfId="4731"/>
    <cellStyle name="强调文字颜色 4 5 2" xfId="4732"/>
    <cellStyle name="强调文字颜色 4 5 2 2 2" xfId="4733"/>
    <cellStyle name="强调文字颜色 4 5 4" xfId="4734"/>
    <cellStyle name="强调文字颜色 4 6" xfId="4735"/>
    <cellStyle name="强调文字颜色 4 6 2" xfId="4736"/>
    <cellStyle name="强调文字颜色 4 6 3" xfId="4737"/>
    <cellStyle name="强调文字颜色 4 7" xfId="4738"/>
    <cellStyle name="强调文字颜色 4 7 2" xfId="4739"/>
    <cellStyle name="强调文字颜色 4 8" xfId="4740"/>
    <cellStyle name="强调文字颜色 4 9" xfId="4741"/>
    <cellStyle name="强调文字颜色 5 2 2" xfId="4742"/>
    <cellStyle name="强调文字颜色 5 2 2 2" xfId="4743"/>
    <cellStyle name="强调文字颜色 5 2 2 2 2" xfId="4744"/>
    <cellStyle name="强调文字颜色 5 2 2 2 2 2" xfId="4745"/>
    <cellStyle name="强调文字颜色 5 2 2 2 3" xfId="4746"/>
    <cellStyle name="强调文字颜色 5 2 2 3" xfId="4747"/>
    <cellStyle name="强调文字颜色 5 2 2 3 2" xfId="4748"/>
    <cellStyle name="强调文字颜色 5 2 2 4" xfId="4749"/>
    <cellStyle name="强调文字颜色 5 2 3 2" xfId="4750"/>
    <cellStyle name="强调文字颜色 5 2 3 2 2" xfId="4751"/>
    <cellStyle name="强调文字颜色 5 2 3 2 2 2" xfId="4752"/>
    <cellStyle name="强调文字颜色 5 2 3 2 3" xfId="4753"/>
    <cellStyle name="强调文字颜色 5 2 3 3" xfId="4754"/>
    <cellStyle name="强调文字颜色 5 2 3 3 2" xfId="4755"/>
    <cellStyle name="强调文字颜色 5 2 3 4" xfId="4756"/>
    <cellStyle name="强调文字颜色 5 2 3 5" xfId="4757"/>
    <cellStyle name="强调文字颜色 5 2 4" xfId="4758"/>
    <cellStyle name="强调文字颜色 5 2 4 2" xfId="4759"/>
    <cellStyle name="强调文字颜色 5 2 4 2 2" xfId="4760"/>
    <cellStyle name="输出 6 2 2" xfId="4761"/>
    <cellStyle name="强调文字颜色 5 2 5 2" xfId="4762"/>
    <cellStyle name="输出 6 3" xfId="4763"/>
    <cellStyle name="强调文字颜色 5 2 6" xfId="4764"/>
    <cellStyle name="强调文字颜色 5 2 7" xfId="4765"/>
    <cellStyle name="强调文字颜色 5 3" xfId="4766"/>
    <cellStyle name="强调文字颜色 5 3 2" xfId="4767"/>
    <cellStyle name="强调文字颜色 5 3 2 2" xfId="4768"/>
    <cellStyle name="强调文字颜色 5 3 2 2 2" xfId="4769"/>
    <cellStyle name="强调文字颜色 5 3 2 3" xfId="4770"/>
    <cellStyle name="强调文字颜色 5 3 2 4" xfId="4771"/>
    <cellStyle name="强调文字颜色 5 3 3 2 2" xfId="4772"/>
    <cellStyle name="强调文字颜色 5 3 3 3" xfId="4773"/>
    <cellStyle name="强调文字颜色 5 4" xfId="4774"/>
    <cellStyle name="强调文字颜色 5 4 2" xfId="4775"/>
    <cellStyle name="强调文字颜色 5 4 2 2" xfId="4776"/>
    <cellStyle name="强调文字颜色 5 4 2 3" xfId="4777"/>
    <cellStyle name="强调文字颜色 5 4 4" xfId="4778"/>
    <cellStyle name="强调文字颜色 5 5" xfId="4779"/>
    <cellStyle name="强调文字颜色 5 5 2 2" xfId="4780"/>
    <cellStyle name="强调文字颜色 5 5 2 2 2" xfId="4781"/>
    <cellStyle name="强调文字颜色 5 5 2 3" xfId="4782"/>
    <cellStyle name="强调文字颜色 5 5 3" xfId="4783"/>
    <cellStyle name="强调文字颜色 5 5 3 2" xfId="4784"/>
    <cellStyle name="强调文字颜色 5 5 4" xfId="4785"/>
    <cellStyle name="强调文字颜色 5 6" xfId="4786"/>
    <cellStyle name="强调文字颜色 5 6 2" xfId="4787"/>
    <cellStyle name="强调文字颜色 5 6 2 2" xfId="4788"/>
    <cellStyle name="强调文字颜色 5 6 3" xfId="4789"/>
    <cellStyle name="强调文字颜色 5 7 2" xfId="4790"/>
    <cellStyle name="强调文字颜色 5 8" xfId="4791"/>
    <cellStyle name="强调文字颜色 5 9" xfId="4792"/>
    <cellStyle name="强调文字颜色 6 2" xfId="4793"/>
    <cellStyle name="强调文字颜色 6 2 2" xfId="4794"/>
    <cellStyle name="强调文字颜色 6 2 2 2" xfId="4795"/>
    <cellStyle name="强调文字颜色 6 2 2 2 2" xfId="4796"/>
    <cellStyle name="强调文字颜色 6 2 2 2 3" xfId="4797"/>
    <cellStyle name="强调文字颜色 6 2 2 3" xfId="4798"/>
    <cellStyle name="数字 2 3" xfId="4799"/>
    <cellStyle name="强调文字颜色 6 2 2 3 2" xfId="4800"/>
    <cellStyle name="强调文字颜色 6 2 2 4" xfId="4801"/>
    <cellStyle name="强调文字颜色 6 2 3" xfId="4802"/>
    <cellStyle name="强调文字颜色 6 2 3 2" xfId="4803"/>
    <cellStyle name="强调文字颜色 6 2 3 2 2" xfId="4804"/>
    <cellStyle name="强调文字颜色 6 2 3 2 2 2" xfId="4805"/>
    <cellStyle name="强调文字颜色 6 2 3 2 3" xfId="4806"/>
    <cellStyle name="强调文字颜色 6 2 3 3 2" xfId="4807"/>
    <cellStyle name="强调文字颜色 6 2 3 4" xfId="4808"/>
    <cellStyle name="强调文字颜色 6 2 3 5" xfId="4809"/>
    <cellStyle name="强调文字颜色 6 2 4" xfId="4810"/>
    <cellStyle name="强调文字颜色 6 2 4 2" xfId="4811"/>
    <cellStyle name="适中 3 3" xfId="4812"/>
    <cellStyle name="强调文字颜色 6 2 4 2 2" xfId="4813"/>
    <cellStyle name="强调文字颜色 6 2 4 3" xfId="4814"/>
    <cellStyle name="强调文字颜色 6 2 5 2" xfId="4815"/>
    <cellStyle name="强调文字颜色 6 2 6" xfId="4816"/>
    <cellStyle name="强调文字颜色 6 2 7" xfId="4817"/>
    <cellStyle name="强调文字颜色 6 3" xfId="4818"/>
    <cellStyle name="强调文字颜色 6 3 2" xfId="4819"/>
    <cellStyle name="强调文字颜色 6 3 2 2" xfId="4820"/>
    <cellStyle name="强调文字颜色 6 3 2 2 2" xfId="4821"/>
    <cellStyle name="强调文字颜色 6 3 2 2 2 2" xfId="4822"/>
    <cellStyle name="强调文字颜色 6 3 2 3" xfId="4823"/>
    <cellStyle name="强调文字颜色 6 3 2 3 2" xfId="4824"/>
    <cellStyle name="强调文字颜色 6 3 2 4" xfId="4825"/>
    <cellStyle name="强调文字颜色 6 3 3 3" xfId="4826"/>
    <cellStyle name="强调文字颜色 6 3 4 2" xfId="4827"/>
    <cellStyle name="强调文字颜色 6 4" xfId="4828"/>
    <cellStyle name="强调文字颜色 6 4 2" xfId="4829"/>
    <cellStyle name="强调文字颜色 6 4 2 2" xfId="4830"/>
    <cellStyle name="强调文字颜色 6 4 2 2 2" xfId="4831"/>
    <cellStyle name="强调文字颜色 6 4 2 3" xfId="4832"/>
    <cellStyle name="强调文字颜色 6 4 3 2" xfId="4833"/>
    <cellStyle name="强调文字颜色 6 4 4" xfId="4834"/>
    <cellStyle name="强调文字颜色 6 5" xfId="4835"/>
    <cellStyle name="强调文字颜色 6 5 2" xfId="4836"/>
    <cellStyle name="强调文字颜色 6 5 2 2" xfId="4837"/>
    <cellStyle name="强调文字颜色 6 5 2 2 2" xfId="4838"/>
    <cellStyle name="强调文字颜色 6 5 2 3" xfId="4839"/>
    <cellStyle name="强调文字颜色 6 5 3" xfId="4840"/>
    <cellStyle name="强调文字颜色 6 5 3 2" xfId="4841"/>
    <cellStyle name="强调文字颜色 6 5 4" xfId="4842"/>
    <cellStyle name="强调文字颜色 6 6" xfId="4843"/>
    <cellStyle name="强调文字颜色 6 6 2" xfId="4844"/>
    <cellStyle name="强调文字颜色 6 6 2 2" xfId="4845"/>
    <cellStyle name="强调文字颜色 6 6 3" xfId="4846"/>
    <cellStyle name="强调文字颜色 6 7" xfId="4847"/>
    <cellStyle name="强调文字颜色 6 7 2" xfId="4848"/>
    <cellStyle name="强调文字颜色 6 8" xfId="4849"/>
    <cellStyle name="强调文字颜色 6 9" xfId="4850"/>
    <cellStyle name="适中 2 2 2" xfId="4851"/>
    <cellStyle name="适中 2 2 2 2" xfId="4852"/>
    <cellStyle name="适中 2 2 2 2 2" xfId="4853"/>
    <cellStyle name="适中 2 2 2 3" xfId="4854"/>
    <cellStyle name="适中 2 2 3 2" xfId="4855"/>
    <cellStyle name="适中 2 2 4" xfId="4856"/>
    <cellStyle name="适中 2 3" xfId="4857"/>
    <cellStyle name="适中 2 3 2" xfId="4858"/>
    <cellStyle name="适中 2 3 2 2" xfId="4859"/>
    <cellStyle name="适中 2 4" xfId="4860"/>
    <cellStyle name="适中 2 5" xfId="4861"/>
    <cellStyle name="适中 3 2" xfId="4862"/>
    <cellStyle name="适中 3 2 2" xfId="4863"/>
    <cellStyle name="适中 3 2 2 3" xfId="4864"/>
    <cellStyle name="适中 3 2 3" xfId="4865"/>
    <cellStyle name="适中 3 2 3 2" xfId="4866"/>
    <cellStyle name="适中 3 2 4" xfId="4867"/>
    <cellStyle name="适中 3 3 2" xfId="4868"/>
    <cellStyle name="适中 3 3 2 2" xfId="4869"/>
    <cellStyle name="适中 3 3 3" xfId="4870"/>
    <cellStyle name="适中 3 4" xfId="4871"/>
    <cellStyle name="适中 3 4 2" xfId="4872"/>
    <cellStyle name="适中 3 5" xfId="4873"/>
    <cellStyle name="适中 4" xfId="4874"/>
    <cellStyle name="适中 4 2" xfId="4875"/>
    <cellStyle name="适中 4 2 2" xfId="4876"/>
    <cellStyle name="适中 4 3" xfId="4877"/>
    <cellStyle name="适中 4 3 2" xfId="4878"/>
    <cellStyle name="适中 4 4" xfId="4879"/>
    <cellStyle name="适中 5 2" xfId="4880"/>
    <cellStyle name="适中 5 2 2 2" xfId="4881"/>
    <cellStyle name="适中 5 3" xfId="4882"/>
    <cellStyle name="适中 5 4" xfId="4883"/>
    <cellStyle name="适中 6 2" xfId="4884"/>
    <cellStyle name="适中 6 2 2" xfId="4885"/>
    <cellStyle name="适中 6 3" xfId="4886"/>
    <cellStyle name="适中 7" xfId="4887"/>
    <cellStyle name="适中 7 2" xfId="4888"/>
    <cellStyle name="输出 2 2 2" xfId="4889"/>
    <cellStyle name="输出 2 2 2 2" xfId="4890"/>
    <cellStyle name="输出 2 2 2 3" xfId="4891"/>
    <cellStyle name="输出 2 2 3" xfId="4892"/>
    <cellStyle name="输出 2 2 3 2" xfId="4893"/>
    <cellStyle name="输出 2 3" xfId="4894"/>
    <cellStyle name="输出 2 3 2" xfId="4895"/>
    <cellStyle name="输出 2 3 2 2" xfId="4896"/>
    <cellStyle name="输出 2 3 2 2 2" xfId="4897"/>
    <cellStyle name="输出 2 3 3 2" xfId="4898"/>
    <cellStyle name="输出 2 4" xfId="4899"/>
    <cellStyle name="输出 2 4 2" xfId="4900"/>
    <cellStyle name="输出 2 4 2 2" xfId="4901"/>
    <cellStyle name="输出 2 4 3" xfId="4902"/>
    <cellStyle name="输出 2 5" xfId="4903"/>
    <cellStyle name="输出 2 5 2" xfId="4904"/>
    <cellStyle name="输出 2 6" xfId="4905"/>
    <cellStyle name="输出 2 7" xfId="4906"/>
    <cellStyle name="输出 3 2" xfId="4907"/>
    <cellStyle name="输出 3 2 2" xfId="4908"/>
    <cellStyle name="输出 3 2 2 2" xfId="4909"/>
    <cellStyle name="输出 3 2 2 2 2" xfId="4910"/>
    <cellStyle name="输出 3 2 3 2" xfId="4911"/>
    <cellStyle name="输出 3 2 4" xfId="4912"/>
    <cellStyle name="输出 3 3" xfId="4913"/>
    <cellStyle name="输出 3 3 2" xfId="4914"/>
    <cellStyle name="输出 3 3 2 2" xfId="4915"/>
    <cellStyle name="输出 3 3 3" xfId="4916"/>
    <cellStyle name="输出 3 4" xfId="4917"/>
    <cellStyle name="输出 3 4 2" xfId="4918"/>
    <cellStyle name="输出 3 5" xfId="4919"/>
    <cellStyle name="输出 4" xfId="4920"/>
    <cellStyle name="输出 5" xfId="4921"/>
    <cellStyle name="输出 5 2" xfId="4922"/>
    <cellStyle name="输出 5 2 2" xfId="4923"/>
    <cellStyle name="输出 5 2 2 2" xfId="4924"/>
    <cellStyle name="输出 5 2 3" xfId="4925"/>
    <cellStyle name="输出 5 3" xfId="4926"/>
    <cellStyle name="输出 5 3 2" xfId="4927"/>
    <cellStyle name="输出 5 4" xfId="4928"/>
    <cellStyle name="输入 2 2 2" xfId="4929"/>
    <cellStyle name="输入 2 2 2 2" xfId="4930"/>
    <cellStyle name="输入 2 2 2 2 2" xfId="4931"/>
    <cellStyle name="输入 2 2 3" xfId="4932"/>
    <cellStyle name="输入 2 2 3 2" xfId="4933"/>
    <cellStyle name="输入 2 2 4" xfId="4934"/>
    <cellStyle name="输入 2 3" xfId="4935"/>
    <cellStyle name="输入 2 3 2" xfId="4936"/>
    <cellStyle name="输入 2 3 2 2" xfId="4937"/>
    <cellStyle name="输入 2 3 3" xfId="4938"/>
    <cellStyle name="输入 2 4" xfId="4939"/>
    <cellStyle name="输入 2 4 2" xfId="4940"/>
    <cellStyle name="输入 3 2" xfId="4941"/>
    <cellStyle name="输入 3 2 2" xfId="4942"/>
    <cellStyle name="输入 3 2 2 2" xfId="4943"/>
    <cellStyle name="输入 3 2 2 2 2" xfId="4944"/>
    <cellStyle name="输入 3 2 2 3" xfId="4945"/>
    <cellStyle name="输入 3 2 3" xfId="4946"/>
    <cellStyle name="输入 3 2 3 2" xfId="4947"/>
    <cellStyle name="输入 3 3" xfId="4948"/>
    <cellStyle name="输入 3 3 2 2" xfId="4949"/>
    <cellStyle name="输入 3 3 3" xfId="4950"/>
    <cellStyle name="输入 3 4" xfId="4951"/>
    <cellStyle name="输入 3 4 2" xfId="4952"/>
    <cellStyle name="输入 4" xfId="4953"/>
    <cellStyle name="输入 4 2" xfId="4954"/>
    <cellStyle name="输入 4 2 2" xfId="4955"/>
    <cellStyle name="输入 4 2 2 2" xfId="4956"/>
    <cellStyle name="输入 4 3" xfId="4957"/>
    <cellStyle name="输入 4 3 2" xfId="4958"/>
    <cellStyle name="输入 4 4" xfId="4959"/>
    <cellStyle name="输入 6 3" xfId="4960"/>
    <cellStyle name="输入 5 2 2" xfId="4961"/>
    <cellStyle name="输入 5 2 2 2" xfId="4962"/>
    <cellStyle name="输入 5 2 3" xfId="4963"/>
    <cellStyle name="输入 5 3" xfId="4964"/>
    <cellStyle name="注释 4" xfId="4965"/>
    <cellStyle name="输入 5 3 2" xfId="4966"/>
    <cellStyle name="输入 5 4" xfId="4967"/>
    <cellStyle name="输入 6 2 2" xfId="4968"/>
    <cellStyle name="数字" xfId="4969"/>
    <cellStyle name="数字 2" xfId="4970"/>
    <cellStyle name="数字 2 2" xfId="4971"/>
    <cellStyle name="数字 2 2 2" xfId="4972"/>
    <cellStyle name="数字 2 2 3" xfId="4973"/>
    <cellStyle name="数字 2 3 2" xfId="4974"/>
    <cellStyle name="数字 3" xfId="4975"/>
    <cellStyle name="数字 3 2" xfId="4976"/>
    <cellStyle name="数字 3 2 2" xfId="4977"/>
    <cellStyle name="数字 3 3" xfId="4978"/>
    <cellStyle name="数字 4 2" xfId="4979"/>
    <cellStyle name="数字 5" xfId="4980"/>
    <cellStyle name="未定义" xfId="4981"/>
    <cellStyle name="寘嬫愗傝 [0.00]_Region Orders (2)" xfId="4982"/>
    <cellStyle name="注释 2" xfId="4983"/>
    <cellStyle name="注释 2 2 2 3" xfId="4984"/>
    <cellStyle name="注释 2 2 3 2" xfId="4985"/>
    <cellStyle name="注释 2 2 3 3" xfId="4986"/>
    <cellStyle name="注释 2 2 5" xfId="4987"/>
    <cellStyle name="注释 2 5" xfId="4988"/>
    <cellStyle name="注释 3 4 2" xfId="4989"/>
    <cellStyle name="注释 5" xfId="4990"/>
    <cellStyle name="注释 5 3 2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  <cellStyle name="着色 1" xfId="4999"/>
    <cellStyle name="着色 1 2" xfId="5000"/>
    <cellStyle name="着色 2" xfId="5001"/>
    <cellStyle name="着色 2 2" xfId="5002"/>
    <cellStyle name="着色 3" xfId="5003"/>
    <cellStyle name="着色 3 2" xfId="5004"/>
    <cellStyle name="着色 5 2" xfId="5005"/>
    <cellStyle name="着色 6" xfId="5006"/>
    <cellStyle name="着色 6 2" xfId="5007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人员支出"/>
      <sheetName val="#REF!"/>
      <sheetName val="中央"/>
      <sheetName val="农业人口"/>
      <sheetName val="_x005f_x005f_x005f_x005f_x005f_x005f_x005f_x005f_x005f_x005f_"/>
      <sheetName val="_x005f_x005f_x005f_x005f_x005f_x005f_x005f_x005f_"/>
      <sheetName val="_x005f_x005f_x005f_x0000__x005f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3" sqref="A3"/>
    </sheetView>
  </sheetViews>
  <sheetFormatPr defaultColWidth="9" defaultRowHeight="14.25" outlineLevelCol="7"/>
  <cols>
    <col min="1" max="1" width="7.75" style="434" customWidth="1"/>
    <col min="2" max="2" width="74.75" style="435" customWidth="1"/>
    <col min="3" max="7" width="9" style="435"/>
    <col min="8" max="8" width="58.625" style="435" customWidth="1"/>
    <col min="9" max="16384" width="9" style="435"/>
  </cols>
  <sheetData>
    <row r="1" ht="20.25" customHeight="1" spans="1:2">
      <c r="A1" s="436"/>
      <c r="B1" s="436"/>
    </row>
    <row r="2" s="433" customFormat="1" ht="39" customHeight="1" spans="1:2">
      <c r="A2" s="437" t="s">
        <v>0</v>
      </c>
      <c r="B2" s="437"/>
    </row>
    <row r="3" ht="24" customHeight="1" spans="1:2">
      <c r="A3" s="438">
        <v>1</v>
      </c>
      <c r="B3" s="439" t="s">
        <v>1</v>
      </c>
    </row>
    <row r="4" ht="24" customHeight="1" spans="1:2">
      <c r="A4" s="438">
        <v>2</v>
      </c>
      <c r="B4" s="439" t="s">
        <v>2</v>
      </c>
    </row>
    <row r="5" ht="24" customHeight="1" spans="1:2">
      <c r="A5" s="438">
        <v>3</v>
      </c>
      <c r="B5" s="439" t="s">
        <v>3</v>
      </c>
    </row>
    <row r="6" ht="24" customHeight="1" spans="1:2">
      <c r="A6" s="438">
        <v>4</v>
      </c>
      <c r="B6" s="439" t="s">
        <v>4</v>
      </c>
    </row>
    <row r="7" ht="24" customHeight="1" spans="1:2">
      <c r="A7" s="438">
        <v>5</v>
      </c>
      <c r="B7" s="439" t="s">
        <v>5</v>
      </c>
    </row>
    <row r="8" ht="24" customHeight="1" spans="1:2">
      <c r="A8" s="438">
        <v>6</v>
      </c>
      <c r="B8" s="439" t="s">
        <v>6</v>
      </c>
    </row>
    <row r="9" ht="24" customHeight="1" spans="1:2">
      <c r="A9" s="438">
        <v>7</v>
      </c>
      <c r="B9" s="439" t="s">
        <v>7</v>
      </c>
    </row>
    <row r="10" ht="24" customHeight="1" spans="1:2">
      <c r="A10" s="438">
        <v>8</v>
      </c>
      <c r="B10" s="439" t="s">
        <v>8</v>
      </c>
    </row>
    <row r="11" ht="24" customHeight="1" spans="1:2">
      <c r="A11" s="438">
        <v>9</v>
      </c>
      <c r="B11" s="439" t="s">
        <v>9</v>
      </c>
    </row>
    <row r="12" ht="24" customHeight="1" spans="1:2">
      <c r="A12" s="438">
        <v>10</v>
      </c>
      <c r="B12" s="439" t="s">
        <v>10</v>
      </c>
    </row>
    <row r="13" ht="24" customHeight="1" spans="1:2">
      <c r="A13" s="438">
        <v>11</v>
      </c>
      <c r="B13" s="439" t="s">
        <v>11</v>
      </c>
    </row>
    <row r="14" ht="24" customHeight="1" spans="1:2">
      <c r="A14" s="438">
        <v>12</v>
      </c>
      <c r="B14" s="439" t="s">
        <v>12</v>
      </c>
    </row>
    <row r="15" ht="24" customHeight="1" spans="1:2">
      <c r="A15" s="438">
        <v>13</v>
      </c>
      <c r="B15" s="439" t="s">
        <v>13</v>
      </c>
    </row>
    <row r="16" ht="24" customHeight="1" spans="1:2">
      <c r="A16" s="438">
        <v>14</v>
      </c>
      <c r="B16" s="439" t="s">
        <v>14</v>
      </c>
    </row>
    <row r="17" ht="24" customHeight="1" spans="1:2">
      <c r="A17" s="438">
        <v>15</v>
      </c>
      <c r="B17" s="439" t="s">
        <v>15</v>
      </c>
    </row>
    <row r="18" ht="24" customHeight="1" spans="1:2">
      <c r="A18" s="438">
        <v>16</v>
      </c>
      <c r="B18" s="439" t="s">
        <v>16</v>
      </c>
    </row>
    <row r="19" ht="24" customHeight="1" spans="1:2">
      <c r="A19" s="438">
        <v>17</v>
      </c>
      <c r="B19" s="439" t="s">
        <v>17</v>
      </c>
    </row>
    <row r="20" ht="24" customHeight="1" spans="1:2">
      <c r="A20" s="438">
        <v>18</v>
      </c>
      <c r="B20" s="439" t="s">
        <v>18</v>
      </c>
    </row>
    <row r="21" ht="24" customHeight="1" spans="1:2">
      <c r="A21" s="438">
        <v>19</v>
      </c>
      <c r="B21" s="439" t="s">
        <v>19</v>
      </c>
    </row>
    <row r="22" ht="24" customHeight="1" spans="1:2">
      <c r="A22" s="438">
        <v>20</v>
      </c>
      <c r="B22" s="439" t="s">
        <v>20</v>
      </c>
    </row>
    <row r="23" ht="24" customHeight="1" spans="1:2">
      <c r="A23" s="438">
        <v>21</v>
      </c>
      <c r="B23" s="439" t="s">
        <v>21</v>
      </c>
    </row>
    <row r="24" ht="24" customHeight="1" spans="1:2">
      <c r="A24" s="438">
        <v>22</v>
      </c>
      <c r="B24" s="439" t="s">
        <v>22</v>
      </c>
    </row>
    <row r="25" ht="24" customHeight="1" spans="1:8">
      <c r="A25" s="438">
        <v>23</v>
      </c>
      <c r="B25" s="440" t="s">
        <v>23</v>
      </c>
      <c r="G25" s="441"/>
      <c r="H25" s="441"/>
    </row>
    <row r="26" ht="24" customHeight="1" spans="1:8">
      <c r="A26" s="438">
        <v>24</v>
      </c>
      <c r="B26" s="440" t="s">
        <v>24</v>
      </c>
      <c r="G26" s="441"/>
      <c r="H26" s="441"/>
    </row>
    <row r="27" ht="24" customHeight="1" spans="1:8">
      <c r="A27" s="438">
        <v>25</v>
      </c>
      <c r="B27" s="440" t="s">
        <v>25</v>
      </c>
      <c r="G27" s="441"/>
      <c r="H27" s="441"/>
    </row>
    <row r="28" ht="24" customHeight="1" spans="1:8">
      <c r="A28" s="438">
        <v>26</v>
      </c>
      <c r="B28" s="440" t="s">
        <v>26</v>
      </c>
      <c r="G28" s="441"/>
      <c r="H28" s="441"/>
    </row>
    <row r="29" ht="22.5" customHeight="1" spans="1:2">
      <c r="A29" s="442" t="s">
        <v>27</v>
      </c>
      <c r="B29" s="442"/>
    </row>
    <row r="30" ht="22.5" customHeight="1" spans="1:2">
      <c r="A30" s="443"/>
      <c r="B30" s="444">
        <v>44774</v>
      </c>
    </row>
  </sheetData>
  <mergeCells count="3">
    <mergeCell ref="A1:B1"/>
    <mergeCell ref="A2:B2"/>
    <mergeCell ref="A29:B29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5" workbookViewId="0">
      <selection activeCell="E31" sqref="E31"/>
    </sheetView>
  </sheetViews>
  <sheetFormatPr defaultColWidth="8.75" defaultRowHeight="14.25" outlineLevelCol="5"/>
  <cols>
    <col min="1" max="1" width="26.75" style="408" customWidth="1"/>
    <col min="2" max="3" width="13.875" style="409" customWidth="1"/>
    <col min="4" max="4" width="10.5" style="410" hidden="1" customWidth="1"/>
    <col min="5" max="5" width="10.5" style="411" customWidth="1"/>
    <col min="6" max="6" width="12.75" style="412" customWidth="1"/>
    <col min="7" max="251" width="8.75" style="408"/>
    <col min="252" max="252" width="38.25" style="408" customWidth="1"/>
    <col min="253" max="254" width="13.25" style="408" customWidth="1"/>
    <col min="255" max="255" width="10" style="408" customWidth="1"/>
    <col min="256" max="256" width="12.625" style="408" customWidth="1"/>
    <col min="257" max="257" width="8.75" style="408" hidden="1" customWidth="1"/>
    <col min="258" max="258" width="18.625" style="408" customWidth="1"/>
    <col min="259" max="259" width="10.625" style="408" customWidth="1"/>
    <col min="260" max="507" width="8.75" style="408"/>
    <col min="508" max="508" width="38.25" style="408" customWidth="1"/>
    <col min="509" max="510" width="13.25" style="408" customWidth="1"/>
    <col min="511" max="511" width="10" style="408" customWidth="1"/>
    <col min="512" max="512" width="12.625" style="408" customWidth="1"/>
    <col min="513" max="513" width="8.75" style="408" hidden="1" customWidth="1"/>
    <col min="514" max="514" width="18.625" style="408" customWidth="1"/>
    <col min="515" max="515" width="10.625" style="408" customWidth="1"/>
    <col min="516" max="763" width="8.75" style="408"/>
    <col min="764" max="764" width="38.25" style="408" customWidth="1"/>
    <col min="765" max="766" width="13.25" style="408" customWidth="1"/>
    <col min="767" max="767" width="10" style="408" customWidth="1"/>
    <col min="768" max="768" width="12.625" style="408" customWidth="1"/>
    <col min="769" max="769" width="8.75" style="408" hidden="1" customWidth="1"/>
    <col min="770" max="770" width="18.625" style="408" customWidth="1"/>
    <col min="771" max="771" width="10.625" style="408" customWidth="1"/>
    <col min="772" max="1019" width="8.75" style="408"/>
    <col min="1020" max="1020" width="38.25" style="408" customWidth="1"/>
    <col min="1021" max="1022" width="13.25" style="408" customWidth="1"/>
    <col min="1023" max="1023" width="10" style="408" customWidth="1"/>
    <col min="1024" max="1024" width="12.625" style="408" customWidth="1"/>
    <col min="1025" max="1025" width="8.75" style="408" hidden="1" customWidth="1"/>
    <col min="1026" max="1026" width="18.625" style="408" customWidth="1"/>
    <col min="1027" max="1027" width="10.625" style="408" customWidth="1"/>
    <col min="1028" max="1275" width="8.75" style="408"/>
    <col min="1276" max="1276" width="38.25" style="408" customWidth="1"/>
    <col min="1277" max="1278" width="13.25" style="408" customWidth="1"/>
    <col min="1279" max="1279" width="10" style="408" customWidth="1"/>
    <col min="1280" max="1280" width="12.625" style="408" customWidth="1"/>
    <col min="1281" max="1281" width="8.75" style="408" hidden="1" customWidth="1"/>
    <col min="1282" max="1282" width="18.625" style="408" customWidth="1"/>
    <col min="1283" max="1283" width="10.625" style="408" customWidth="1"/>
    <col min="1284" max="1531" width="8.75" style="408"/>
    <col min="1532" max="1532" width="38.25" style="408" customWidth="1"/>
    <col min="1533" max="1534" width="13.25" style="408" customWidth="1"/>
    <col min="1535" max="1535" width="10" style="408" customWidth="1"/>
    <col min="1536" max="1536" width="12.625" style="408" customWidth="1"/>
    <col min="1537" max="1537" width="8.75" style="408" hidden="1" customWidth="1"/>
    <col min="1538" max="1538" width="18.625" style="408" customWidth="1"/>
    <col min="1539" max="1539" width="10.625" style="408" customWidth="1"/>
    <col min="1540" max="1787" width="8.75" style="408"/>
    <col min="1788" max="1788" width="38.25" style="408" customWidth="1"/>
    <col min="1789" max="1790" width="13.25" style="408" customWidth="1"/>
    <col min="1791" max="1791" width="10" style="408" customWidth="1"/>
    <col min="1792" max="1792" width="12.625" style="408" customWidth="1"/>
    <col min="1793" max="1793" width="8.75" style="408" hidden="1" customWidth="1"/>
    <col min="1794" max="1794" width="18.625" style="408" customWidth="1"/>
    <col min="1795" max="1795" width="10.625" style="408" customWidth="1"/>
    <col min="1796" max="2043" width="8.75" style="408"/>
    <col min="2044" max="2044" width="38.25" style="408" customWidth="1"/>
    <col min="2045" max="2046" width="13.25" style="408" customWidth="1"/>
    <col min="2047" max="2047" width="10" style="408" customWidth="1"/>
    <col min="2048" max="2048" width="12.625" style="408" customWidth="1"/>
    <col min="2049" max="2049" width="8.75" style="408" hidden="1" customWidth="1"/>
    <col min="2050" max="2050" width="18.625" style="408" customWidth="1"/>
    <col min="2051" max="2051" width="10.625" style="408" customWidth="1"/>
    <col min="2052" max="2299" width="8.75" style="408"/>
    <col min="2300" max="2300" width="38.25" style="408" customWidth="1"/>
    <col min="2301" max="2302" width="13.25" style="408" customWidth="1"/>
    <col min="2303" max="2303" width="10" style="408" customWidth="1"/>
    <col min="2304" max="2304" width="12.625" style="408" customWidth="1"/>
    <col min="2305" max="2305" width="8.75" style="408" hidden="1" customWidth="1"/>
    <col min="2306" max="2306" width="18.625" style="408" customWidth="1"/>
    <col min="2307" max="2307" width="10.625" style="408" customWidth="1"/>
    <col min="2308" max="2555" width="8.75" style="408"/>
    <col min="2556" max="2556" width="38.25" style="408" customWidth="1"/>
    <col min="2557" max="2558" width="13.25" style="408" customWidth="1"/>
    <col min="2559" max="2559" width="10" style="408" customWidth="1"/>
    <col min="2560" max="2560" width="12.625" style="408" customWidth="1"/>
    <col min="2561" max="2561" width="8.75" style="408" hidden="1" customWidth="1"/>
    <col min="2562" max="2562" width="18.625" style="408" customWidth="1"/>
    <col min="2563" max="2563" width="10.625" style="408" customWidth="1"/>
    <col min="2564" max="2811" width="8.75" style="408"/>
    <col min="2812" max="2812" width="38.25" style="408" customWidth="1"/>
    <col min="2813" max="2814" width="13.25" style="408" customWidth="1"/>
    <col min="2815" max="2815" width="10" style="408" customWidth="1"/>
    <col min="2816" max="2816" width="12.625" style="408" customWidth="1"/>
    <col min="2817" max="2817" width="8.75" style="408" hidden="1" customWidth="1"/>
    <col min="2818" max="2818" width="18.625" style="408" customWidth="1"/>
    <col min="2819" max="2819" width="10.625" style="408" customWidth="1"/>
    <col min="2820" max="3067" width="8.75" style="408"/>
    <col min="3068" max="3068" width="38.25" style="408" customWidth="1"/>
    <col min="3069" max="3070" width="13.25" style="408" customWidth="1"/>
    <col min="3071" max="3071" width="10" style="408" customWidth="1"/>
    <col min="3072" max="3072" width="12.625" style="408" customWidth="1"/>
    <col min="3073" max="3073" width="8.75" style="408" hidden="1" customWidth="1"/>
    <col min="3074" max="3074" width="18.625" style="408" customWidth="1"/>
    <col min="3075" max="3075" width="10.625" style="408" customWidth="1"/>
    <col min="3076" max="3323" width="8.75" style="408"/>
    <col min="3324" max="3324" width="38.25" style="408" customWidth="1"/>
    <col min="3325" max="3326" width="13.25" style="408" customWidth="1"/>
    <col min="3327" max="3327" width="10" style="408" customWidth="1"/>
    <col min="3328" max="3328" width="12.625" style="408" customWidth="1"/>
    <col min="3329" max="3329" width="8.75" style="408" hidden="1" customWidth="1"/>
    <col min="3330" max="3330" width="18.625" style="408" customWidth="1"/>
    <col min="3331" max="3331" width="10.625" style="408" customWidth="1"/>
    <col min="3332" max="3579" width="8.75" style="408"/>
    <col min="3580" max="3580" width="38.25" style="408" customWidth="1"/>
    <col min="3581" max="3582" width="13.25" style="408" customWidth="1"/>
    <col min="3583" max="3583" width="10" style="408" customWidth="1"/>
    <col min="3584" max="3584" width="12.625" style="408" customWidth="1"/>
    <col min="3585" max="3585" width="8.75" style="408" hidden="1" customWidth="1"/>
    <col min="3586" max="3586" width="18.625" style="408" customWidth="1"/>
    <col min="3587" max="3587" width="10.625" style="408" customWidth="1"/>
    <col min="3588" max="3835" width="8.75" style="408"/>
    <col min="3836" max="3836" width="38.25" style="408" customWidth="1"/>
    <col min="3837" max="3838" width="13.25" style="408" customWidth="1"/>
    <col min="3839" max="3839" width="10" style="408" customWidth="1"/>
    <col min="3840" max="3840" width="12.625" style="408" customWidth="1"/>
    <col min="3841" max="3841" width="8.75" style="408" hidden="1" customWidth="1"/>
    <col min="3842" max="3842" width="18.625" style="408" customWidth="1"/>
    <col min="3843" max="3843" width="10.625" style="408" customWidth="1"/>
    <col min="3844" max="4091" width="8.75" style="408"/>
    <col min="4092" max="4092" width="38.25" style="408" customWidth="1"/>
    <col min="4093" max="4094" width="13.25" style="408" customWidth="1"/>
    <col min="4095" max="4095" width="10" style="408" customWidth="1"/>
    <col min="4096" max="4096" width="12.625" style="408" customWidth="1"/>
    <col min="4097" max="4097" width="8.75" style="408" hidden="1" customWidth="1"/>
    <col min="4098" max="4098" width="18.625" style="408" customWidth="1"/>
    <col min="4099" max="4099" width="10.625" style="408" customWidth="1"/>
    <col min="4100" max="4347" width="8.75" style="408"/>
    <col min="4348" max="4348" width="38.25" style="408" customWidth="1"/>
    <col min="4349" max="4350" width="13.25" style="408" customWidth="1"/>
    <col min="4351" max="4351" width="10" style="408" customWidth="1"/>
    <col min="4352" max="4352" width="12.625" style="408" customWidth="1"/>
    <col min="4353" max="4353" width="8.75" style="408" hidden="1" customWidth="1"/>
    <col min="4354" max="4354" width="18.625" style="408" customWidth="1"/>
    <col min="4355" max="4355" width="10.625" style="408" customWidth="1"/>
    <col min="4356" max="4603" width="8.75" style="408"/>
    <col min="4604" max="4604" width="38.25" style="408" customWidth="1"/>
    <col min="4605" max="4606" width="13.25" style="408" customWidth="1"/>
    <col min="4607" max="4607" width="10" style="408" customWidth="1"/>
    <col min="4608" max="4608" width="12.625" style="408" customWidth="1"/>
    <col min="4609" max="4609" width="8.75" style="408" hidden="1" customWidth="1"/>
    <col min="4610" max="4610" width="18.625" style="408" customWidth="1"/>
    <col min="4611" max="4611" width="10.625" style="408" customWidth="1"/>
    <col min="4612" max="4859" width="8.75" style="408"/>
    <col min="4860" max="4860" width="38.25" style="408" customWidth="1"/>
    <col min="4861" max="4862" width="13.25" style="408" customWidth="1"/>
    <col min="4863" max="4863" width="10" style="408" customWidth="1"/>
    <col min="4864" max="4864" width="12.625" style="408" customWidth="1"/>
    <col min="4865" max="4865" width="8.75" style="408" hidden="1" customWidth="1"/>
    <col min="4866" max="4866" width="18.625" style="408" customWidth="1"/>
    <col min="4867" max="4867" width="10.625" style="408" customWidth="1"/>
    <col min="4868" max="5115" width="8.75" style="408"/>
    <col min="5116" max="5116" width="38.25" style="408" customWidth="1"/>
    <col min="5117" max="5118" width="13.25" style="408" customWidth="1"/>
    <col min="5119" max="5119" width="10" style="408" customWidth="1"/>
    <col min="5120" max="5120" width="12.625" style="408" customWidth="1"/>
    <col min="5121" max="5121" width="8.75" style="408" hidden="1" customWidth="1"/>
    <col min="5122" max="5122" width="18.625" style="408" customWidth="1"/>
    <col min="5123" max="5123" width="10.625" style="408" customWidth="1"/>
    <col min="5124" max="5371" width="8.75" style="408"/>
    <col min="5372" max="5372" width="38.25" style="408" customWidth="1"/>
    <col min="5373" max="5374" width="13.25" style="408" customWidth="1"/>
    <col min="5375" max="5375" width="10" style="408" customWidth="1"/>
    <col min="5376" max="5376" width="12.625" style="408" customWidth="1"/>
    <col min="5377" max="5377" width="8.75" style="408" hidden="1" customWidth="1"/>
    <col min="5378" max="5378" width="18.625" style="408" customWidth="1"/>
    <col min="5379" max="5379" width="10.625" style="408" customWidth="1"/>
    <col min="5380" max="5627" width="8.75" style="408"/>
    <col min="5628" max="5628" width="38.25" style="408" customWidth="1"/>
    <col min="5629" max="5630" width="13.25" style="408" customWidth="1"/>
    <col min="5631" max="5631" width="10" style="408" customWidth="1"/>
    <col min="5632" max="5632" width="12.625" style="408" customWidth="1"/>
    <col min="5633" max="5633" width="8.75" style="408" hidden="1" customWidth="1"/>
    <col min="5634" max="5634" width="18.625" style="408" customWidth="1"/>
    <col min="5635" max="5635" width="10.625" style="408" customWidth="1"/>
    <col min="5636" max="5883" width="8.75" style="408"/>
    <col min="5884" max="5884" width="38.25" style="408" customWidth="1"/>
    <col min="5885" max="5886" width="13.25" style="408" customWidth="1"/>
    <col min="5887" max="5887" width="10" style="408" customWidth="1"/>
    <col min="5888" max="5888" width="12.625" style="408" customWidth="1"/>
    <col min="5889" max="5889" width="8.75" style="408" hidden="1" customWidth="1"/>
    <col min="5890" max="5890" width="18.625" style="408" customWidth="1"/>
    <col min="5891" max="5891" width="10.625" style="408" customWidth="1"/>
    <col min="5892" max="6139" width="8.75" style="408"/>
    <col min="6140" max="6140" width="38.25" style="408" customWidth="1"/>
    <col min="6141" max="6142" width="13.25" style="408" customWidth="1"/>
    <col min="6143" max="6143" width="10" style="408" customWidth="1"/>
    <col min="6144" max="6144" width="12.625" style="408" customWidth="1"/>
    <col min="6145" max="6145" width="8.75" style="408" hidden="1" customWidth="1"/>
    <col min="6146" max="6146" width="18.625" style="408" customWidth="1"/>
    <col min="6147" max="6147" width="10.625" style="408" customWidth="1"/>
    <col min="6148" max="6395" width="8.75" style="408"/>
    <col min="6396" max="6396" width="38.25" style="408" customWidth="1"/>
    <col min="6397" max="6398" width="13.25" style="408" customWidth="1"/>
    <col min="6399" max="6399" width="10" style="408" customWidth="1"/>
    <col min="6400" max="6400" width="12.625" style="408" customWidth="1"/>
    <col min="6401" max="6401" width="8.75" style="408" hidden="1" customWidth="1"/>
    <col min="6402" max="6402" width="18.625" style="408" customWidth="1"/>
    <col min="6403" max="6403" width="10.625" style="408" customWidth="1"/>
    <col min="6404" max="6651" width="8.75" style="408"/>
    <col min="6652" max="6652" width="38.25" style="408" customWidth="1"/>
    <col min="6653" max="6654" width="13.25" style="408" customWidth="1"/>
    <col min="6655" max="6655" width="10" style="408" customWidth="1"/>
    <col min="6656" max="6656" width="12.625" style="408" customWidth="1"/>
    <col min="6657" max="6657" width="8.75" style="408" hidden="1" customWidth="1"/>
    <col min="6658" max="6658" width="18.625" style="408" customWidth="1"/>
    <col min="6659" max="6659" width="10.625" style="408" customWidth="1"/>
    <col min="6660" max="6907" width="8.75" style="408"/>
    <col min="6908" max="6908" width="38.25" style="408" customWidth="1"/>
    <col min="6909" max="6910" width="13.25" style="408" customWidth="1"/>
    <col min="6911" max="6911" width="10" style="408" customWidth="1"/>
    <col min="6912" max="6912" width="12.625" style="408" customWidth="1"/>
    <col min="6913" max="6913" width="8.75" style="408" hidden="1" customWidth="1"/>
    <col min="6914" max="6914" width="18.625" style="408" customWidth="1"/>
    <col min="6915" max="6915" width="10.625" style="408" customWidth="1"/>
    <col min="6916" max="7163" width="8.75" style="408"/>
    <col min="7164" max="7164" width="38.25" style="408" customWidth="1"/>
    <col min="7165" max="7166" width="13.25" style="408" customWidth="1"/>
    <col min="7167" max="7167" width="10" style="408" customWidth="1"/>
    <col min="7168" max="7168" width="12.625" style="408" customWidth="1"/>
    <col min="7169" max="7169" width="8.75" style="408" hidden="1" customWidth="1"/>
    <col min="7170" max="7170" width="18.625" style="408" customWidth="1"/>
    <col min="7171" max="7171" width="10.625" style="408" customWidth="1"/>
    <col min="7172" max="7419" width="8.75" style="408"/>
    <col min="7420" max="7420" width="38.25" style="408" customWidth="1"/>
    <col min="7421" max="7422" width="13.25" style="408" customWidth="1"/>
    <col min="7423" max="7423" width="10" style="408" customWidth="1"/>
    <col min="7424" max="7424" width="12.625" style="408" customWidth="1"/>
    <col min="7425" max="7425" width="8.75" style="408" hidden="1" customWidth="1"/>
    <col min="7426" max="7426" width="18.625" style="408" customWidth="1"/>
    <col min="7427" max="7427" width="10.625" style="408" customWidth="1"/>
    <col min="7428" max="7675" width="8.75" style="408"/>
    <col min="7676" max="7676" width="38.25" style="408" customWidth="1"/>
    <col min="7677" max="7678" width="13.25" style="408" customWidth="1"/>
    <col min="7679" max="7679" width="10" style="408" customWidth="1"/>
    <col min="7680" max="7680" width="12.625" style="408" customWidth="1"/>
    <col min="7681" max="7681" width="8.75" style="408" hidden="1" customWidth="1"/>
    <col min="7682" max="7682" width="18.625" style="408" customWidth="1"/>
    <col min="7683" max="7683" width="10.625" style="408" customWidth="1"/>
    <col min="7684" max="7931" width="8.75" style="408"/>
    <col min="7932" max="7932" width="38.25" style="408" customWidth="1"/>
    <col min="7933" max="7934" width="13.25" style="408" customWidth="1"/>
    <col min="7935" max="7935" width="10" style="408" customWidth="1"/>
    <col min="7936" max="7936" width="12.625" style="408" customWidth="1"/>
    <col min="7937" max="7937" width="8.75" style="408" hidden="1" customWidth="1"/>
    <col min="7938" max="7938" width="18.625" style="408" customWidth="1"/>
    <col min="7939" max="7939" width="10.625" style="408" customWidth="1"/>
    <col min="7940" max="8187" width="8.75" style="408"/>
    <col min="8188" max="8188" width="38.25" style="408" customWidth="1"/>
    <col min="8189" max="8190" width="13.25" style="408" customWidth="1"/>
    <col min="8191" max="8191" width="10" style="408" customWidth="1"/>
    <col min="8192" max="8192" width="12.625" style="408" customWidth="1"/>
    <col min="8193" max="8193" width="8.75" style="408" hidden="1" customWidth="1"/>
    <col min="8194" max="8194" width="18.625" style="408" customWidth="1"/>
    <col min="8195" max="8195" width="10.625" style="408" customWidth="1"/>
    <col min="8196" max="8443" width="8.75" style="408"/>
    <col min="8444" max="8444" width="38.25" style="408" customWidth="1"/>
    <col min="8445" max="8446" width="13.25" style="408" customWidth="1"/>
    <col min="8447" max="8447" width="10" style="408" customWidth="1"/>
    <col min="8448" max="8448" width="12.625" style="408" customWidth="1"/>
    <col min="8449" max="8449" width="8.75" style="408" hidden="1" customWidth="1"/>
    <col min="8450" max="8450" width="18.625" style="408" customWidth="1"/>
    <col min="8451" max="8451" width="10.625" style="408" customWidth="1"/>
    <col min="8452" max="8699" width="8.75" style="408"/>
    <col min="8700" max="8700" width="38.25" style="408" customWidth="1"/>
    <col min="8701" max="8702" width="13.25" style="408" customWidth="1"/>
    <col min="8703" max="8703" width="10" style="408" customWidth="1"/>
    <col min="8704" max="8704" width="12.625" style="408" customWidth="1"/>
    <col min="8705" max="8705" width="8.75" style="408" hidden="1" customWidth="1"/>
    <col min="8706" max="8706" width="18.625" style="408" customWidth="1"/>
    <col min="8707" max="8707" width="10.625" style="408" customWidth="1"/>
    <col min="8708" max="8955" width="8.75" style="408"/>
    <col min="8956" max="8956" width="38.25" style="408" customWidth="1"/>
    <col min="8957" max="8958" width="13.25" style="408" customWidth="1"/>
    <col min="8959" max="8959" width="10" style="408" customWidth="1"/>
    <col min="8960" max="8960" width="12.625" style="408" customWidth="1"/>
    <col min="8961" max="8961" width="8.75" style="408" hidden="1" customWidth="1"/>
    <col min="8962" max="8962" width="18.625" style="408" customWidth="1"/>
    <col min="8963" max="8963" width="10.625" style="408" customWidth="1"/>
    <col min="8964" max="9211" width="8.75" style="408"/>
    <col min="9212" max="9212" width="38.25" style="408" customWidth="1"/>
    <col min="9213" max="9214" width="13.25" style="408" customWidth="1"/>
    <col min="9215" max="9215" width="10" style="408" customWidth="1"/>
    <col min="9216" max="9216" width="12.625" style="408" customWidth="1"/>
    <col min="9217" max="9217" width="8.75" style="408" hidden="1" customWidth="1"/>
    <col min="9218" max="9218" width="18.625" style="408" customWidth="1"/>
    <col min="9219" max="9219" width="10.625" style="408" customWidth="1"/>
    <col min="9220" max="9467" width="8.75" style="408"/>
    <col min="9468" max="9468" width="38.25" style="408" customWidth="1"/>
    <col min="9469" max="9470" width="13.25" style="408" customWidth="1"/>
    <col min="9471" max="9471" width="10" style="408" customWidth="1"/>
    <col min="9472" max="9472" width="12.625" style="408" customWidth="1"/>
    <col min="9473" max="9473" width="8.75" style="408" hidden="1" customWidth="1"/>
    <col min="9474" max="9474" width="18.625" style="408" customWidth="1"/>
    <col min="9475" max="9475" width="10.625" style="408" customWidth="1"/>
    <col min="9476" max="9723" width="8.75" style="408"/>
    <col min="9724" max="9724" width="38.25" style="408" customWidth="1"/>
    <col min="9725" max="9726" width="13.25" style="408" customWidth="1"/>
    <col min="9727" max="9727" width="10" style="408" customWidth="1"/>
    <col min="9728" max="9728" width="12.625" style="408" customWidth="1"/>
    <col min="9729" max="9729" width="8.75" style="408" hidden="1" customWidth="1"/>
    <col min="9730" max="9730" width="18.625" style="408" customWidth="1"/>
    <col min="9731" max="9731" width="10.625" style="408" customWidth="1"/>
    <col min="9732" max="9979" width="8.75" style="408"/>
    <col min="9980" max="9980" width="38.25" style="408" customWidth="1"/>
    <col min="9981" max="9982" width="13.25" style="408" customWidth="1"/>
    <col min="9983" max="9983" width="10" style="408" customWidth="1"/>
    <col min="9984" max="9984" width="12.625" style="408" customWidth="1"/>
    <col min="9985" max="9985" width="8.75" style="408" hidden="1" customWidth="1"/>
    <col min="9986" max="9986" width="18.625" style="408" customWidth="1"/>
    <col min="9987" max="9987" width="10.625" style="408" customWidth="1"/>
    <col min="9988" max="10235" width="8.75" style="408"/>
    <col min="10236" max="10236" width="38.25" style="408" customWidth="1"/>
    <col min="10237" max="10238" width="13.25" style="408" customWidth="1"/>
    <col min="10239" max="10239" width="10" style="408" customWidth="1"/>
    <col min="10240" max="10240" width="12.625" style="408" customWidth="1"/>
    <col min="10241" max="10241" width="8.75" style="408" hidden="1" customWidth="1"/>
    <col min="10242" max="10242" width="18.625" style="408" customWidth="1"/>
    <col min="10243" max="10243" width="10.625" style="408" customWidth="1"/>
    <col min="10244" max="10491" width="8.75" style="408"/>
    <col min="10492" max="10492" width="38.25" style="408" customWidth="1"/>
    <col min="10493" max="10494" width="13.25" style="408" customWidth="1"/>
    <col min="10495" max="10495" width="10" style="408" customWidth="1"/>
    <col min="10496" max="10496" width="12.625" style="408" customWidth="1"/>
    <col min="10497" max="10497" width="8.75" style="408" hidden="1" customWidth="1"/>
    <col min="10498" max="10498" width="18.625" style="408" customWidth="1"/>
    <col min="10499" max="10499" width="10.625" style="408" customWidth="1"/>
    <col min="10500" max="10747" width="8.75" style="408"/>
    <col min="10748" max="10748" width="38.25" style="408" customWidth="1"/>
    <col min="10749" max="10750" width="13.25" style="408" customWidth="1"/>
    <col min="10751" max="10751" width="10" style="408" customWidth="1"/>
    <col min="10752" max="10752" width="12.625" style="408" customWidth="1"/>
    <col min="10753" max="10753" width="8.75" style="408" hidden="1" customWidth="1"/>
    <col min="10754" max="10754" width="18.625" style="408" customWidth="1"/>
    <col min="10755" max="10755" width="10.625" style="408" customWidth="1"/>
    <col min="10756" max="11003" width="8.75" style="408"/>
    <col min="11004" max="11004" width="38.25" style="408" customWidth="1"/>
    <col min="11005" max="11006" width="13.25" style="408" customWidth="1"/>
    <col min="11007" max="11007" width="10" style="408" customWidth="1"/>
    <col min="11008" max="11008" width="12.625" style="408" customWidth="1"/>
    <col min="11009" max="11009" width="8.75" style="408" hidden="1" customWidth="1"/>
    <col min="11010" max="11010" width="18.625" style="408" customWidth="1"/>
    <col min="11011" max="11011" width="10.625" style="408" customWidth="1"/>
    <col min="11012" max="11259" width="8.75" style="408"/>
    <col min="11260" max="11260" width="38.25" style="408" customWidth="1"/>
    <col min="11261" max="11262" width="13.25" style="408" customWidth="1"/>
    <col min="11263" max="11263" width="10" style="408" customWidth="1"/>
    <col min="11264" max="11264" width="12.625" style="408" customWidth="1"/>
    <col min="11265" max="11265" width="8.75" style="408" hidden="1" customWidth="1"/>
    <col min="11266" max="11266" width="18.625" style="408" customWidth="1"/>
    <col min="11267" max="11267" width="10.625" style="408" customWidth="1"/>
    <col min="11268" max="11515" width="8.75" style="408"/>
    <col min="11516" max="11516" width="38.25" style="408" customWidth="1"/>
    <col min="11517" max="11518" width="13.25" style="408" customWidth="1"/>
    <col min="11519" max="11519" width="10" style="408" customWidth="1"/>
    <col min="11520" max="11520" width="12.625" style="408" customWidth="1"/>
    <col min="11521" max="11521" width="8.75" style="408" hidden="1" customWidth="1"/>
    <col min="11522" max="11522" width="18.625" style="408" customWidth="1"/>
    <col min="11523" max="11523" width="10.625" style="408" customWidth="1"/>
    <col min="11524" max="11771" width="8.75" style="408"/>
    <col min="11772" max="11772" width="38.25" style="408" customWidth="1"/>
    <col min="11773" max="11774" width="13.25" style="408" customWidth="1"/>
    <col min="11775" max="11775" width="10" style="408" customWidth="1"/>
    <col min="11776" max="11776" width="12.625" style="408" customWidth="1"/>
    <col min="11777" max="11777" width="8.75" style="408" hidden="1" customWidth="1"/>
    <col min="11778" max="11778" width="18.625" style="408" customWidth="1"/>
    <col min="11779" max="11779" width="10.625" style="408" customWidth="1"/>
    <col min="11780" max="12027" width="8.75" style="408"/>
    <col min="12028" max="12028" width="38.25" style="408" customWidth="1"/>
    <col min="12029" max="12030" width="13.25" style="408" customWidth="1"/>
    <col min="12031" max="12031" width="10" style="408" customWidth="1"/>
    <col min="12032" max="12032" width="12.625" style="408" customWidth="1"/>
    <col min="12033" max="12033" width="8.75" style="408" hidden="1" customWidth="1"/>
    <col min="12034" max="12034" width="18.625" style="408" customWidth="1"/>
    <col min="12035" max="12035" width="10.625" style="408" customWidth="1"/>
    <col min="12036" max="12283" width="8.75" style="408"/>
    <col min="12284" max="12284" width="38.25" style="408" customWidth="1"/>
    <col min="12285" max="12286" width="13.25" style="408" customWidth="1"/>
    <col min="12287" max="12287" width="10" style="408" customWidth="1"/>
    <col min="12288" max="12288" width="12.625" style="408" customWidth="1"/>
    <col min="12289" max="12289" width="8.75" style="408" hidden="1" customWidth="1"/>
    <col min="12290" max="12290" width="18.625" style="408" customWidth="1"/>
    <col min="12291" max="12291" width="10.625" style="408" customWidth="1"/>
    <col min="12292" max="12539" width="8.75" style="408"/>
    <col min="12540" max="12540" width="38.25" style="408" customWidth="1"/>
    <col min="12541" max="12542" width="13.25" style="408" customWidth="1"/>
    <col min="12543" max="12543" width="10" style="408" customWidth="1"/>
    <col min="12544" max="12544" width="12.625" style="408" customWidth="1"/>
    <col min="12545" max="12545" width="8.75" style="408" hidden="1" customWidth="1"/>
    <col min="12546" max="12546" width="18.625" style="408" customWidth="1"/>
    <col min="12547" max="12547" width="10.625" style="408" customWidth="1"/>
    <col min="12548" max="12795" width="8.75" style="408"/>
    <col min="12796" max="12796" width="38.25" style="408" customWidth="1"/>
    <col min="12797" max="12798" width="13.25" style="408" customWidth="1"/>
    <col min="12799" max="12799" width="10" style="408" customWidth="1"/>
    <col min="12800" max="12800" width="12.625" style="408" customWidth="1"/>
    <col min="12801" max="12801" width="8.75" style="408" hidden="1" customWidth="1"/>
    <col min="12802" max="12802" width="18.625" style="408" customWidth="1"/>
    <col min="12803" max="12803" width="10.625" style="408" customWidth="1"/>
    <col min="12804" max="13051" width="8.75" style="408"/>
    <col min="13052" max="13052" width="38.25" style="408" customWidth="1"/>
    <col min="13053" max="13054" width="13.25" style="408" customWidth="1"/>
    <col min="13055" max="13055" width="10" style="408" customWidth="1"/>
    <col min="13056" max="13056" width="12.625" style="408" customWidth="1"/>
    <col min="13057" max="13057" width="8.75" style="408" hidden="1" customWidth="1"/>
    <col min="13058" max="13058" width="18.625" style="408" customWidth="1"/>
    <col min="13059" max="13059" width="10.625" style="408" customWidth="1"/>
    <col min="13060" max="13307" width="8.75" style="408"/>
    <col min="13308" max="13308" width="38.25" style="408" customWidth="1"/>
    <col min="13309" max="13310" width="13.25" style="408" customWidth="1"/>
    <col min="13311" max="13311" width="10" style="408" customWidth="1"/>
    <col min="13312" max="13312" width="12.625" style="408" customWidth="1"/>
    <col min="13313" max="13313" width="8.75" style="408" hidden="1" customWidth="1"/>
    <col min="13314" max="13314" width="18.625" style="408" customWidth="1"/>
    <col min="13315" max="13315" width="10.625" style="408" customWidth="1"/>
    <col min="13316" max="13563" width="8.75" style="408"/>
    <col min="13564" max="13564" width="38.25" style="408" customWidth="1"/>
    <col min="13565" max="13566" width="13.25" style="408" customWidth="1"/>
    <col min="13567" max="13567" width="10" style="408" customWidth="1"/>
    <col min="13568" max="13568" width="12.625" style="408" customWidth="1"/>
    <col min="13569" max="13569" width="8.75" style="408" hidden="1" customWidth="1"/>
    <col min="13570" max="13570" width="18.625" style="408" customWidth="1"/>
    <col min="13571" max="13571" width="10.625" style="408" customWidth="1"/>
    <col min="13572" max="13819" width="8.75" style="408"/>
    <col min="13820" max="13820" width="38.25" style="408" customWidth="1"/>
    <col min="13821" max="13822" width="13.25" style="408" customWidth="1"/>
    <col min="13823" max="13823" width="10" style="408" customWidth="1"/>
    <col min="13824" max="13824" width="12.625" style="408" customWidth="1"/>
    <col min="13825" max="13825" width="8.75" style="408" hidden="1" customWidth="1"/>
    <col min="13826" max="13826" width="18.625" style="408" customWidth="1"/>
    <col min="13827" max="13827" width="10.625" style="408" customWidth="1"/>
    <col min="13828" max="14075" width="8.75" style="408"/>
    <col min="14076" max="14076" width="38.25" style="408" customWidth="1"/>
    <col min="14077" max="14078" width="13.25" style="408" customWidth="1"/>
    <col min="14079" max="14079" width="10" style="408" customWidth="1"/>
    <col min="14080" max="14080" width="12.625" style="408" customWidth="1"/>
    <col min="14081" max="14081" width="8.75" style="408" hidden="1" customWidth="1"/>
    <col min="14082" max="14082" width="18.625" style="408" customWidth="1"/>
    <col min="14083" max="14083" width="10.625" style="408" customWidth="1"/>
    <col min="14084" max="14331" width="8.75" style="408"/>
    <col min="14332" max="14332" width="38.25" style="408" customWidth="1"/>
    <col min="14333" max="14334" width="13.25" style="408" customWidth="1"/>
    <col min="14335" max="14335" width="10" style="408" customWidth="1"/>
    <col min="14336" max="14336" width="12.625" style="408" customWidth="1"/>
    <col min="14337" max="14337" width="8.75" style="408" hidden="1" customWidth="1"/>
    <col min="14338" max="14338" width="18.625" style="408" customWidth="1"/>
    <col min="14339" max="14339" width="10.625" style="408" customWidth="1"/>
    <col min="14340" max="14587" width="8.75" style="408"/>
    <col min="14588" max="14588" width="38.25" style="408" customWidth="1"/>
    <col min="14589" max="14590" width="13.25" style="408" customWidth="1"/>
    <col min="14591" max="14591" width="10" style="408" customWidth="1"/>
    <col min="14592" max="14592" width="12.625" style="408" customWidth="1"/>
    <col min="14593" max="14593" width="8.75" style="408" hidden="1" customWidth="1"/>
    <col min="14594" max="14594" width="18.625" style="408" customWidth="1"/>
    <col min="14595" max="14595" width="10.625" style="408" customWidth="1"/>
    <col min="14596" max="14843" width="8.75" style="408"/>
    <col min="14844" max="14844" width="38.25" style="408" customWidth="1"/>
    <col min="14845" max="14846" width="13.25" style="408" customWidth="1"/>
    <col min="14847" max="14847" width="10" style="408" customWidth="1"/>
    <col min="14848" max="14848" width="12.625" style="408" customWidth="1"/>
    <col min="14849" max="14849" width="8.75" style="408" hidden="1" customWidth="1"/>
    <col min="14850" max="14850" width="18.625" style="408" customWidth="1"/>
    <col min="14851" max="14851" width="10.625" style="408" customWidth="1"/>
    <col min="14852" max="15099" width="8.75" style="408"/>
    <col min="15100" max="15100" width="38.25" style="408" customWidth="1"/>
    <col min="15101" max="15102" width="13.25" style="408" customWidth="1"/>
    <col min="15103" max="15103" width="10" style="408" customWidth="1"/>
    <col min="15104" max="15104" width="12.625" style="408" customWidth="1"/>
    <col min="15105" max="15105" width="8.75" style="408" hidden="1" customWidth="1"/>
    <col min="15106" max="15106" width="18.625" style="408" customWidth="1"/>
    <col min="15107" max="15107" width="10.625" style="408" customWidth="1"/>
    <col min="15108" max="15355" width="8.75" style="408"/>
    <col min="15356" max="15356" width="38.25" style="408" customWidth="1"/>
    <col min="15357" max="15358" width="13.25" style="408" customWidth="1"/>
    <col min="15359" max="15359" width="10" style="408" customWidth="1"/>
    <col min="15360" max="15360" width="12.625" style="408" customWidth="1"/>
    <col min="15361" max="15361" width="8.75" style="408" hidden="1" customWidth="1"/>
    <col min="15362" max="15362" width="18.625" style="408" customWidth="1"/>
    <col min="15363" max="15363" width="10.625" style="408" customWidth="1"/>
    <col min="15364" max="15611" width="8.75" style="408"/>
    <col min="15612" max="15612" width="38.25" style="408" customWidth="1"/>
    <col min="15613" max="15614" width="13.25" style="408" customWidth="1"/>
    <col min="15615" max="15615" width="10" style="408" customWidth="1"/>
    <col min="15616" max="15616" width="12.625" style="408" customWidth="1"/>
    <col min="15617" max="15617" width="8.75" style="408" hidden="1" customWidth="1"/>
    <col min="15618" max="15618" width="18.625" style="408" customWidth="1"/>
    <col min="15619" max="15619" width="10.625" style="408" customWidth="1"/>
    <col min="15620" max="15867" width="8.75" style="408"/>
    <col min="15868" max="15868" width="38.25" style="408" customWidth="1"/>
    <col min="15869" max="15870" width="13.25" style="408" customWidth="1"/>
    <col min="15871" max="15871" width="10" style="408" customWidth="1"/>
    <col min="15872" max="15872" width="12.625" style="408" customWidth="1"/>
    <col min="15873" max="15873" width="8.75" style="408" hidden="1" customWidth="1"/>
    <col min="15874" max="15874" width="18.625" style="408" customWidth="1"/>
    <col min="15875" max="15875" width="10.625" style="408" customWidth="1"/>
    <col min="15876" max="16123" width="8.75" style="408"/>
    <col min="16124" max="16124" width="38.25" style="408" customWidth="1"/>
    <col min="16125" max="16126" width="13.25" style="408" customWidth="1"/>
    <col min="16127" max="16127" width="10" style="408" customWidth="1"/>
    <col min="16128" max="16128" width="12.625" style="408" customWidth="1"/>
    <col min="16129" max="16129" width="8.75" style="408" hidden="1" customWidth="1"/>
    <col min="16130" max="16130" width="18.625" style="408" customWidth="1"/>
    <col min="16131" max="16131" width="10.625" style="408" customWidth="1"/>
    <col min="16132" max="16384" width="8.75" style="408"/>
  </cols>
  <sheetData>
    <row r="1" spans="1:1">
      <c r="A1" s="413"/>
    </row>
    <row r="2" ht="21.75" customHeight="1" spans="1:6">
      <c r="A2" s="414" t="s">
        <v>28</v>
      </c>
      <c r="B2" s="414"/>
      <c r="C2" s="414"/>
      <c r="D2" s="414"/>
      <c r="E2" s="415"/>
      <c r="F2" s="415"/>
    </row>
    <row r="3" s="405" customFormat="1" spans="1:6">
      <c r="A3" s="416"/>
      <c r="B3" s="417"/>
      <c r="C3" s="417"/>
      <c r="D3" s="418"/>
      <c r="E3" s="411"/>
      <c r="F3" s="419" t="s">
        <v>29</v>
      </c>
    </row>
    <row r="4" ht="34.5" customHeight="1" spans="1:6">
      <c r="A4" s="420" t="s">
        <v>30</v>
      </c>
      <c r="B4" s="421" t="s">
        <v>31</v>
      </c>
      <c r="C4" s="421" t="s">
        <v>32</v>
      </c>
      <c r="D4" s="422" t="s">
        <v>33</v>
      </c>
      <c r="E4" s="423" t="s">
        <v>34</v>
      </c>
      <c r="F4" s="424" t="s">
        <v>35</v>
      </c>
    </row>
    <row r="5" s="406" customFormat="1" ht="18" customHeight="1" spans="1:6">
      <c r="A5" s="425" t="s">
        <v>36</v>
      </c>
      <c r="B5" s="426">
        <f>SUM(B6:B22)</f>
        <v>198682</v>
      </c>
      <c r="C5" s="426">
        <f>SUM(C6:C22)</f>
        <v>192527</v>
      </c>
      <c r="D5" s="426">
        <f>SUM(D6:D22)</f>
        <v>168396</v>
      </c>
      <c r="E5" s="427">
        <f>C5/B5*100</f>
        <v>96.9</v>
      </c>
      <c r="F5" s="428">
        <f>C5/D5*100</f>
        <v>114.33</v>
      </c>
    </row>
    <row r="6" ht="18" customHeight="1" spans="1:6">
      <c r="A6" s="429" t="s">
        <v>37</v>
      </c>
      <c r="B6" s="393">
        <v>72100</v>
      </c>
      <c r="C6" s="393">
        <v>68681</v>
      </c>
      <c r="D6" s="393">
        <v>69052</v>
      </c>
      <c r="E6" s="427">
        <f t="shared" ref="E6:E43" si="0">C6/B6*100</f>
        <v>95.26</v>
      </c>
      <c r="F6" s="428">
        <f t="shared" ref="F6:F43" si="1">C6/D6*100</f>
        <v>99.46</v>
      </c>
    </row>
    <row r="7" ht="18" customHeight="1" spans="1:6">
      <c r="A7" s="429" t="s">
        <v>38</v>
      </c>
      <c r="B7" s="393"/>
      <c r="C7" s="393"/>
      <c r="D7" s="393"/>
      <c r="E7" s="427"/>
      <c r="F7" s="428"/>
    </row>
    <row r="8" ht="18" customHeight="1" spans="1:6">
      <c r="A8" s="429" t="s">
        <v>39</v>
      </c>
      <c r="B8" s="426"/>
      <c r="C8" s="426"/>
      <c r="D8" s="426"/>
      <c r="E8" s="427"/>
      <c r="F8" s="428"/>
    </row>
    <row r="9" ht="18" customHeight="1" spans="1:6">
      <c r="A9" s="429" t="s">
        <v>40</v>
      </c>
      <c r="B9" s="393">
        <v>26845</v>
      </c>
      <c r="C9" s="393">
        <v>38822</v>
      </c>
      <c r="D9" s="393">
        <v>25308</v>
      </c>
      <c r="E9" s="427">
        <f t="shared" si="0"/>
        <v>144.62</v>
      </c>
      <c r="F9" s="428">
        <f t="shared" si="1"/>
        <v>153.4</v>
      </c>
    </row>
    <row r="10" ht="18" customHeight="1" spans="1:6">
      <c r="A10" s="429" t="s">
        <v>41</v>
      </c>
      <c r="B10" s="426"/>
      <c r="C10" s="426"/>
      <c r="D10" s="426"/>
      <c r="E10" s="427"/>
      <c r="F10" s="428"/>
    </row>
    <row r="11" ht="18" customHeight="1" spans="1:6">
      <c r="A11" s="429" t="s">
        <v>42</v>
      </c>
      <c r="B11" s="393">
        <v>7</v>
      </c>
      <c r="C11" s="393">
        <v>9</v>
      </c>
      <c r="D11" s="393">
        <v>7</v>
      </c>
      <c r="E11" s="427">
        <f t="shared" si="0"/>
        <v>128.57</v>
      </c>
      <c r="F11" s="428">
        <f t="shared" si="1"/>
        <v>128.57</v>
      </c>
    </row>
    <row r="12" ht="18" customHeight="1" spans="1:6">
      <c r="A12" s="429" t="s">
        <v>43</v>
      </c>
      <c r="B12" s="393">
        <v>18300</v>
      </c>
      <c r="C12" s="393">
        <v>15423</v>
      </c>
      <c r="D12" s="393">
        <v>14970</v>
      </c>
      <c r="E12" s="427">
        <f t="shared" si="0"/>
        <v>84.28</v>
      </c>
      <c r="F12" s="428">
        <f t="shared" si="1"/>
        <v>103.03</v>
      </c>
    </row>
    <row r="13" ht="18" customHeight="1" spans="1:6">
      <c r="A13" s="429" t="s">
        <v>44</v>
      </c>
      <c r="B13" s="393">
        <v>21400</v>
      </c>
      <c r="C13" s="393">
        <v>20070</v>
      </c>
      <c r="D13" s="393">
        <v>14963</v>
      </c>
      <c r="E13" s="427">
        <f t="shared" si="0"/>
        <v>93.79</v>
      </c>
      <c r="F13" s="428">
        <f t="shared" si="1"/>
        <v>134.13</v>
      </c>
    </row>
    <row r="14" ht="18" customHeight="1" spans="1:6">
      <c r="A14" s="429" t="s">
        <v>45</v>
      </c>
      <c r="B14" s="393">
        <v>12800</v>
      </c>
      <c r="C14" s="393">
        <v>12725</v>
      </c>
      <c r="D14" s="393">
        <v>9904</v>
      </c>
      <c r="E14" s="427">
        <f t="shared" si="0"/>
        <v>99.41</v>
      </c>
      <c r="F14" s="428">
        <f t="shared" si="1"/>
        <v>128.48</v>
      </c>
    </row>
    <row r="15" ht="18" customHeight="1" spans="1:6">
      <c r="A15" s="429" t="s">
        <v>46</v>
      </c>
      <c r="B15" s="393">
        <v>7500</v>
      </c>
      <c r="C15" s="393">
        <v>6369</v>
      </c>
      <c r="D15" s="393">
        <v>5056</v>
      </c>
      <c r="E15" s="427">
        <f t="shared" si="0"/>
        <v>84.92</v>
      </c>
      <c r="F15" s="428">
        <f t="shared" si="1"/>
        <v>125.97</v>
      </c>
    </row>
    <row r="16" ht="18" customHeight="1" spans="1:6">
      <c r="A16" s="429" t="s">
        <v>47</v>
      </c>
      <c r="B16" s="393">
        <v>39665</v>
      </c>
      <c r="C16" s="393">
        <v>30357</v>
      </c>
      <c r="D16" s="393">
        <v>29063</v>
      </c>
      <c r="E16" s="427">
        <f t="shared" si="0"/>
        <v>76.53</v>
      </c>
      <c r="F16" s="428">
        <f t="shared" si="1"/>
        <v>104.45</v>
      </c>
    </row>
    <row r="17" ht="18" customHeight="1" spans="1:6">
      <c r="A17" s="429" t="s">
        <v>48</v>
      </c>
      <c r="B17" s="426"/>
      <c r="C17" s="426"/>
      <c r="D17" s="426"/>
      <c r="E17" s="427"/>
      <c r="F17" s="428"/>
    </row>
    <row r="18" ht="18" customHeight="1" spans="1:6">
      <c r="A18" s="429" t="s">
        <v>49</v>
      </c>
      <c r="B18" s="426"/>
      <c r="C18" s="426"/>
      <c r="D18" s="426"/>
      <c r="E18" s="427"/>
      <c r="F18" s="428"/>
    </row>
    <row r="19" ht="18" customHeight="1" spans="1:6">
      <c r="A19" s="429" t="s">
        <v>50</v>
      </c>
      <c r="B19" s="426"/>
      <c r="C19" s="426"/>
      <c r="D19" s="426"/>
      <c r="E19" s="427"/>
      <c r="F19" s="428"/>
    </row>
    <row r="20" ht="18" customHeight="1" spans="1:6">
      <c r="A20" s="429" t="s">
        <v>51</v>
      </c>
      <c r="B20" s="426"/>
      <c r="C20" s="426"/>
      <c r="D20" s="426"/>
      <c r="E20" s="427"/>
      <c r="F20" s="428"/>
    </row>
    <row r="21" ht="18" customHeight="1" spans="1:6">
      <c r="A21" s="429" t="s">
        <v>52</v>
      </c>
      <c r="B21" s="426">
        <v>60</v>
      </c>
      <c r="C21" s="426">
        <v>58</v>
      </c>
      <c r="D21" s="426">
        <v>66</v>
      </c>
      <c r="E21" s="427">
        <f t="shared" si="0"/>
        <v>96.67</v>
      </c>
      <c r="F21" s="428">
        <f t="shared" si="1"/>
        <v>87.88</v>
      </c>
    </row>
    <row r="22" ht="18" customHeight="1" spans="1:6">
      <c r="A22" s="429" t="s">
        <v>53</v>
      </c>
      <c r="B22" s="426">
        <v>5</v>
      </c>
      <c r="C22" s="426">
        <v>13</v>
      </c>
      <c r="D22" s="426">
        <v>7</v>
      </c>
      <c r="E22" s="427">
        <f t="shared" si="0"/>
        <v>260</v>
      </c>
      <c r="F22" s="428">
        <f t="shared" si="1"/>
        <v>185.71</v>
      </c>
    </row>
    <row r="23" s="406" customFormat="1" ht="18" customHeight="1" spans="1:6">
      <c r="A23" s="425" t="s">
        <v>54</v>
      </c>
      <c r="B23" s="426">
        <f>SUM(B24:B30)</f>
        <v>41568</v>
      </c>
      <c r="C23" s="426">
        <f>SUM(C24:C30)</f>
        <v>73578</v>
      </c>
      <c r="D23" s="426">
        <f>SUM(D24:D30)</f>
        <v>60413</v>
      </c>
      <c r="E23" s="427">
        <f t="shared" si="0"/>
        <v>177.01</v>
      </c>
      <c r="F23" s="428">
        <f t="shared" si="1"/>
        <v>121.79</v>
      </c>
    </row>
    <row r="24" ht="18" customHeight="1" spans="1:6">
      <c r="A24" s="429" t="s">
        <v>55</v>
      </c>
      <c r="B24" s="393">
        <v>6388</v>
      </c>
      <c r="C24" s="393">
        <v>6335</v>
      </c>
      <c r="D24" s="393">
        <v>6068</v>
      </c>
      <c r="E24" s="427">
        <f t="shared" si="0"/>
        <v>99.17</v>
      </c>
      <c r="F24" s="428">
        <f t="shared" si="1"/>
        <v>104.4</v>
      </c>
    </row>
    <row r="25" ht="18" customHeight="1" spans="1:6">
      <c r="A25" s="429" t="s">
        <v>56</v>
      </c>
      <c r="B25" s="393">
        <v>4800</v>
      </c>
      <c r="C25" s="393">
        <v>8958</v>
      </c>
      <c r="D25" s="393">
        <v>4774</v>
      </c>
      <c r="E25" s="427">
        <f t="shared" si="0"/>
        <v>186.63</v>
      </c>
      <c r="F25" s="428">
        <f t="shared" si="1"/>
        <v>187.64</v>
      </c>
    </row>
    <row r="26" ht="18" customHeight="1" spans="1:6">
      <c r="A26" s="429" t="s">
        <v>57</v>
      </c>
      <c r="B26" s="393">
        <v>3000</v>
      </c>
      <c r="C26" s="393">
        <v>2507</v>
      </c>
      <c r="D26" s="393">
        <v>2693</v>
      </c>
      <c r="E26" s="427">
        <f t="shared" si="0"/>
        <v>83.57</v>
      </c>
      <c r="F26" s="428">
        <f t="shared" si="1"/>
        <v>93.09</v>
      </c>
    </row>
    <row r="27" ht="18" customHeight="1" spans="1:6">
      <c r="A27" s="429" t="s">
        <v>58</v>
      </c>
      <c r="B27" s="393">
        <v>0</v>
      </c>
      <c r="C27" s="393">
        <v>676</v>
      </c>
      <c r="D27" s="393">
        <v>870</v>
      </c>
      <c r="E27" s="427"/>
      <c r="F27" s="428">
        <f t="shared" si="1"/>
        <v>77.7</v>
      </c>
    </row>
    <row r="28" ht="18" customHeight="1" spans="1:6">
      <c r="A28" s="429" t="s">
        <v>59</v>
      </c>
      <c r="B28" s="393">
        <v>7100</v>
      </c>
      <c r="C28" s="393">
        <v>17822</v>
      </c>
      <c r="D28" s="393">
        <v>7063</v>
      </c>
      <c r="E28" s="427">
        <f t="shared" si="0"/>
        <v>251.01</v>
      </c>
      <c r="F28" s="428">
        <f t="shared" si="1"/>
        <v>252.33</v>
      </c>
    </row>
    <row r="29" ht="18" customHeight="1" spans="1:6">
      <c r="A29" s="429" t="s">
        <v>60</v>
      </c>
      <c r="B29" s="393">
        <v>500</v>
      </c>
      <c r="C29" s="393">
        <v>1858</v>
      </c>
      <c r="D29" s="393">
        <v>2400</v>
      </c>
      <c r="E29" s="427">
        <f t="shared" si="0"/>
        <v>371.6</v>
      </c>
      <c r="F29" s="428"/>
    </row>
    <row r="30" ht="18" customHeight="1" spans="1:6">
      <c r="A30" s="429" t="s">
        <v>61</v>
      </c>
      <c r="B30" s="393">
        <v>19780</v>
      </c>
      <c r="C30" s="393">
        <v>35422</v>
      </c>
      <c r="D30" s="393">
        <v>36545</v>
      </c>
      <c r="E30" s="427">
        <f t="shared" si="0"/>
        <v>179.08</v>
      </c>
      <c r="F30" s="428">
        <f t="shared" si="1"/>
        <v>96.93</v>
      </c>
    </row>
    <row r="31" s="406" customFormat="1" ht="18" customHeight="1" spans="1:6">
      <c r="A31" s="420" t="s">
        <v>62</v>
      </c>
      <c r="B31" s="426">
        <f>B5+B23</f>
        <v>240250</v>
      </c>
      <c r="C31" s="426">
        <f>C5+C23</f>
        <v>266105</v>
      </c>
      <c r="D31" s="426">
        <f>D5+D23</f>
        <v>228809</v>
      </c>
      <c r="E31" s="427">
        <f t="shared" si="0"/>
        <v>110.76</v>
      </c>
      <c r="F31" s="428">
        <f t="shared" si="1"/>
        <v>116.3</v>
      </c>
    </row>
    <row r="32" s="406" customFormat="1" ht="18" customHeight="1" spans="1:6">
      <c r="A32" s="425" t="s">
        <v>63</v>
      </c>
      <c r="B32" s="426"/>
      <c r="C32" s="426"/>
      <c r="D32" s="426"/>
      <c r="E32" s="427"/>
      <c r="F32" s="428"/>
    </row>
    <row r="33" s="406" customFormat="1" ht="18" customHeight="1" spans="1:6">
      <c r="A33" s="425" t="s">
        <v>64</v>
      </c>
      <c r="B33" s="426"/>
      <c r="C33" s="430">
        <f>C34+C38+C41+C42+C39+C40</f>
        <v>250344</v>
      </c>
      <c r="D33" s="430">
        <f>D34+D38+D41+D42+D39+D40</f>
        <v>270910</v>
      </c>
      <c r="E33" s="427"/>
      <c r="F33" s="428">
        <f t="shared" si="1"/>
        <v>92.41</v>
      </c>
    </row>
    <row r="34" ht="18" customHeight="1" spans="1:6">
      <c r="A34" s="429" t="s">
        <v>65</v>
      </c>
      <c r="B34" s="426"/>
      <c r="C34" s="431">
        <f>SUM(C35:C37)</f>
        <v>95816</v>
      </c>
      <c r="D34" s="431">
        <f>SUM(D35:D37)</f>
        <v>132148</v>
      </c>
      <c r="E34" s="427"/>
      <c r="F34" s="428">
        <f t="shared" si="1"/>
        <v>72.51</v>
      </c>
    </row>
    <row r="35" ht="18" customHeight="1" spans="1:6">
      <c r="A35" s="429" t="s">
        <v>66</v>
      </c>
      <c r="B35" s="426"/>
      <c r="C35" s="426">
        <v>8376</v>
      </c>
      <c r="D35" s="426">
        <v>8376</v>
      </c>
      <c r="E35" s="427"/>
      <c r="F35" s="428">
        <f t="shared" si="1"/>
        <v>100</v>
      </c>
    </row>
    <row r="36" ht="18" customHeight="1" spans="1:6">
      <c r="A36" s="429" t="s">
        <v>67</v>
      </c>
      <c r="B36" s="426"/>
      <c r="C36" s="426">
        <v>65155</v>
      </c>
      <c r="D36" s="426">
        <v>101474</v>
      </c>
      <c r="E36" s="427"/>
      <c r="F36" s="428">
        <f t="shared" si="1"/>
        <v>64.21</v>
      </c>
    </row>
    <row r="37" ht="18" customHeight="1" spans="1:6">
      <c r="A37" s="429" t="s">
        <v>68</v>
      </c>
      <c r="B37" s="426"/>
      <c r="C37" s="426">
        <v>22285</v>
      </c>
      <c r="D37" s="426">
        <v>22298</v>
      </c>
      <c r="E37" s="427"/>
      <c r="F37" s="428">
        <f t="shared" si="1"/>
        <v>99.94</v>
      </c>
    </row>
    <row r="38" ht="18" customHeight="1" spans="1:6">
      <c r="A38" s="429" t="s">
        <v>69</v>
      </c>
      <c r="B38" s="426"/>
      <c r="C38" s="426">
        <v>71483</v>
      </c>
      <c r="D38" s="426">
        <v>40289</v>
      </c>
      <c r="E38" s="427"/>
      <c r="F38" s="428">
        <f t="shared" si="1"/>
        <v>177.43</v>
      </c>
    </row>
    <row r="39" s="407" customFormat="1" ht="18" customHeight="1" spans="1:6">
      <c r="A39" s="432" t="s">
        <v>70</v>
      </c>
      <c r="B39" s="426"/>
      <c r="C39" s="426"/>
      <c r="D39" s="426"/>
      <c r="E39" s="427"/>
      <c r="F39" s="428"/>
    </row>
    <row r="40" s="407" customFormat="1" ht="18" customHeight="1" spans="1:6">
      <c r="A40" s="432" t="s">
        <v>71</v>
      </c>
      <c r="B40" s="426"/>
      <c r="C40" s="426">
        <v>27857</v>
      </c>
      <c r="D40" s="426">
        <v>12329</v>
      </c>
      <c r="E40" s="427"/>
      <c r="F40" s="428">
        <f t="shared" si="1"/>
        <v>225.95</v>
      </c>
    </row>
    <row r="41" ht="18" customHeight="1" spans="1:6">
      <c r="A41" s="429" t="s">
        <v>72</v>
      </c>
      <c r="B41" s="426"/>
      <c r="C41" s="426">
        <v>14652</v>
      </c>
      <c r="D41" s="426">
        <v>76134</v>
      </c>
      <c r="E41" s="427"/>
      <c r="F41" s="428">
        <f t="shared" si="1"/>
        <v>19.25</v>
      </c>
    </row>
    <row r="42" ht="18" customHeight="1" spans="1:6">
      <c r="A42" s="429" t="s">
        <v>73</v>
      </c>
      <c r="B42" s="426"/>
      <c r="C42" s="426">
        <v>40536</v>
      </c>
      <c r="D42" s="426">
        <v>10010</v>
      </c>
      <c r="E42" s="427"/>
      <c r="F42" s="428">
        <f t="shared" si="1"/>
        <v>404.96</v>
      </c>
    </row>
    <row r="43" s="406" customFormat="1" ht="18" customHeight="1" spans="1:6">
      <c r="A43" s="420" t="s">
        <v>74</v>
      </c>
      <c r="B43" s="431">
        <f>B31+B32+B33</f>
        <v>240250</v>
      </c>
      <c r="C43" s="431">
        <f>C31+C32+C33</f>
        <v>516449</v>
      </c>
      <c r="D43" s="431">
        <f>D31+D32+D33</f>
        <v>499719</v>
      </c>
      <c r="E43" s="427">
        <f t="shared" si="0"/>
        <v>214.96</v>
      </c>
      <c r="F43" s="428">
        <f t="shared" si="1"/>
        <v>103.35</v>
      </c>
    </row>
  </sheetData>
  <mergeCells count="1">
    <mergeCell ref="A2:F2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1"/>
  <sheetViews>
    <sheetView topLeftCell="A5" workbookViewId="0">
      <selection activeCell="B41" sqref="B41"/>
    </sheetView>
  </sheetViews>
  <sheetFormatPr defaultColWidth="9" defaultRowHeight="14.25" outlineLevelCol="5"/>
  <cols>
    <col min="1" max="1" width="29.625" style="377" customWidth="1"/>
    <col min="2" max="3" width="10" style="377" customWidth="1"/>
    <col min="4" max="4" width="11.125" style="377" hidden="1" customWidth="1"/>
    <col min="5" max="5" width="12" style="70" customWidth="1"/>
    <col min="6" max="6" width="12.875" style="70" customWidth="1"/>
    <col min="7" max="252" width="9" style="14"/>
    <col min="253" max="253" width="27.625" style="14" customWidth="1"/>
    <col min="254" max="255" width="13.25" style="14" customWidth="1"/>
    <col min="256" max="256" width="10.75" style="14" customWidth="1"/>
    <col min="257" max="257" width="12.75" style="14" customWidth="1"/>
    <col min="258" max="258" width="9" style="14" hidden="1" customWidth="1"/>
    <col min="259" max="508" width="9" style="14"/>
    <col min="509" max="509" width="27.625" style="14" customWidth="1"/>
    <col min="510" max="511" width="13.25" style="14" customWidth="1"/>
    <col min="512" max="512" width="10.75" style="14" customWidth="1"/>
    <col min="513" max="513" width="12.75" style="14" customWidth="1"/>
    <col min="514" max="514" width="9" style="14" hidden="1" customWidth="1"/>
    <col min="515" max="764" width="9" style="14"/>
    <col min="765" max="765" width="27.625" style="14" customWidth="1"/>
    <col min="766" max="767" width="13.25" style="14" customWidth="1"/>
    <col min="768" max="768" width="10.75" style="14" customWidth="1"/>
    <col min="769" max="769" width="12.75" style="14" customWidth="1"/>
    <col min="770" max="770" width="9" style="14" hidden="1" customWidth="1"/>
    <col min="771" max="1020" width="9" style="14"/>
    <col min="1021" max="1021" width="27.625" style="14" customWidth="1"/>
    <col min="1022" max="1023" width="13.25" style="14" customWidth="1"/>
    <col min="1024" max="1024" width="10.75" style="14" customWidth="1"/>
    <col min="1025" max="1025" width="12.75" style="14" customWidth="1"/>
    <col min="1026" max="1026" width="9" style="14" hidden="1" customWidth="1"/>
    <col min="1027" max="1276" width="9" style="14"/>
    <col min="1277" max="1277" width="27.625" style="14" customWidth="1"/>
    <col min="1278" max="1279" width="13.25" style="14" customWidth="1"/>
    <col min="1280" max="1280" width="10.75" style="14" customWidth="1"/>
    <col min="1281" max="1281" width="12.75" style="14" customWidth="1"/>
    <col min="1282" max="1282" width="9" style="14" hidden="1" customWidth="1"/>
    <col min="1283" max="1532" width="9" style="14"/>
    <col min="1533" max="1533" width="27.625" style="14" customWidth="1"/>
    <col min="1534" max="1535" width="13.25" style="14" customWidth="1"/>
    <col min="1536" max="1536" width="10.75" style="14" customWidth="1"/>
    <col min="1537" max="1537" width="12.75" style="14" customWidth="1"/>
    <col min="1538" max="1538" width="9" style="14" hidden="1" customWidth="1"/>
    <col min="1539" max="1788" width="9" style="14"/>
    <col min="1789" max="1789" width="27.625" style="14" customWidth="1"/>
    <col min="1790" max="1791" width="13.25" style="14" customWidth="1"/>
    <col min="1792" max="1792" width="10.75" style="14" customWidth="1"/>
    <col min="1793" max="1793" width="12.75" style="14" customWidth="1"/>
    <col min="1794" max="1794" width="9" style="14" hidden="1" customWidth="1"/>
    <col min="1795" max="2044" width="9" style="14"/>
    <col min="2045" max="2045" width="27.625" style="14" customWidth="1"/>
    <col min="2046" max="2047" width="13.25" style="14" customWidth="1"/>
    <col min="2048" max="2048" width="10.75" style="14" customWidth="1"/>
    <col min="2049" max="2049" width="12.75" style="14" customWidth="1"/>
    <col min="2050" max="2050" width="9" style="14" hidden="1" customWidth="1"/>
    <col min="2051" max="2300" width="9" style="14"/>
    <col min="2301" max="2301" width="27.625" style="14" customWidth="1"/>
    <col min="2302" max="2303" width="13.25" style="14" customWidth="1"/>
    <col min="2304" max="2304" width="10.75" style="14" customWidth="1"/>
    <col min="2305" max="2305" width="12.75" style="14" customWidth="1"/>
    <col min="2306" max="2306" width="9" style="14" hidden="1" customWidth="1"/>
    <col min="2307" max="2556" width="9" style="14"/>
    <col min="2557" max="2557" width="27.625" style="14" customWidth="1"/>
    <col min="2558" max="2559" width="13.25" style="14" customWidth="1"/>
    <col min="2560" max="2560" width="10.75" style="14" customWidth="1"/>
    <col min="2561" max="2561" width="12.75" style="14" customWidth="1"/>
    <col min="2562" max="2562" width="9" style="14" hidden="1" customWidth="1"/>
    <col min="2563" max="2812" width="9" style="14"/>
    <col min="2813" max="2813" width="27.625" style="14" customWidth="1"/>
    <col min="2814" max="2815" width="13.25" style="14" customWidth="1"/>
    <col min="2816" max="2816" width="10.75" style="14" customWidth="1"/>
    <col min="2817" max="2817" width="12.75" style="14" customWidth="1"/>
    <col min="2818" max="2818" width="9" style="14" hidden="1" customWidth="1"/>
    <col min="2819" max="3068" width="9" style="14"/>
    <col min="3069" max="3069" width="27.625" style="14" customWidth="1"/>
    <col min="3070" max="3071" width="13.25" style="14" customWidth="1"/>
    <col min="3072" max="3072" width="10.75" style="14" customWidth="1"/>
    <col min="3073" max="3073" width="12.75" style="14" customWidth="1"/>
    <col min="3074" max="3074" width="9" style="14" hidden="1" customWidth="1"/>
    <col min="3075" max="3324" width="9" style="14"/>
    <col min="3325" max="3325" width="27.625" style="14" customWidth="1"/>
    <col min="3326" max="3327" width="13.25" style="14" customWidth="1"/>
    <col min="3328" max="3328" width="10.75" style="14" customWidth="1"/>
    <col min="3329" max="3329" width="12.75" style="14" customWidth="1"/>
    <col min="3330" max="3330" width="9" style="14" hidden="1" customWidth="1"/>
    <col min="3331" max="3580" width="9" style="14"/>
    <col min="3581" max="3581" width="27.625" style="14" customWidth="1"/>
    <col min="3582" max="3583" width="13.25" style="14" customWidth="1"/>
    <col min="3584" max="3584" width="10.75" style="14" customWidth="1"/>
    <col min="3585" max="3585" width="12.75" style="14" customWidth="1"/>
    <col min="3586" max="3586" width="9" style="14" hidden="1" customWidth="1"/>
    <col min="3587" max="3836" width="9" style="14"/>
    <col min="3837" max="3837" width="27.625" style="14" customWidth="1"/>
    <col min="3838" max="3839" width="13.25" style="14" customWidth="1"/>
    <col min="3840" max="3840" width="10.75" style="14" customWidth="1"/>
    <col min="3841" max="3841" width="12.75" style="14" customWidth="1"/>
    <col min="3842" max="3842" width="9" style="14" hidden="1" customWidth="1"/>
    <col min="3843" max="4092" width="9" style="14"/>
    <col min="4093" max="4093" width="27.625" style="14" customWidth="1"/>
    <col min="4094" max="4095" width="13.25" style="14" customWidth="1"/>
    <col min="4096" max="4096" width="10.75" style="14" customWidth="1"/>
    <col min="4097" max="4097" width="12.75" style="14" customWidth="1"/>
    <col min="4098" max="4098" width="9" style="14" hidden="1" customWidth="1"/>
    <col min="4099" max="4348" width="9" style="14"/>
    <col min="4349" max="4349" width="27.625" style="14" customWidth="1"/>
    <col min="4350" max="4351" width="13.25" style="14" customWidth="1"/>
    <col min="4352" max="4352" width="10.75" style="14" customWidth="1"/>
    <col min="4353" max="4353" width="12.75" style="14" customWidth="1"/>
    <col min="4354" max="4354" width="9" style="14" hidden="1" customWidth="1"/>
    <col min="4355" max="4604" width="9" style="14"/>
    <col min="4605" max="4605" width="27.625" style="14" customWidth="1"/>
    <col min="4606" max="4607" width="13.25" style="14" customWidth="1"/>
    <col min="4608" max="4608" width="10.75" style="14" customWidth="1"/>
    <col min="4609" max="4609" width="12.75" style="14" customWidth="1"/>
    <col min="4610" max="4610" width="9" style="14" hidden="1" customWidth="1"/>
    <col min="4611" max="4860" width="9" style="14"/>
    <col min="4861" max="4861" width="27.625" style="14" customWidth="1"/>
    <col min="4862" max="4863" width="13.25" style="14" customWidth="1"/>
    <col min="4864" max="4864" width="10.75" style="14" customWidth="1"/>
    <col min="4865" max="4865" width="12.75" style="14" customWidth="1"/>
    <col min="4866" max="4866" width="9" style="14" hidden="1" customWidth="1"/>
    <col min="4867" max="5116" width="9" style="14"/>
    <col min="5117" max="5117" width="27.625" style="14" customWidth="1"/>
    <col min="5118" max="5119" width="13.25" style="14" customWidth="1"/>
    <col min="5120" max="5120" width="10.75" style="14" customWidth="1"/>
    <col min="5121" max="5121" width="12.75" style="14" customWidth="1"/>
    <col min="5122" max="5122" width="9" style="14" hidden="1" customWidth="1"/>
    <col min="5123" max="5372" width="9" style="14"/>
    <col min="5373" max="5373" width="27.625" style="14" customWidth="1"/>
    <col min="5374" max="5375" width="13.25" style="14" customWidth="1"/>
    <col min="5376" max="5376" width="10.75" style="14" customWidth="1"/>
    <col min="5377" max="5377" width="12.75" style="14" customWidth="1"/>
    <col min="5378" max="5378" width="9" style="14" hidden="1" customWidth="1"/>
    <col min="5379" max="5628" width="9" style="14"/>
    <col min="5629" max="5629" width="27.625" style="14" customWidth="1"/>
    <col min="5630" max="5631" width="13.25" style="14" customWidth="1"/>
    <col min="5632" max="5632" width="10.75" style="14" customWidth="1"/>
    <col min="5633" max="5633" width="12.75" style="14" customWidth="1"/>
    <col min="5634" max="5634" width="9" style="14" hidden="1" customWidth="1"/>
    <col min="5635" max="5884" width="9" style="14"/>
    <col min="5885" max="5885" width="27.625" style="14" customWidth="1"/>
    <col min="5886" max="5887" width="13.25" style="14" customWidth="1"/>
    <col min="5888" max="5888" width="10.75" style="14" customWidth="1"/>
    <col min="5889" max="5889" width="12.75" style="14" customWidth="1"/>
    <col min="5890" max="5890" width="9" style="14" hidden="1" customWidth="1"/>
    <col min="5891" max="6140" width="9" style="14"/>
    <col min="6141" max="6141" width="27.625" style="14" customWidth="1"/>
    <col min="6142" max="6143" width="13.25" style="14" customWidth="1"/>
    <col min="6144" max="6144" width="10.75" style="14" customWidth="1"/>
    <col min="6145" max="6145" width="12.75" style="14" customWidth="1"/>
    <col min="6146" max="6146" width="9" style="14" hidden="1" customWidth="1"/>
    <col min="6147" max="6396" width="9" style="14"/>
    <col min="6397" max="6397" width="27.625" style="14" customWidth="1"/>
    <col min="6398" max="6399" width="13.25" style="14" customWidth="1"/>
    <col min="6400" max="6400" width="10.75" style="14" customWidth="1"/>
    <col min="6401" max="6401" width="12.75" style="14" customWidth="1"/>
    <col min="6402" max="6402" width="9" style="14" hidden="1" customWidth="1"/>
    <col min="6403" max="6652" width="9" style="14"/>
    <col min="6653" max="6653" width="27.625" style="14" customWidth="1"/>
    <col min="6654" max="6655" width="13.25" style="14" customWidth="1"/>
    <col min="6656" max="6656" width="10.75" style="14" customWidth="1"/>
    <col min="6657" max="6657" width="12.75" style="14" customWidth="1"/>
    <col min="6658" max="6658" width="9" style="14" hidden="1" customWidth="1"/>
    <col min="6659" max="6908" width="9" style="14"/>
    <col min="6909" max="6909" width="27.625" style="14" customWidth="1"/>
    <col min="6910" max="6911" width="13.25" style="14" customWidth="1"/>
    <col min="6912" max="6912" width="10.75" style="14" customWidth="1"/>
    <col min="6913" max="6913" width="12.75" style="14" customWidth="1"/>
    <col min="6914" max="6914" width="9" style="14" hidden="1" customWidth="1"/>
    <col min="6915" max="7164" width="9" style="14"/>
    <col min="7165" max="7165" width="27.625" style="14" customWidth="1"/>
    <col min="7166" max="7167" width="13.25" style="14" customWidth="1"/>
    <col min="7168" max="7168" width="10.75" style="14" customWidth="1"/>
    <col min="7169" max="7169" width="12.75" style="14" customWidth="1"/>
    <col min="7170" max="7170" width="9" style="14" hidden="1" customWidth="1"/>
    <col min="7171" max="7420" width="9" style="14"/>
    <col min="7421" max="7421" width="27.625" style="14" customWidth="1"/>
    <col min="7422" max="7423" width="13.25" style="14" customWidth="1"/>
    <col min="7424" max="7424" width="10.75" style="14" customWidth="1"/>
    <col min="7425" max="7425" width="12.75" style="14" customWidth="1"/>
    <col min="7426" max="7426" width="9" style="14" hidden="1" customWidth="1"/>
    <col min="7427" max="7676" width="9" style="14"/>
    <col min="7677" max="7677" width="27.625" style="14" customWidth="1"/>
    <col min="7678" max="7679" width="13.25" style="14" customWidth="1"/>
    <col min="7680" max="7680" width="10.75" style="14" customWidth="1"/>
    <col min="7681" max="7681" width="12.75" style="14" customWidth="1"/>
    <col min="7682" max="7682" width="9" style="14" hidden="1" customWidth="1"/>
    <col min="7683" max="7932" width="9" style="14"/>
    <col min="7933" max="7933" width="27.625" style="14" customWidth="1"/>
    <col min="7934" max="7935" width="13.25" style="14" customWidth="1"/>
    <col min="7936" max="7936" width="10.75" style="14" customWidth="1"/>
    <col min="7937" max="7937" width="12.75" style="14" customWidth="1"/>
    <col min="7938" max="7938" width="9" style="14" hidden="1" customWidth="1"/>
    <col min="7939" max="8188" width="9" style="14"/>
    <col min="8189" max="8189" width="27.625" style="14" customWidth="1"/>
    <col min="8190" max="8191" width="13.25" style="14" customWidth="1"/>
    <col min="8192" max="8192" width="10.75" style="14" customWidth="1"/>
    <col min="8193" max="8193" width="12.75" style="14" customWidth="1"/>
    <col min="8194" max="8194" width="9" style="14" hidden="1" customWidth="1"/>
    <col min="8195" max="8444" width="9" style="14"/>
    <col min="8445" max="8445" width="27.625" style="14" customWidth="1"/>
    <col min="8446" max="8447" width="13.25" style="14" customWidth="1"/>
    <col min="8448" max="8448" width="10.75" style="14" customWidth="1"/>
    <col min="8449" max="8449" width="12.75" style="14" customWidth="1"/>
    <col min="8450" max="8450" width="9" style="14" hidden="1" customWidth="1"/>
    <col min="8451" max="8700" width="9" style="14"/>
    <col min="8701" max="8701" width="27.625" style="14" customWidth="1"/>
    <col min="8702" max="8703" width="13.25" style="14" customWidth="1"/>
    <col min="8704" max="8704" width="10.75" style="14" customWidth="1"/>
    <col min="8705" max="8705" width="12.75" style="14" customWidth="1"/>
    <col min="8706" max="8706" width="9" style="14" hidden="1" customWidth="1"/>
    <col min="8707" max="8956" width="9" style="14"/>
    <col min="8957" max="8957" width="27.625" style="14" customWidth="1"/>
    <col min="8958" max="8959" width="13.25" style="14" customWidth="1"/>
    <col min="8960" max="8960" width="10.75" style="14" customWidth="1"/>
    <col min="8961" max="8961" width="12.75" style="14" customWidth="1"/>
    <col min="8962" max="8962" width="9" style="14" hidden="1" customWidth="1"/>
    <col min="8963" max="9212" width="9" style="14"/>
    <col min="9213" max="9213" width="27.625" style="14" customWidth="1"/>
    <col min="9214" max="9215" width="13.25" style="14" customWidth="1"/>
    <col min="9216" max="9216" width="10.75" style="14" customWidth="1"/>
    <col min="9217" max="9217" width="12.75" style="14" customWidth="1"/>
    <col min="9218" max="9218" width="9" style="14" hidden="1" customWidth="1"/>
    <col min="9219" max="9468" width="9" style="14"/>
    <col min="9469" max="9469" width="27.625" style="14" customWidth="1"/>
    <col min="9470" max="9471" width="13.25" style="14" customWidth="1"/>
    <col min="9472" max="9472" width="10.75" style="14" customWidth="1"/>
    <col min="9473" max="9473" width="12.75" style="14" customWidth="1"/>
    <col min="9474" max="9474" width="9" style="14" hidden="1" customWidth="1"/>
    <col min="9475" max="9724" width="9" style="14"/>
    <col min="9725" max="9725" width="27.625" style="14" customWidth="1"/>
    <col min="9726" max="9727" width="13.25" style="14" customWidth="1"/>
    <col min="9728" max="9728" width="10.75" style="14" customWidth="1"/>
    <col min="9729" max="9729" width="12.75" style="14" customWidth="1"/>
    <col min="9730" max="9730" width="9" style="14" hidden="1" customWidth="1"/>
    <col min="9731" max="9980" width="9" style="14"/>
    <col min="9981" max="9981" width="27.625" style="14" customWidth="1"/>
    <col min="9982" max="9983" width="13.25" style="14" customWidth="1"/>
    <col min="9984" max="9984" width="10.75" style="14" customWidth="1"/>
    <col min="9985" max="9985" width="12.75" style="14" customWidth="1"/>
    <col min="9986" max="9986" width="9" style="14" hidden="1" customWidth="1"/>
    <col min="9987" max="10236" width="9" style="14"/>
    <col min="10237" max="10237" width="27.625" style="14" customWidth="1"/>
    <col min="10238" max="10239" width="13.25" style="14" customWidth="1"/>
    <col min="10240" max="10240" width="10.75" style="14" customWidth="1"/>
    <col min="10241" max="10241" width="12.75" style="14" customWidth="1"/>
    <col min="10242" max="10242" width="9" style="14" hidden="1" customWidth="1"/>
    <col min="10243" max="10492" width="9" style="14"/>
    <col min="10493" max="10493" width="27.625" style="14" customWidth="1"/>
    <col min="10494" max="10495" width="13.25" style="14" customWidth="1"/>
    <col min="10496" max="10496" width="10.75" style="14" customWidth="1"/>
    <col min="10497" max="10497" width="12.75" style="14" customWidth="1"/>
    <col min="10498" max="10498" width="9" style="14" hidden="1" customWidth="1"/>
    <col min="10499" max="10748" width="9" style="14"/>
    <col min="10749" max="10749" width="27.625" style="14" customWidth="1"/>
    <col min="10750" max="10751" width="13.25" style="14" customWidth="1"/>
    <col min="10752" max="10752" width="10.75" style="14" customWidth="1"/>
    <col min="10753" max="10753" width="12.75" style="14" customWidth="1"/>
    <col min="10754" max="10754" width="9" style="14" hidden="1" customWidth="1"/>
    <col min="10755" max="11004" width="9" style="14"/>
    <col min="11005" max="11005" width="27.625" style="14" customWidth="1"/>
    <col min="11006" max="11007" width="13.25" style="14" customWidth="1"/>
    <col min="11008" max="11008" width="10.75" style="14" customWidth="1"/>
    <col min="11009" max="11009" width="12.75" style="14" customWidth="1"/>
    <col min="11010" max="11010" width="9" style="14" hidden="1" customWidth="1"/>
    <col min="11011" max="11260" width="9" style="14"/>
    <col min="11261" max="11261" width="27.625" style="14" customWidth="1"/>
    <col min="11262" max="11263" width="13.25" style="14" customWidth="1"/>
    <col min="11264" max="11264" width="10.75" style="14" customWidth="1"/>
    <col min="11265" max="11265" width="12.75" style="14" customWidth="1"/>
    <col min="11266" max="11266" width="9" style="14" hidden="1" customWidth="1"/>
    <col min="11267" max="11516" width="9" style="14"/>
    <col min="11517" max="11517" width="27.625" style="14" customWidth="1"/>
    <col min="11518" max="11519" width="13.25" style="14" customWidth="1"/>
    <col min="11520" max="11520" width="10.75" style="14" customWidth="1"/>
    <col min="11521" max="11521" width="12.75" style="14" customWidth="1"/>
    <col min="11522" max="11522" width="9" style="14" hidden="1" customWidth="1"/>
    <col min="11523" max="11772" width="9" style="14"/>
    <col min="11773" max="11773" width="27.625" style="14" customWidth="1"/>
    <col min="11774" max="11775" width="13.25" style="14" customWidth="1"/>
    <col min="11776" max="11776" width="10.75" style="14" customWidth="1"/>
    <col min="11777" max="11777" width="12.75" style="14" customWidth="1"/>
    <col min="11778" max="11778" width="9" style="14" hidden="1" customWidth="1"/>
    <col min="11779" max="12028" width="9" style="14"/>
    <col min="12029" max="12029" width="27.625" style="14" customWidth="1"/>
    <col min="12030" max="12031" width="13.25" style="14" customWidth="1"/>
    <col min="12032" max="12032" width="10.75" style="14" customWidth="1"/>
    <col min="12033" max="12033" width="12.75" style="14" customWidth="1"/>
    <col min="12034" max="12034" width="9" style="14" hidden="1" customWidth="1"/>
    <col min="12035" max="12284" width="9" style="14"/>
    <col min="12285" max="12285" width="27.625" style="14" customWidth="1"/>
    <col min="12286" max="12287" width="13.25" style="14" customWidth="1"/>
    <col min="12288" max="12288" width="10.75" style="14" customWidth="1"/>
    <col min="12289" max="12289" width="12.75" style="14" customWidth="1"/>
    <col min="12290" max="12290" width="9" style="14" hidden="1" customWidth="1"/>
    <col min="12291" max="12540" width="9" style="14"/>
    <col min="12541" max="12541" width="27.625" style="14" customWidth="1"/>
    <col min="12542" max="12543" width="13.25" style="14" customWidth="1"/>
    <col min="12544" max="12544" width="10.75" style="14" customWidth="1"/>
    <col min="12545" max="12545" width="12.75" style="14" customWidth="1"/>
    <col min="12546" max="12546" width="9" style="14" hidden="1" customWidth="1"/>
    <col min="12547" max="12796" width="9" style="14"/>
    <col min="12797" max="12797" width="27.625" style="14" customWidth="1"/>
    <col min="12798" max="12799" width="13.25" style="14" customWidth="1"/>
    <col min="12800" max="12800" width="10.75" style="14" customWidth="1"/>
    <col min="12801" max="12801" width="12.75" style="14" customWidth="1"/>
    <col min="12802" max="12802" width="9" style="14" hidden="1" customWidth="1"/>
    <col min="12803" max="13052" width="9" style="14"/>
    <col min="13053" max="13053" width="27.625" style="14" customWidth="1"/>
    <col min="13054" max="13055" width="13.25" style="14" customWidth="1"/>
    <col min="13056" max="13056" width="10.75" style="14" customWidth="1"/>
    <col min="13057" max="13057" width="12.75" style="14" customWidth="1"/>
    <col min="13058" max="13058" width="9" style="14" hidden="1" customWidth="1"/>
    <col min="13059" max="13308" width="9" style="14"/>
    <col min="13309" max="13309" width="27.625" style="14" customWidth="1"/>
    <col min="13310" max="13311" width="13.25" style="14" customWidth="1"/>
    <col min="13312" max="13312" width="10.75" style="14" customWidth="1"/>
    <col min="13313" max="13313" width="12.75" style="14" customWidth="1"/>
    <col min="13314" max="13314" width="9" style="14" hidden="1" customWidth="1"/>
    <col min="13315" max="13564" width="9" style="14"/>
    <col min="13565" max="13565" width="27.625" style="14" customWidth="1"/>
    <col min="13566" max="13567" width="13.25" style="14" customWidth="1"/>
    <col min="13568" max="13568" width="10.75" style="14" customWidth="1"/>
    <col min="13569" max="13569" width="12.75" style="14" customWidth="1"/>
    <col min="13570" max="13570" width="9" style="14" hidden="1" customWidth="1"/>
    <col min="13571" max="13820" width="9" style="14"/>
    <col min="13821" max="13821" width="27.625" style="14" customWidth="1"/>
    <col min="13822" max="13823" width="13.25" style="14" customWidth="1"/>
    <col min="13824" max="13824" width="10.75" style="14" customWidth="1"/>
    <col min="13825" max="13825" width="12.75" style="14" customWidth="1"/>
    <col min="13826" max="13826" width="9" style="14" hidden="1" customWidth="1"/>
    <col min="13827" max="14076" width="9" style="14"/>
    <col min="14077" max="14077" width="27.625" style="14" customWidth="1"/>
    <col min="14078" max="14079" width="13.25" style="14" customWidth="1"/>
    <col min="14080" max="14080" width="10.75" style="14" customWidth="1"/>
    <col min="14081" max="14081" width="12.75" style="14" customWidth="1"/>
    <col min="14082" max="14082" width="9" style="14" hidden="1" customWidth="1"/>
    <col min="14083" max="14332" width="9" style="14"/>
    <col min="14333" max="14333" width="27.625" style="14" customWidth="1"/>
    <col min="14334" max="14335" width="13.25" style="14" customWidth="1"/>
    <col min="14336" max="14336" width="10.75" style="14" customWidth="1"/>
    <col min="14337" max="14337" width="12.75" style="14" customWidth="1"/>
    <col min="14338" max="14338" width="9" style="14" hidden="1" customWidth="1"/>
    <col min="14339" max="14588" width="9" style="14"/>
    <col min="14589" max="14589" width="27.625" style="14" customWidth="1"/>
    <col min="14590" max="14591" width="13.25" style="14" customWidth="1"/>
    <col min="14592" max="14592" width="10.75" style="14" customWidth="1"/>
    <col min="14593" max="14593" width="12.75" style="14" customWidth="1"/>
    <col min="14594" max="14594" width="9" style="14" hidden="1" customWidth="1"/>
    <col min="14595" max="14844" width="9" style="14"/>
    <col min="14845" max="14845" width="27.625" style="14" customWidth="1"/>
    <col min="14846" max="14847" width="13.25" style="14" customWidth="1"/>
    <col min="14848" max="14848" width="10.75" style="14" customWidth="1"/>
    <col min="14849" max="14849" width="12.75" style="14" customWidth="1"/>
    <col min="14850" max="14850" width="9" style="14" hidden="1" customWidth="1"/>
    <col min="14851" max="15100" width="9" style="14"/>
    <col min="15101" max="15101" width="27.625" style="14" customWidth="1"/>
    <col min="15102" max="15103" width="13.25" style="14" customWidth="1"/>
    <col min="15104" max="15104" width="10.75" style="14" customWidth="1"/>
    <col min="15105" max="15105" width="12.75" style="14" customWidth="1"/>
    <col min="15106" max="15106" width="9" style="14" hidden="1" customWidth="1"/>
    <col min="15107" max="15356" width="9" style="14"/>
    <col min="15357" max="15357" width="27.625" style="14" customWidth="1"/>
    <col min="15358" max="15359" width="13.25" style="14" customWidth="1"/>
    <col min="15360" max="15360" width="10.75" style="14" customWidth="1"/>
    <col min="15361" max="15361" width="12.75" style="14" customWidth="1"/>
    <col min="15362" max="15362" width="9" style="14" hidden="1" customWidth="1"/>
    <col min="15363" max="15612" width="9" style="14"/>
    <col min="15613" max="15613" width="27.625" style="14" customWidth="1"/>
    <col min="15614" max="15615" width="13.25" style="14" customWidth="1"/>
    <col min="15616" max="15616" width="10.75" style="14" customWidth="1"/>
    <col min="15617" max="15617" width="12.75" style="14" customWidth="1"/>
    <col min="15618" max="15618" width="9" style="14" hidden="1" customWidth="1"/>
    <col min="15619" max="15868" width="9" style="14"/>
    <col min="15869" max="15869" width="27.625" style="14" customWidth="1"/>
    <col min="15870" max="15871" width="13.25" style="14" customWidth="1"/>
    <col min="15872" max="15872" width="10.75" style="14" customWidth="1"/>
    <col min="15873" max="15873" width="12.75" style="14" customWidth="1"/>
    <col min="15874" max="15874" width="9" style="14" hidden="1" customWidth="1"/>
    <col min="15875" max="16124" width="9" style="14"/>
    <col min="16125" max="16125" width="27.625" style="14" customWidth="1"/>
    <col min="16126" max="16127" width="13.25" style="14" customWidth="1"/>
    <col min="16128" max="16128" width="10.75" style="14" customWidth="1"/>
    <col min="16129" max="16129" width="12.75" style="14" customWidth="1"/>
    <col min="16130" max="16130" width="9" style="14" hidden="1" customWidth="1"/>
    <col min="16131" max="16381" width="9" style="14"/>
    <col min="16382" max="16382" width="9" style="14" customWidth="1"/>
    <col min="16383" max="16384" width="9" style="14"/>
  </cols>
  <sheetData>
    <row r="2" ht="20.25" spans="1:6">
      <c r="A2" s="378" t="s">
        <v>75</v>
      </c>
      <c r="B2" s="378"/>
      <c r="C2" s="378"/>
      <c r="D2" s="378"/>
      <c r="E2" s="379"/>
      <c r="F2" s="379"/>
    </row>
    <row r="3" ht="15" customHeight="1" spans="1:6">
      <c r="A3" s="380"/>
      <c r="F3" s="402" t="s">
        <v>29</v>
      </c>
    </row>
    <row r="4" ht="61.5" customHeight="1" spans="1:6">
      <c r="A4" s="181" t="s">
        <v>30</v>
      </c>
      <c r="B4" s="162" t="s">
        <v>76</v>
      </c>
      <c r="C4" s="162" t="s">
        <v>32</v>
      </c>
      <c r="D4" s="162" t="s">
        <v>33</v>
      </c>
      <c r="E4" s="288" t="s">
        <v>34</v>
      </c>
      <c r="F4" s="288" t="s">
        <v>35</v>
      </c>
    </row>
    <row r="5" spans="1:6">
      <c r="A5" s="382" t="s">
        <v>77</v>
      </c>
      <c r="B5" s="182">
        <v>34521</v>
      </c>
      <c r="C5" s="182">
        <v>30838</v>
      </c>
      <c r="D5" s="182">
        <v>32925</v>
      </c>
      <c r="E5" s="289">
        <f>C5/B5*100</f>
        <v>89.33</v>
      </c>
      <c r="F5" s="289">
        <f>C5/D5*100</f>
        <v>93.66</v>
      </c>
    </row>
    <row r="6" spans="1:6">
      <c r="A6" s="382" t="s">
        <v>78</v>
      </c>
      <c r="B6" s="182"/>
      <c r="C6" s="182"/>
      <c r="D6" s="182"/>
      <c r="E6" s="289"/>
      <c r="F6" s="289"/>
    </row>
    <row r="7" spans="1:6">
      <c r="A7" s="382" t="s">
        <v>79</v>
      </c>
      <c r="B7" s="182">
        <v>476</v>
      </c>
      <c r="C7" s="182">
        <v>524</v>
      </c>
      <c r="D7" s="182">
        <v>596</v>
      </c>
      <c r="E7" s="289">
        <f t="shared" ref="E7:E41" si="0">C7/B7*100</f>
        <v>110.08</v>
      </c>
      <c r="F7" s="289">
        <f t="shared" ref="F7:F41" si="1">C7/D7*100</f>
        <v>87.92</v>
      </c>
    </row>
    <row r="8" spans="1:6">
      <c r="A8" s="382" t="s">
        <v>80</v>
      </c>
      <c r="B8" s="182">
        <v>6930</v>
      </c>
      <c r="C8" s="182">
        <v>10530</v>
      </c>
      <c r="D8" s="182">
        <v>11339</v>
      </c>
      <c r="E8" s="289">
        <f t="shared" si="0"/>
        <v>151.95</v>
      </c>
      <c r="F8" s="289">
        <f t="shared" si="1"/>
        <v>92.87</v>
      </c>
    </row>
    <row r="9" spans="1:6">
      <c r="A9" s="382" t="s">
        <v>81</v>
      </c>
      <c r="B9" s="182">
        <v>52686</v>
      </c>
      <c r="C9" s="182">
        <v>73738</v>
      </c>
      <c r="D9" s="182">
        <v>71193</v>
      </c>
      <c r="E9" s="289">
        <f t="shared" si="0"/>
        <v>139.96</v>
      </c>
      <c r="F9" s="289">
        <f t="shared" si="1"/>
        <v>103.57</v>
      </c>
    </row>
    <row r="10" spans="1:6">
      <c r="A10" s="382" t="s">
        <v>82</v>
      </c>
      <c r="B10" s="182">
        <v>4598</v>
      </c>
      <c r="C10" s="182">
        <v>4612</v>
      </c>
      <c r="D10" s="182">
        <v>8881</v>
      </c>
      <c r="E10" s="289">
        <f t="shared" si="0"/>
        <v>100.3</v>
      </c>
      <c r="F10" s="289">
        <f t="shared" si="1"/>
        <v>51.93</v>
      </c>
    </row>
    <row r="11" spans="1:6">
      <c r="A11" s="382" t="s">
        <v>83</v>
      </c>
      <c r="B11" s="182">
        <v>3479</v>
      </c>
      <c r="C11" s="182">
        <v>5168</v>
      </c>
      <c r="D11" s="182">
        <v>5169</v>
      </c>
      <c r="E11" s="289">
        <f t="shared" si="0"/>
        <v>148.55</v>
      </c>
      <c r="F11" s="289">
        <f t="shared" si="1"/>
        <v>99.98</v>
      </c>
    </row>
    <row r="12" spans="1:6">
      <c r="A12" s="382" t="s">
        <v>84</v>
      </c>
      <c r="B12" s="182">
        <v>35886</v>
      </c>
      <c r="C12" s="182">
        <v>38573</v>
      </c>
      <c r="D12" s="182">
        <v>52331</v>
      </c>
      <c r="E12" s="289">
        <f t="shared" si="0"/>
        <v>107.49</v>
      </c>
      <c r="F12" s="289">
        <f t="shared" si="1"/>
        <v>73.71</v>
      </c>
    </row>
    <row r="13" spans="1:6">
      <c r="A13" s="382" t="s">
        <v>85</v>
      </c>
      <c r="B13" s="182">
        <v>26053</v>
      </c>
      <c r="C13" s="182">
        <v>46739</v>
      </c>
      <c r="D13" s="182">
        <v>41555</v>
      </c>
      <c r="E13" s="289">
        <f t="shared" si="0"/>
        <v>179.4</v>
      </c>
      <c r="F13" s="289">
        <f t="shared" si="1"/>
        <v>112.48</v>
      </c>
    </row>
    <row r="14" spans="1:6">
      <c r="A14" s="382" t="s">
        <v>86</v>
      </c>
      <c r="B14" s="182">
        <v>565</v>
      </c>
      <c r="C14" s="182">
        <v>949</v>
      </c>
      <c r="D14" s="182">
        <v>6860</v>
      </c>
      <c r="E14" s="289">
        <f t="shared" si="0"/>
        <v>167.96</v>
      </c>
      <c r="F14" s="289">
        <f t="shared" si="1"/>
        <v>13.83</v>
      </c>
    </row>
    <row r="15" spans="1:6">
      <c r="A15" s="382" t="s">
        <v>87</v>
      </c>
      <c r="B15" s="182">
        <v>39744</v>
      </c>
      <c r="C15" s="182">
        <v>45561</v>
      </c>
      <c r="D15" s="182">
        <v>49933</v>
      </c>
      <c r="E15" s="289">
        <f t="shared" si="0"/>
        <v>114.64</v>
      </c>
      <c r="F15" s="289">
        <f t="shared" si="1"/>
        <v>91.24</v>
      </c>
    </row>
    <row r="16" spans="1:6">
      <c r="A16" s="382" t="s">
        <v>88</v>
      </c>
      <c r="B16" s="182">
        <v>19698</v>
      </c>
      <c r="C16" s="182">
        <v>43597</v>
      </c>
      <c r="D16" s="182">
        <v>22278</v>
      </c>
      <c r="E16" s="289">
        <f t="shared" si="0"/>
        <v>221.33</v>
      </c>
      <c r="F16" s="289">
        <f t="shared" si="1"/>
        <v>195.7</v>
      </c>
    </row>
    <row r="17" spans="1:6">
      <c r="A17" s="382" t="s">
        <v>89</v>
      </c>
      <c r="B17" s="182">
        <v>491</v>
      </c>
      <c r="C17" s="182">
        <v>3250</v>
      </c>
      <c r="D17" s="182">
        <v>3442</v>
      </c>
      <c r="E17" s="289">
        <f t="shared" si="0"/>
        <v>661.91</v>
      </c>
      <c r="F17" s="289">
        <f t="shared" si="1"/>
        <v>94.42</v>
      </c>
    </row>
    <row r="18" spans="1:6">
      <c r="A18" s="382" t="s">
        <v>90</v>
      </c>
      <c r="B18" s="182">
        <v>5883</v>
      </c>
      <c r="C18" s="182">
        <v>6564</v>
      </c>
      <c r="D18" s="182">
        <v>7672</v>
      </c>
      <c r="E18" s="289">
        <f t="shared" si="0"/>
        <v>111.58</v>
      </c>
      <c r="F18" s="289">
        <f t="shared" si="1"/>
        <v>85.56</v>
      </c>
    </row>
    <row r="19" spans="1:6">
      <c r="A19" s="382" t="s">
        <v>91</v>
      </c>
      <c r="B19" s="182">
        <v>387</v>
      </c>
      <c r="C19" s="182">
        <v>5367</v>
      </c>
      <c r="D19" s="182">
        <v>5919</v>
      </c>
      <c r="E19" s="289">
        <f t="shared" si="0"/>
        <v>1386.82</v>
      </c>
      <c r="F19" s="289">
        <f t="shared" si="1"/>
        <v>90.67</v>
      </c>
    </row>
    <row r="20" spans="1:6">
      <c r="A20" s="382" t="s">
        <v>92</v>
      </c>
      <c r="B20" s="182"/>
      <c r="C20" s="182"/>
      <c r="D20" s="182">
        <v>107</v>
      </c>
      <c r="E20" s="289"/>
      <c r="F20" s="289">
        <f t="shared" si="1"/>
        <v>0</v>
      </c>
    </row>
    <row r="21" spans="1:6">
      <c r="A21" s="382" t="s">
        <v>93</v>
      </c>
      <c r="B21" s="182"/>
      <c r="C21" s="182"/>
      <c r="D21" s="182"/>
      <c r="E21" s="289"/>
      <c r="F21" s="289"/>
    </row>
    <row r="22" spans="1:6">
      <c r="A22" s="382" t="s">
        <v>94</v>
      </c>
      <c r="B22" s="182">
        <v>1452</v>
      </c>
      <c r="C22" s="182">
        <v>1406</v>
      </c>
      <c r="D22" s="182">
        <v>1642</v>
      </c>
      <c r="E22" s="289">
        <f t="shared" si="0"/>
        <v>96.83</v>
      </c>
      <c r="F22" s="289">
        <f t="shared" si="1"/>
        <v>85.63</v>
      </c>
    </row>
    <row r="23" spans="1:6">
      <c r="A23" s="382" t="s">
        <v>95</v>
      </c>
      <c r="B23" s="182">
        <v>12809</v>
      </c>
      <c r="C23" s="182">
        <v>21513</v>
      </c>
      <c r="D23" s="182">
        <v>13512</v>
      </c>
      <c r="E23" s="289">
        <f t="shared" si="0"/>
        <v>167.95</v>
      </c>
      <c r="F23" s="289">
        <f t="shared" si="1"/>
        <v>159.21</v>
      </c>
    </row>
    <row r="24" spans="1:6">
      <c r="A24" s="382" t="s">
        <v>96</v>
      </c>
      <c r="B24" s="182"/>
      <c r="C24" s="182"/>
      <c r="D24" s="182"/>
      <c r="E24" s="289"/>
      <c r="F24" s="289"/>
    </row>
    <row r="25" spans="1:6">
      <c r="A25" s="382" t="s">
        <v>97</v>
      </c>
      <c r="B25" s="182">
        <v>2002</v>
      </c>
      <c r="C25" s="182">
        <v>1933</v>
      </c>
      <c r="D25" s="182">
        <v>2061</v>
      </c>
      <c r="E25" s="289">
        <f t="shared" si="0"/>
        <v>96.55</v>
      </c>
      <c r="F25" s="289">
        <f t="shared" si="1"/>
        <v>93.79</v>
      </c>
    </row>
    <row r="26" spans="1:6">
      <c r="A26" s="382" t="s">
        <v>98</v>
      </c>
      <c r="B26" s="182">
        <v>2962</v>
      </c>
      <c r="C26" s="182"/>
      <c r="D26" s="182"/>
      <c r="E26" s="289">
        <f t="shared" si="0"/>
        <v>0</v>
      </c>
      <c r="F26" s="289"/>
    </row>
    <row r="27" spans="1:6">
      <c r="A27" s="382" t="s">
        <v>99</v>
      </c>
      <c r="B27" s="182">
        <v>9229</v>
      </c>
      <c r="C27" s="182">
        <v>4536</v>
      </c>
      <c r="D27" s="182">
        <v>6829</v>
      </c>
      <c r="E27" s="289">
        <f t="shared" si="0"/>
        <v>49.15</v>
      </c>
      <c r="F27" s="289">
        <f t="shared" si="1"/>
        <v>66.42</v>
      </c>
    </row>
    <row r="28" spans="1:6">
      <c r="A28" s="382" t="s">
        <v>100</v>
      </c>
      <c r="B28" s="182">
        <v>4960</v>
      </c>
      <c r="C28" s="182">
        <v>2730</v>
      </c>
      <c r="D28" s="182">
        <v>2463</v>
      </c>
      <c r="E28" s="289">
        <f t="shared" si="0"/>
        <v>55.04</v>
      </c>
      <c r="F28" s="289">
        <f t="shared" si="1"/>
        <v>110.84</v>
      </c>
    </row>
    <row r="29" spans="1:6">
      <c r="A29" s="382" t="s">
        <v>101</v>
      </c>
      <c r="B29" s="182">
        <v>50</v>
      </c>
      <c r="C29" s="182">
        <v>29</v>
      </c>
      <c r="D29" s="182">
        <v>14</v>
      </c>
      <c r="E29" s="289">
        <f t="shared" si="0"/>
        <v>58</v>
      </c>
      <c r="F29" s="289">
        <f t="shared" si="1"/>
        <v>207.14</v>
      </c>
    </row>
    <row r="30" s="49" customFormat="1" spans="1:6">
      <c r="A30" s="384" t="s">
        <v>102</v>
      </c>
      <c r="B30" s="182">
        <f>SUM(B5:B29)</f>
        <v>264861</v>
      </c>
      <c r="C30" s="182">
        <f>SUM(C5:C29)</f>
        <v>348157</v>
      </c>
      <c r="D30" s="182">
        <f>SUM(D5:D29)</f>
        <v>346721</v>
      </c>
      <c r="E30" s="289">
        <f t="shared" si="0"/>
        <v>131.45</v>
      </c>
      <c r="F30" s="289">
        <f t="shared" si="1"/>
        <v>100.41</v>
      </c>
    </row>
    <row r="31" s="49" customFormat="1" spans="1:6">
      <c r="A31" s="385" t="s">
        <v>103</v>
      </c>
      <c r="B31" s="146">
        <v>2580</v>
      </c>
      <c r="C31" s="247">
        <v>2580</v>
      </c>
      <c r="D31" s="146">
        <v>4311</v>
      </c>
      <c r="E31" s="289">
        <f t="shared" si="0"/>
        <v>100</v>
      </c>
      <c r="F31" s="289">
        <f t="shared" si="1"/>
        <v>59.85</v>
      </c>
    </row>
    <row r="32" s="49" customFormat="1" spans="1:6">
      <c r="A32" s="385" t="s">
        <v>104</v>
      </c>
      <c r="B32" s="146">
        <f>SUM(B33:B40)</f>
        <v>0</v>
      </c>
      <c r="C32" s="146">
        <f>SUM(C33:C40)</f>
        <v>165712</v>
      </c>
      <c r="D32" s="146">
        <f>SUM(D33:D40)</f>
        <v>148687</v>
      </c>
      <c r="E32" s="289"/>
      <c r="F32" s="289">
        <f t="shared" si="1"/>
        <v>111.45</v>
      </c>
    </row>
    <row r="33" spans="1:6">
      <c r="A33" s="386" t="s">
        <v>105</v>
      </c>
      <c r="B33" s="182"/>
      <c r="C33" s="250">
        <v>51819</v>
      </c>
      <c r="D33" s="182">
        <v>35859</v>
      </c>
      <c r="E33" s="289"/>
      <c r="F33" s="289">
        <f t="shared" si="1"/>
        <v>144.51</v>
      </c>
    </row>
    <row r="34" spans="1:6">
      <c r="A34" s="386" t="s">
        <v>106</v>
      </c>
      <c r="B34" s="182"/>
      <c r="C34" s="250"/>
      <c r="D34" s="182"/>
      <c r="E34" s="289"/>
      <c r="F34" s="289"/>
    </row>
    <row r="35" spans="1:6">
      <c r="A35" s="386" t="s">
        <v>107</v>
      </c>
      <c r="B35" s="182"/>
      <c r="C35" s="250"/>
      <c r="D35" s="182"/>
      <c r="E35" s="289"/>
      <c r="F35" s="289"/>
    </row>
    <row r="36" spans="1:6">
      <c r="A36" s="386" t="s">
        <v>108</v>
      </c>
      <c r="B36" s="182"/>
      <c r="C36" s="250"/>
      <c r="D36" s="182"/>
      <c r="E36" s="289"/>
      <c r="F36" s="289"/>
    </row>
    <row r="37" spans="1:6">
      <c r="A37" s="386" t="s">
        <v>109</v>
      </c>
      <c r="B37" s="182"/>
      <c r="C37" s="250">
        <v>12333</v>
      </c>
      <c r="D37" s="182">
        <v>40536</v>
      </c>
      <c r="E37" s="289"/>
      <c r="F37" s="289">
        <f>C37/D37*100</f>
        <v>30.42</v>
      </c>
    </row>
    <row r="38" spans="1:6">
      <c r="A38" s="382" t="s">
        <v>110</v>
      </c>
      <c r="B38" s="182"/>
      <c r="C38" s="250">
        <v>1922</v>
      </c>
      <c r="D38" s="182">
        <v>809</v>
      </c>
      <c r="E38" s="289"/>
      <c r="F38" s="289"/>
    </row>
    <row r="39" spans="1:6">
      <c r="A39" s="382" t="s">
        <v>111</v>
      </c>
      <c r="B39" s="182"/>
      <c r="C39" s="250"/>
      <c r="D39" s="182"/>
      <c r="E39" s="289"/>
      <c r="F39" s="289"/>
    </row>
    <row r="40" spans="1:6">
      <c r="A40" s="382" t="s">
        <v>112</v>
      </c>
      <c r="B40" s="182"/>
      <c r="C40" s="250">
        <v>99638</v>
      </c>
      <c r="D40" s="182">
        <v>71483</v>
      </c>
      <c r="E40" s="289"/>
      <c r="F40" s="289">
        <f>C40/D40*100</f>
        <v>139.39</v>
      </c>
    </row>
    <row r="41" s="49" customFormat="1" spans="1:6">
      <c r="A41" s="384" t="s">
        <v>113</v>
      </c>
      <c r="B41" s="403">
        <f>B30+B32+B31</f>
        <v>267441</v>
      </c>
      <c r="C41" s="403">
        <f>C30+C32+C31</f>
        <v>516449</v>
      </c>
      <c r="D41" s="404">
        <f>D30+D32+D31</f>
        <v>499719</v>
      </c>
      <c r="E41" s="289">
        <f>C41/B41*100</f>
        <v>193.11</v>
      </c>
      <c r="F41" s="289">
        <f>C41/D41*100</f>
        <v>103.35</v>
      </c>
    </row>
  </sheetData>
  <mergeCells count="1">
    <mergeCell ref="A2:F2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8" workbookViewId="0">
      <selection activeCell="C31" sqref="C31"/>
    </sheetView>
  </sheetViews>
  <sheetFormatPr defaultColWidth="11.375" defaultRowHeight="14.25" outlineLevelCol="5"/>
  <cols>
    <col min="1" max="1" width="27.875" customWidth="1"/>
    <col min="2" max="2" width="13.25" customWidth="1"/>
    <col min="3" max="3" width="12.75" customWidth="1"/>
    <col min="4" max="4" width="13.375" hidden="1" customWidth="1"/>
    <col min="5" max="5" width="12.5" style="355" customWidth="1"/>
    <col min="6" max="6" width="13.625" style="355" customWidth="1"/>
    <col min="7" max="16372" width="11.375" customWidth="1"/>
  </cols>
  <sheetData>
    <row r="1" spans="1:4">
      <c r="A1" s="388"/>
      <c r="B1" s="126"/>
      <c r="C1" s="126"/>
      <c r="D1" s="126"/>
    </row>
    <row r="2" ht="22.5" spans="1:6">
      <c r="A2" s="389" t="s">
        <v>114</v>
      </c>
      <c r="B2" s="389"/>
      <c r="C2" s="389"/>
      <c r="D2" s="389"/>
      <c r="E2" s="390"/>
      <c r="F2" s="390"/>
    </row>
    <row r="3" spans="1:6">
      <c r="A3" s="391"/>
      <c r="B3" s="126"/>
      <c r="C3" s="126"/>
      <c r="D3" s="126"/>
      <c r="F3" s="359" t="s">
        <v>29</v>
      </c>
    </row>
    <row r="4" ht="27" spans="1:6">
      <c r="A4" s="129" t="s">
        <v>115</v>
      </c>
      <c r="B4" s="129" t="s">
        <v>76</v>
      </c>
      <c r="C4" s="129" t="s">
        <v>32</v>
      </c>
      <c r="D4" s="129" t="s">
        <v>33</v>
      </c>
      <c r="E4" s="361" t="s">
        <v>116</v>
      </c>
      <c r="F4" s="361" t="s">
        <v>117</v>
      </c>
    </row>
    <row r="5" spans="1:6">
      <c r="A5" s="392" t="s">
        <v>36</v>
      </c>
      <c r="B5" s="393">
        <f>SUM(B6:B22)</f>
        <v>124550</v>
      </c>
      <c r="C5" s="393">
        <f>SUM(C6:C22)</f>
        <v>122859</v>
      </c>
      <c r="D5" s="393">
        <f>SUM(D6:D22)</f>
        <v>103466</v>
      </c>
      <c r="E5" s="394">
        <f>C5/B5*100</f>
        <v>98.64</v>
      </c>
      <c r="F5" s="365">
        <f>C5/D5*100</f>
        <v>118.74</v>
      </c>
    </row>
    <row r="6" spans="1:6">
      <c r="A6" s="395" t="s">
        <v>118</v>
      </c>
      <c r="B6" s="393">
        <v>43900</v>
      </c>
      <c r="C6" s="393">
        <v>44620</v>
      </c>
      <c r="D6" s="393">
        <v>43925</v>
      </c>
      <c r="E6" s="394">
        <f t="shared" ref="E6:E31" si="0">C6/B6*100</f>
        <v>101.64</v>
      </c>
      <c r="F6" s="365">
        <f t="shared" ref="F6:F44" si="1">C6/D6*100</f>
        <v>101.58</v>
      </c>
    </row>
    <row r="7" spans="1:6">
      <c r="A7" s="395" t="s">
        <v>119</v>
      </c>
      <c r="B7" s="393"/>
      <c r="C7" s="393"/>
      <c r="D7" s="393"/>
      <c r="E7" s="394"/>
      <c r="F7" s="365"/>
    </row>
    <row r="8" spans="1:6">
      <c r="A8" s="395" t="s">
        <v>39</v>
      </c>
      <c r="B8" s="393"/>
      <c r="C8" s="393"/>
      <c r="D8" s="393"/>
      <c r="E8" s="394"/>
      <c r="F8" s="365"/>
    </row>
    <row r="9" spans="1:6">
      <c r="A9" s="395" t="s">
        <v>120</v>
      </c>
      <c r="B9" s="393">
        <v>16800</v>
      </c>
      <c r="C9" s="393">
        <v>25714</v>
      </c>
      <c r="D9" s="393">
        <v>16725</v>
      </c>
      <c r="E9" s="394">
        <f t="shared" si="0"/>
        <v>153.06</v>
      </c>
      <c r="F9" s="365">
        <f t="shared" si="1"/>
        <v>153.75</v>
      </c>
    </row>
    <row r="10" spans="1:6">
      <c r="A10" s="395" t="s">
        <v>121</v>
      </c>
      <c r="B10" s="393"/>
      <c r="C10" s="393"/>
      <c r="D10" s="393"/>
      <c r="E10" s="394"/>
      <c r="F10" s="365"/>
    </row>
    <row r="11" spans="1:6">
      <c r="A11" s="395" t="s">
        <v>122</v>
      </c>
      <c r="B11" s="393">
        <v>5</v>
      </c>
      <c r="C11" s="393">
        <v>6</v>
      </c>
      <c r="D11" s="393">
        <v>5</v>
      </c>
      <c r="E11" s="394"/>
      <c r="F11" s="365">
        <f t="shared" si="1"/>
        <v>120</v>
      </c>
    </row>
    <row r="12" spans="1:6">
      <c r="A12" s="395" t="s">
        <v>123</v>
      </c>
      <c r="B12" s="393">
        <v>14500</v>
      </c>
      <c r="C12" s="393">
        <v>12062</v>
      </c>
      <c r="D12" s="393">
        <v>12347</v>
      </c>
      <c r="E12" s="394">
        <f t="shared" si="0"/>
        <v>83.19</v>
      </c>
      <c r="F12" s="365">
        <f t="shared" si="1"/>
        <v>97.69</v>
      </c>
    </row>
    <row r="13" spans="1:6">
      <c r="A13" s="395" t="s">
        <v>124</v>
      </c>
      <c r="B13" s="393">
        <v>12850</v>
      </c>
      <c r="C13" s="393">
        <v>11981</v>
      </c>
      <c r="D13" s="393">
        <v>8899</v>
      </c>
      <c r="E13" s="394">
        <f t="shared" si="0"/>
        <v>93.24</v>
      </c>
      <c r="F13" s="365">
        <f t="shared" si="1"/>
        <v>134.63</v>
      </c>
    </row>
    <row r="14" spans="1:6">
      <c r="A14" s="395" t="s">
        <v>125</v>
      </c>
      <c r="B14" s="393">
        <v>7150</v>
      </c>
      <c r="C14" s="393">
        <v>7151</v>
      </c>
      <c r="D14" s="393">
        <v>5534</v>
      </c>
      <c r="E14" s="394">
        <f t="shared" si="0"/>
        <v>100.01</v>
      </c>
      <c r="F14" s="365">
        <f t="shared" si="1"/>
        <v>129.22</v>
      </c>
    </row>
    <row r="15" spans="1:6">
      <c r="A15" s="395" t="s">
        <v>126</v>
      </c>
      <c r="B15" s="393">
        <v>4000</v>
      </c>
      <c r="C15" s="393">
        <v>1245</v>
      </c>
      <c r="D15" s="393">
        <v>2815</v>
      </c>
      <c r="E15" s="394">
        <f t="shared" si="0"/>
        <v>31.13</v>
      </c>
      <c r="F15" s="365">
        <f t="shared" si="1"/>
        <v>44.23</v>
      </c>
    </row>
    <row r="16" spans="1:6">
      <c r="A16" s="395" t="s">
        <v>127</v>
      </c>
      <c r="B16" s="393">
        <v>25280</v>
      </c>
      <c r="C16" s="393">
        <v>20009</v>
      </c>
      <c r="D16" s="393">
        <v>13143</v>
      </c>
      <c r="E16" s="394">
        <f t="shared" si="0"/>
        <v>79.15</v>
      </c>
      <c r="F16" s="365">
        <f t="shared" si="1"/>
        <v>152.24</v>
      </c>
    </row>
    <row r="17" spans="1:6">
      <c r="A17" s="395" t="s">
        <v>128</v>
      </c>
      <c r="B17" s="393"/>
      <c r="C17" s="393"/>
      <c r="D17" s="393"/>
      <c r="E17" s="394"/>
      <c r="F17" s="365"/>
    </row>
    <row r="18" spans="1:6">
      <c r="A18" s="395" t="s">
        <v>129</v>
      </c>
      <c r="B18" s="393"/>
      <c r="C18" s="393"/>
      <c r="D18" s="393"/>
      <c r="E18" s="394"/>
      <c r="F18" s="365"/>
    </row>
    <row r="19" spans="1:6">
      <c r="A19" s="395" t="s">
        <v>130</v>
      </c>
      <c r="B19" s="393"/>
      <c r="C19" s="393"/>
      <c r="D19" s="393"/>
      <c r="E19" s="394"/>
      <c r="F19" s="365"/>
    </row>
    <row r="20" spans="1:6">
      <c r="A20" s="395" t="s">
        <v>131</v>
      </c>
      <c r="B20" s="393"/>
      <c r="C20" s="393"/>
      <c r="D20" s="393"/>
      <c r="E20" s="394"/>
      <c r="F20" s="365"/>
    </row>
    <row r="21" spans="1:6">
      <c r="A21" s="395" t="s">
        <v>52</v>
      </c>
      <c r="B21" s="393">
        <v>60</v>
      </c>
      <c r="C21" s="393">
        <v>58</v>
      </c>
      <c r="D21" s="393">
        <v>66</v>
      </c>
      <c r="E21" s="394">
        <f t="shared" si="0"/>
        <v>96.67</v>
      </c>
      <c r="F21" s="365">
        <f t="shared" si="1"/>
        <v>87.88</v>
      </c>
    </row>
    <row r="22" spans="1:6">
      <c r="A22" s="395" t="s">
        <v>132</v>
      </c>
      <c r="B22" s="393">
        <v>5</v>
      </c>
      <c r="C22" s="393">
        <v>13</v>
      </c>
      <c r="D22" s="393">
        <v>7</v>
      </c>
      <c r="E22" s="394"/>
      <c r="F22" s="365">
        <f t="shared" si="1"/>
        <v>185.71</v>
      </c>
    </row>
    <row r="23" spans="1:6">
      <c r="A23" s="392" t="s">
        <v>54</v>
      </c>
      <c r="B23" s="393">
        <f>SUM(B24:B30)</f>
        <v>19780</v>
      </c>
      <c r="C23" s="393">
        <f>SUM(C24:C30)</f>
        <v>37448</v>
      </c>
      <c r="D23" s="393">
        <f>SUM(D24:D30)</f>
        <v>22500</v>
      </c>
      <c r="E23" s="394">
        <f t="shared" si="0"/>
        <v>189.32</v>
      </c>
      <c r="F23" s="365">
        <f t="shared" si="1"/>
        <v>166.44</v>
      </c>
    </row>
    <row r="24" spans="1:6">
      <c r="A24" s="395" t="s">
        <v>133</v>
      </c>
      <c r="B24" s="393">
        <v>6380</v>
      </c>
      <c r="C24" s="393">
        <v>6335</v>
      </c>
      <c r="D24" s="393">
        <v>6068</v>
      </c>
      <c r="E24" s="394">
        <f t="shared" si="0"/>
        <v>99.29</v>
      </c>
      <c r="F24" s="365">
        <f t="shared" si="1"/>
        <v>104.4</v>
      </c>
    </row>
    <row r="25" spans="1:6">
      <c r="A25" s="395" t="s">
        <v>134</v>
      </c>
      <c r="B25" s="393">
        <v>4800</v>
      </c>
      <c r="C25" s="393">
        <v>8958</v>
      </c>
      <c r="D25" s="393">
        <v>4774</v>
      </c>
      <c r="E25" s="394">
        <f t="shared" si="0"/>
        <v>186.63</v>
      </c>
      <c r="F25" s="365">
        <f t="shared" si="1"/>
        <v>187.64</v>
      </c>
    </row>
    <row r="26" spans="1:6">
      <c r="A26" s="395" t="s">
        <v>135</v>
      </c>
      <c r="B26" s="393">
        <v>3000</v>
      </c>
      <c r="C26" s="393">
        <v>2506</v>
      </c>
      <c r="D26" s="393">
        <v>2693</v>
      </c>
      <c r="E26" s="394">
        <f t="shared" si="0"/>
        <v>83.53</v>
      </c>
      <c r="F26" s="365">
        <f t="shared" si="1"/>
        <v>93.06</v>
      </c>
    </row>
    <row r="27" spans="1:6">
      <c r="A27" s="395" t="s">
        <v>136</v>
      </c>
      <c r="B27" s="393"/>
      <c r="C27" s="393">
        <v>676</v>
      </c>
      <c r="D27" s="393">
        <v>870</v>
      </c>
      <c r="E27" s="394"/>
      <c r="F27" s="365">
        <f t="shared" si="1"/>
        <v>77.7</v>
      </c>
    </row>
    <row r="28" spans="1:6">
      <c r="A28" s="395" t="s">
        <v>137</v>
      </c>
      <c r="B28" s="393">
        <v>5100</v>
      </c>
      <c r="C28" s="393">
        <v>6968</v>
      </c>
      <c r="D28" s="393">
        <v>4831</v>
      </c>
      <c r="E28" s="394">
        <f t="shared" si="0"/>
        <v>136.63</v>
      </c>
      <c r="F28" s="365">
        <f t="shared" si="1"/>
        <v>144.24</v>
      </c>
    </row>
    <row r="29" spans="1:6">
      <c r="A29" s="395" t="s">
        <v>60</v>
      </c>
      <c r="B29" s="393">
        <v>500</v>
      </c>
      <c r="C29" s="393">
        <v>0</v>
      </c>
      <c r="D29" s="393">
        <v>2400</v>
      </c>
      <c r="E29" s="394"/>
      <c r="F29" s="365"/>
    </row>
    <row r="30" spans="1:6">
      <c r="A30" s="395" t="s">
        <v>138</v>
      </c>
      <c r="B30" s="393"/>
      <c r="C30" s="393">
        <v>12005</v>
      </c>
      <c r="D30" s="393">
        <v>864</v>
      </c>
      <c r="E30" s="394"/>
      <c r="F30" s="365">
        <f t="shared" si="1"/>
        <v>1389.47</v>
      </c>
    </row>
    <row r="31" spans="1:6">
      <c r="A31" s="396" t="s">
        <v>74</v>
      </c>
      <c r="B31" s="393">
        <f>B5+B23</f>
        <v>144330</v>
      </c>
      <c r="C31" s="393">
        <f>C5+C23</f>
        <v>160307</v>
      </c>
      <c r="D31" s="393">
        <f>D5+D23</f>
        <v>125966</v>
      </c>
      <c r="E31" s="394">
        <f t="shared" si="0"/>
        <v>111.07</v>
      </c>
      <c r="F31" s="365">
        <f t="shared" si="1"/>
        <v>127.26</v>
      </c>
    </row>
    <row r="32" spans="1:6">
      <c r="A32" s="397" t="s">
        <v>63</v>
      </c>
      <c r="B32" s="393"/>
      <c r="C32" s="393"/>
      <c r="D32" s="393"/>
      <c r="E32" s="394"/>
      <c r="F32" s="365"/>
    </row>
    <row r="33" spans="1:6">
      <c r="A33" s="397" t="s">
        <v>64</v>
      </c>
      <c r="B33" s="393"/>
      <c r="C33" s="393">
        <f>C34+C39+C42+C43+C38+C41</f>
        <v>279583</v>
      </c>
      <c r="D33" s="393">
        <f>D34+D39+D42+D43+D38+D41</f>
        <v>263183</v>
      </c>
      <c r="E33" s="394"/>
      <c r="F33" s="365">
        <f t="shared" si="1"/>
        <v>106.23</v>
      </c>
    </row>
    <row r="34" spans="1:6">
      <c r="A34" s="398" t="s">
        <v>139</v>
      </c>
      <c r="B34" s="393">
        <f>SUM(B35:B37)</f>
        <v>0</v>
      </c>
      <c r="C34" s="393">
        <f>SUM(C35:C37)</f>
        <v>95816</v>
      </c>
      <c r="D34" s="393">
        <f>SUM(D35:D37)</f>
        <v>132148</v>
      </c>
      <c r="E34" s="394"/>
      <c r="F34" s="365">
        <f t="shared" si="1"/>
        <v>72.51</v>
      </c>
    </row>
    <row r="35" spans="1:6">
      <c r="A35" s="398" t="s">
        <v>140</v>
      </c>
      <c r="B35" s="393"/>
      <c r="C35" s="393">
        <v>8376</v>
      </c>
      <c r="D35" s="393">
        <v>8376</v>
      </c>
      <c r="E35" s="394"/>
      <c r="F35" s="365">
        <f t="shared" si="1"/>
        <v>100</v>
      </c>
    </row>
    <row r="36" spans="1:6">
      <c r="A36" s="399" t="s">
        <v>141</v>
      </c>
      <c r="B36" s="393"/>
      <c r="C36" s="393">
        <v>65155</v>
      </c>
      <c r="D36" s="393">
        <v>101474</v>
      </c>
      <c r="E36" s="394"/>
      <c r="F36" s="365">
        <f t="shared" si="1"/>
        <v>64.21</v>
      </c>
    </row>
    <row r="37" spans="1:6">
      <c r="A37" s="399" t="s">
        <v>142</v>
      </c>
      <c r="B37" s="393"/>
      <c r="C37" s="393">
        <f>22285</f>
        <v>22285</v>
      </c>
      <c r="D37" s="393">
        <v>22298</v>
      </c>
      <c r="E37" s="394"/>
      <c r="F37" s="365">
        <f t="shared" si="1"/>
        <v>99.94</v>
      </c>
    </row>
    <row r="38" spans="1:6">
      <c r="A38" s="400" t="s">
        <v>143</v>
      </c>
      <c r="B38" s="393"/>
      <c r="C38" s="393">
        <v>53350</v>
      </c>
      <c r="D38" s="393"/>
      <c r="E38" s="394"/>
      <c r="F38" s="365"/>
    </row>
    <row r="39" spans="1:6">
      <c r="A39" s="399" t="s">
        <v>144</v>
      </c>
      <c r="B39" s="393"/>
      <c r="C39" s="393">
        <v>66270</v>
      </c>
      <c r="D39" s="393">
        <v>38561</v>
      </c>
      <c r="E39" s="394"/>
      <c r="F39" s="365">
        <f t="shared" si="1"/>
        <v>171.86</v>
      </c>
    </row>
    <row r="40" spans="1:6">
      <c r="A40" s="401" t="s">
        <v>145</v>
      </c>
      <c r="B40" s="393"/>
      <c r="C40" s="393"/>
      <c r="D40" s="393"/>
      <c r="E40" s="394"/>
      <c r="F40" s="365"/>
    </row>
    <row r="41" spans="1:6">
      <c r="A41" s="401" t="s">
        <v>146</v>
      </c>
      <c r="B41" s="393"/>
      <c r="C41" s="393">
        <v>27857</v>
      </c>
      <c r="D41" s="393">
        <v>12329</v>
      </c>
      <c r="E41" s="394"/>
      <c r="F41" s="365"/>
    </row>
    <row r="42" spans="1:6">
      <c r="A42" s="399" t="s">
        <v>147</v>
      </c>
      <c r="B42" s="393"/>
      <c r="C42" s="393">
        <v>14440</v>
      </c>
      <c r="D42" s="393">
        <v>76134</v>
      </c>
      <c r="E42" s="394"/>
      <c r="F42" s="365">
        <f t="shared" si="1"/>
        <v>18.97</v>
      </c>
    </row>
    <row r="43" spans="1:6">
      <c r="A43" s="398" t="s">
        <v>148</v>
      </c>
      <c r="B43" s="393"/>
      <c r="C43" s="393">
        <v>21850</v>
      </c>
      <c r="D43" s="393">
        <v>4011</v>
      </c>
      <c r="E43" s="394"/>
      <c r="F43" s="365">
        <f t="shared" si="1"/>
        <v>544.75</v>
      </c>
    </row>
    <row r="44" spans="1:6">
      <c r="A44" s="396" t="s">
        <v>149</v>
      </c>
      <c r="B44" s="393"/>
      <c r="C44" s="393">
        <f>C31+C32+C33</f>
        <v>439890</v>
      </c>
      <c r="D44" s="393">
        <f>D31+D32+D33</f>
        <v>389149</v>
      </c>
      <c r="E44" s="394"/>
      <c r="F44" s="365">
        <f t="shared" si="1"/>
        <v>113.04</v>
      </c>
    </row>
  </sheetData>
  <mergeCells count="1">
    <mergeCell ref="A2:F2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3"/>
  <sheetViews>
    <sheetView topLeftCell="A6" workbookViewId="0">
      <selection activeCell="C30" sqref="C30"/>
    </sheetView>
  </sheetViews>
  <sheetFormatPr defaultColWidth="9" defaultRowHeight="14.25" outlineLevelCol="5"/>
  <cols>
    <col min="1" max="1" width="26.375" style="377" customWidth="1"/>
    <col min="2" max="2" width="13.375" style="377" customWidth="1"/>
    <col min="3" max="3" width="13.5" style="377" customWidth="1"/>
    <col min="4" max="4" width="13.375" style="377" hidden="1" customWidth="1"/>
    <col min="5" max="5" width="13.75" style="70" customWidth="1"/>
    <col min="6" max="6" width="14.625" style="70" customWidth="1"/>
    <col min="7" max="244" width="9" style="377"/>
    <col min="245" max="245" width="27.625" style="377" customWidth="1"/>
    <col min="246" max="246" width="11.625" style="377" customWidth="1"/>
    <col min="247" max="247" width="13.25" style="377" customWidth="1"/>
    <col min="248" max="248" width="10.75" style="377" customWidth="1"/>
    <col min="249" max="249" width="12.75" style="377" customWidth="1"/>
    <col min="250" max="250" width="9" style="377" hidden="1" customWidth="1"/>
    <col min="251" max="500" width="9" style="377"/>
    <col min="501" max="501" width="27.625" style="377" customWidth="1"/>
    <col min="502" max="502" width="11.625" style="377" customWidth="1"/>
    <col min="503" max="503" width="13.25" style="377" customWidth="1"/>
    <col min="504" max="504" width="10.75" style="377" customWidth="1"/>
    <col min="505" max="505" width="12.75" style="377" customWidth="1"/>
    <col min="506" max="506" width="9" style="377" hidden="1" customWidth="1"/>
    <col min="507" max="756" width="9" style="377"/>
    <col min="757" max="757" width="27.625" style="377" customWidth="1"/>
    <col min="758" max="758" width="11.625" style="377" customWidth="1"/>
    <col min="759" max="759" width="13.25" style="377" customWidth="1"/>
    <col min="760" max="760" width="10.75" style="377" customWidth="1"/>
    <col min="761" max="761" width="12.75" style="377" customWidth="1"/>
    <col min="762" max="762" width="9" style="377" hidden="1" customWidth="1"/>
    <col min="763" max="1012" width="9" style="377"/>
    <col min="1013" max="1013" width="27.625" style="377" customWidth="1"/>
    <col min="1014" max="1014" width="11.625" style="377" customWidth="1"/>
    <col min="1015" max="1015" width="13.25" style="377" customWidth="1"/>
    <col min="1016" max="1016" width="10.75" style="377" customWidth="1"/>
    <col min="1017" max="1017" width="12.75" style="377" customWidth="1"/>
    <col min="1018" max="1018" width="9" style="377" hidden="1" customWidth="1"/>
    <col min="1019" max="1268" width="9" style="377"/>
    <col min="1269" max="1269" width="27.625" style="377" customWidth="1"/>
    <col min="1270" max="1270" width="11.625" style="377" customWidth="1"/>
    <col min="1271" max="1271" width="13.25" style="377" customWidth="1"/>
    <col min="1272" max="1272" width="10.75" style="377" customWidth="1"/>
    <col min="1273" max="1273" width="12.75" style="377" customWidth="1"/>
    <col min="1274" max="1274" width="9" style="377" hidden="1" customWidth="1"/>
    <col min="1275" max="1524" width="9" style="377"/>
    <col min="1525" max="1525" width="27.625" style="377" customWidth="1"/>
    <col min="1526" max="1526" width="11.625" style="377" customWidth="1"/>
    <col min="1527" max="1527" width="13.25" style="377" customWidth="1"/>
    <col min="1528" max="1528" width="10.75" style="377" customWidth="1"/>
    <col min="1529" max="1529" width="12.75" style="377" customWidth="1"/>
    <col min="1530" max="1530" width="9" style="377" hidden="1" customWidth="1"/>
    <col min="1531" max="1780" width="9" style="377"/>
    <col min="1781" max="1781" width="27.625" style="377" customWidth="1"/>
    <col min="1782" max="1782" width="11.625" style="377" customWidth="1"/>
    <col min="1783" max="1783" width="13.25" style="377" customWidth="1"/>
    <col min="1784" max="1784" width="10.75" style="377" customWidth="1"/>
    <col min="1785" max="1785" width="12.75" style="377" customWidth="1"/>
    <col min="1786" max="1786" width="9" style="377" hidden="1" customWidth="1"/>
    <col min="1787" max="2036" width="9" style="377"/>
    <col min="2037" max="2037" width="27.625" style="377" customWidth="1"/>
    <col min="2038" max="2038" width="11.625" style="377" customWidth="1"/>
    <col min="2039" max="2039" width="13.25" style="377" customWidth="1"/>
    <col min="2040" max="2040" width="10.75" style="377" customWidth="1"/>
    <col min="2041" max="2041" width="12.75" style="377" customWidth="1"/>
    <col min="2042" max="2042" width="9" style="377" hidden="1" customWidth="1"/>
    <col min="2043" max="2292" width="9" style="377"/>
    <col min="2293" max="2293" width="27.625" style="377" customWidth="1"/>
    <col min="2294" max="2294" width="11.625" style="377" customWidth="1"/>
    <col min="2295" max="2295" width="13.25" style="377" customWidth="1"/>
    <col min="2296" max="2296" width="10.75" style="377" customWidth="1"/>
    <col min="2297" max="2297" width="12.75" style="377" customWidth="1"/>
    <col min="2298" max="2298" width="9" style="377" hidden="1" customWidth="1"/>
    <col min="2299" max="2548" width="9" style="377"/>
    <col min="2549" max="2549" width="27.625" style="377" customWidth="1"/>
    <col min="2550" max="2550" width="11.625" style="377" customWidth="1"/>
    <col min="2551" max="2551" width="13.25" style="377" customWidth="1"/>
    <col min="2552" max="2552" width="10.75" style="377" customWidth="1"/>
    <col min="2553" max="2553" width="12.75" style="377" customWidth="1"/>
    <col min="2554" max="2554" width="9" style="377" hidden="1" customWidth="1"/>
    <col min="2555" max="2804" width="9" style="377"/>
    <col min="2805" max="2805" width="27.625" style="377" customWidth="1"/>
    <col min="2806" max="2806" width="11.625" style="377" customWidth="1"/>
    <col min="2807" max="2807" width="13.25" style="377" customWidth="1"/>
    <col min="2808" max="2808" width="10.75" style="377" customWidth="1"/>
    <col min="2809" max="2809" width="12.75" style="377" customWidth="1"/>
    <col min="2810" max="2810" width="9" style="377" hidden="1" customWidth="1"/>
    <col min="2811" max="3060" width="9" style="377"/>
    <col min="3061" max="3061" width="27.625" style="377" customWidth="1"/>
    <col min="3062" max="3062" width="11.625" style="377" customWidth="1"/>
    <col min="3063" max="3063" width="13.25" style="377" customWidth="1"/>
    <col min="3064" max="3064" width="10.75" style="377" customWidth="1"/>
    <col min="3065" max="3065" width="12.75" style="377" customWidth="1"/>
    <col min="3066" max="3066" width="9" style="377" hidden="1" customWidth="1"/>
    <col min="3067" max="3316" width="9" style="377"/>
    <col min="3317" max="3317" width="27.625" style="377" customWidth="1"/>
    <col min="3318" max="3318" width="11.625" style="377" customWidth="1"/>
    <col min="3319" max="3319" width="13.25" style="377" customWidth="1"/>
    <col min="3320" max="3320" width="10.75" style="377" customWidth="1"/>
    <col min="3321" max="3321" width="12.75" style="377" customWidth="1"/>
    <col min="3322" max="3322" width="9" style="377" hidden="1" customWidth="1"/>
    <col min="3323" max="3572" width="9" style="377"/>
    <col min="3573" max="3573" width="27.625" style="377" customWidth="1"/>
    <col min="3574" max="3574" width="11.625" style="377" customWidth="1"/>
    <col min="3575" max="3575" width="13.25" style="377" customWidth="1"/>
    <col min="3576" max="3576" width="10.75" style="377" customWidth="1"/>
    <col min="3577" max="3577" width="12.75" style="377" customWidth="1"/>
    <col min="3578" max="3578" width="9" style="377" hidden="1" customWidth="1"/>
    <col min="3579" max="3828" width="9" style="377"/>
    <col min="3829" max="3829" width="27.625" style="377" customWidth="1"/>
    <col min="3830" max="3830" width="11.625" style="377" customWidth="1"/>
    <col min="3831" max="3831" width="13.25" style="377" customWidth="1"/>
    <col min="3832" max="3832" width="10.75" style="377" customWidth="1"/>
    <col min="3833" max="3833" width="12.75" style="377" customWidth="1"/>
    <col min="3834" max="3834" width="9" style="377" hidden="1" customWidth="1"/>
    <col min="3835" max="4084" width="9" style="377"/>
    <col min="4085" max="4085" width="27.625" style="377" customWidth="1"/>
    <col min="4086" max="4086" width="11.625" style="377" customWidth="1"/>
    <col min="4087" max="4087" width="13.25" style="377" customWidth="1"/>
    <col min="4088" max="4088" width="10.75" style="377" customWidth="1"/>
    <col min="4089" max="4089" width="12.75" style="377" customWidth="1"/>
    <col min="4090" max="4090" width="9" style="377" hidden="1" customWidth="1"/>
    <col min="4091" max="4340" width="9" style="377"/>
    <col min="4341" max="4341" width="27.625" style="377" customWidth="1"/>
    <col min="4342" max="4342" width="11.625" style="377" customWidth="1"/>
    <col min="4343" max="4343" width="13.25" style="377" customWidth="1"/>
    <col min="4344" max="4344" width="10.75" style="377" customWidth="1"/>
    <col min="4345" max="4345" width="12.75" style="377" customWidth="1"/>
    <col min="4346" max="4346" width="9" style="377" hidden="1" customWidth="1"/>
    <col min="4347" max="4596" width="9" style="377"/>
    <col min="4597" max="4597" width="27.625" style="377" customWidth="1"/>
    <col min="4598" max="4598" width="11.625" style="377" customWidth="1"/>
    <col min="4599" max="4599" width="13.25" style="377" customWidth="1"/>
    <col min="4600" max="4600" width="10.75" style="377" customWidth="1"/>
    <col min="4601" max="4601" width="12.75" style="377" customWidth="1"/>
    <col min="4602" max="4602" width="9" style="377" hidden="1" customWidth="1"/>
    <col min="4603" max="4852" width="9" style="377"/>
    <col min="4853" max="4853" width="27.625" style="377" customWidth="1"/>
    <col min="4854" max="4854" width="11.625" style="377" customWidth="1"/>
    <col min="4855" max="4855" width="13.25" style="377" customWidth="1"/>
    <col min="4856" max="4856" width="10.75" style="377" customWidth="1"/>
    <col min="4857" max="4857" width="12.75" style="377" customWidth="1"/>
    <col min="4858" max="4858" width="9" style="377" hidden="1" customWidth="1"/>
    <col min="4859" max="5108" width="9" style="377"/>
    <col min="5109" max="5109" width="27.625" style="377" customWidth="1"/>
    <col min="5110" max="5110" width="11.625" style="377" customWidth="1"/>
    <col min="5111" max="5111" width="13.25" style="377" customWidth="1"/>
    <col min="5112" max="5112" width="10.75" style="377" customWidth="1"/>
    <col min="5113" max="5113" width="12.75" style="377" customWidth="1"/>
    <col min="5114" max="5114" width="9" style="377" hidden="1" customWidth="1"/>
    <col min="5115" max="5364" width="9" style="377"/>
    <col min="5365" max="5365" width="27.625" style="377" customWidth="1"/>
    <col min="5366" max="5366" width="11.625" style="377" customWidth="1"/>
    <col min="5367" max="5367" width="13.25" style="377" customWidth="1"/>
    <col min="5368" max="5368" width="10.75" style="377" customWidth="1"/>
    <col min="5369" max="5369" width="12.75" style="377" customWidth="1"/>
    <col min="5370" max="5370" width="9" style="377" hidden="1" customWidth="1"/>
    <col min="5371" max="5620" width="9" style="377"/>
    <col min="5621" max="5621" width="27.625" style="377" customWidth="1"/>
    <col min="5622" max="5622" width="11.625" style="377" customWidth="1"/>
    <col min="5623" max="5623" width="13.25" style="377" customWidth="1"/>
    <col min="5624" max="5624" width="10.75" style="377" customWidth="1"/>
    <col min="5625" max="5625" width="12.75" style="377" customWidth="1"/>
    <col min="5626" max="5626" width="9" style="377" hidden="1" customWidth="1"/>
    <col min="5627" max="5876" width="9" style="377"/>
    <col min="5877" max="5877" width="27.625" style="377" customWidth="1"/>
    <col min="5878" max="5878" width="11.625" style="377" customWidth="1"/>
    <col min="5879" max="5879" width="13.25" style="377" customWidth="1"/>
    <col min="5880" max="5880" width="10.75" style="377" customWidth="1"/>
    <col min="5881" max="5881" width="12.75" style="377" customWidth="1"/>
    <col min="5882" max="5882" width="9" style="377" hidden="1" customWidth="1"/>
    <col min="5883" max="6132" width="9" style="377"/>
    <col min="6133" max="6133" width="27.625" style="377" customWidth="1"/>
    <col min="6134" max="6134" width="11.625" style="377" customWidth="1"/>
    <col min="6135" max="6135" width="13.25" style="377" customWidth="1"/>
    <col min="6136" max="6136" width="10.75" style="377" customWidth="1"/>
    <col min="6137" max="6137" width="12.75" style="377" customWidth="1"/>
    <col min="6138" max="6138" width="9" style="377" hidden="1" customWidth="1"/>
    <col min="6139" max="6388" width="9" style="377"/>
    <col min="6389" max="6389" width="27.625" style="377" customWidth="1"/>
    <col min="6390" max="6390" width="11.625" style="377" customWidth="1"/>
    <col min="6391" max="6391" width="13.25" style="377" customWidth="1"/>
    <col min="6392" max="6392" width="10.75" style="377" customWidth="1"/>
    <col min="6393" max="6393" width="12.75" style="377" customWidth="1"/>
    <col min="6394" max="6394" width="9" style="377" hidden="1" customWidth="1"/>
    <col min="6395" max="6644" width="9" style="377"/>
    <col min="6645" max="6645" width="27.625" style="377" customWidth="1"/>
    <col min="6646" max="6646" width="11.625" style="377" customWidth="1"/>
    <col min="6647" max="6647" width="13.25" style="377" customWidth="1"/>
    <col min="6648" max="6648" width="10.75" style="377" customWidth="1"/>
    <col min="6649" max="6649" width="12.75" style="377" customWidth="1"/>
    <col min="6650" max="6650" width="9" style="377" hidden="1" customWidth="1"/>
    <col min="6651" max="6900" width="9" style="377"/>
    <col min="6901" max="6901" width="27.625" style="377" customWidth="1"/>
    <col min="6902" max="6902" width="11.625" style="377" customWidth="1"/>
    <col min="6903" max="6903" width="13.25" style="377" customWidth="1"/>
    <col min="6904" max="6904" width="10.75" style="377" customWidth="1"/>
    <col min="6905" max="6905" width="12.75" style="377" customWidth="1"/>
    <col min="6906" max="6906" width="9" style="377" hidden="1" customWidth="1"/>
    <col min="6907" max="7156" width="9" style="377"/>
    <col min="7157" max="7157" width="27.625" style="377" customWidth="1"/>
    <col min="7158" max="7158" width="11.625" style="377" customWidth="1"/>
    <col min="7159" max="7159" width="13.25" style="377" customWidth="1"/>
    <col min="7160" max="7160" width="10.75" style="377" customWidth="1"/>
    <col min="7161" max="7161" width="12.75" style="377" customWidth="1"/>
    <col min="7162" max="7162" width="9" style="377" hidden="1" customWidth="1"/>
    <col min="7163" max="7412" width="9" style="377"/>
    <col min="7413" max="7413" width="27.625" style="377" customWidth="1"/>
    <col min="7414" max="7414" width="11.625" style="377" customWidth="1"/>
    <col min="7415" max="7415" width="13.25" style="377" customWidth="1"/>
    <col min="7416" max="7416" width="10.75" style="377" customWidth="1"/>
    <col min="7417" max="7417" width="12.75" style="377" customWidth="1"/>
    <col min="7418" max="7418" width="9" style="377" hidden="1" customWidth="1"/>
    <col min="7419" max="7668" width="9" style="377"/>
    <col min="7669" max="7669" width="27.625" style="377" customWidth="1"/>
    <col min="7670" max="7670" width="11.625" style="377" customWidth="1"/>
    <col min="7671" max="7671" width="13.25" style="377" customWidth="1"/>
    <col min="7672" max="7672" width="10.75" style="377" customWidth="1"/>
    <col min="7673" max="7673" width="12.75" style="377" customWidth="1"/>
    <col min="7674" max="7674" width="9" style="377" hidden="1" customWidth="1"/>
    <col min="7675" max="7924" width="9" style="377"/>
    <col min="7925" max="7925" width="27.625" style="377" customWidth="1"/>
    <col min="7926" max="7926" width="11.625" style="377" customWidth="1"/>
    <col min="7927" max="7927" width="13.25" style="377" customWidth="1"/>
    <col min="7928" max="7928" width="10.75" style="377" customWidth="1"/>
    <col min="7929" max="7929" width="12.75" style="377" customWidth="1"/>
    <col min="7930" max="7930" width="9" style="377" hidden="1" customWidth="1"/>
    <col min="7931" max="8180" width="9" style="377"/>
    <col min="8181" max="8181" width="27.625" style="377" customWidth="1"/>
    <col min="8182" max="8182" width="11.625" style="377" customWidth="1"/>
    <col min="8183" max="8183" width="13.25" style="377" customWidth="1"/>
    <col min="8184" max="8184" width="10.75" style="377" customWidth="1"/>
    <col min="8185" max="8185" width="12.75" style="377" customWidth="1"/>
    <col min="8186" max="8186" width="9" style="377" hidden="1" customWidth="1"/>
    <col min="8187" max="8436" width="9" style="377"/>
    <col min="8437" max="8437" width="27.625" style="377" customWidth="1"/>
    <col min="8438" max="8438" width="11.625" style="377" customWidth="1"/>
    <col min="8439" max="8439" width="13.25" style="377" customWidth="1"/>
    <col min="8440" max="8440" width="10.75" style="377" customWidth="1"/>
    <col min="8441" max="8441" width="12.75" style="377" customWidth="1"/>
    <col min="8442" max="8442" width="9" style="377" hidden="1" customWidth="1"/>
    <col min="8443" max="8692" width="9" style="377"/>
    <col min="8693" max="8693" width="27.625" style="377" customWidth="1"/>
    <col min="8694" max="8694" width="11.625" style="377" customWidth="1"/>
    <col min="8695" max="8695" width="13.25" style="377" customWidth="1"/>
    <col min="8696" max="8696" width="10.75" style="377" customWidth="1"/>
    <col min="8697" max="8697" width="12.75" style="377" customWidth="1"/>
    <col min="8698" max="8698" width="9" style="377" hidden="1" customWidth="1"/>
    <col min="8699" max="8948" width="9" style="377"/>
    <col min="8949" max="8949" width="27.625" style="377" customWidth="1"/>
    <col min="8950" max="8950" width="11.625" style="377" customWidth="1"/>
    <col min="8951" max="8951" width="13.25" style="377" customWidth="1"/>
    <col min="8952" max="8952" width="10.75" style="377" customWidth="1"/>
    <col min="8953" max="8953" width="12.75" style="377" customWidth="1"/>
    <col min="8954" max="8954" width="9" style="377" hidden="1" customWidth="1"/>
    <col min="8955" max="9204" width="9" style="377"/>
    <col min="9205" max="9205" width="27.625" style="377" customWidth="1"/>
    <col min="9206" max="9206" width="11.625" style="377" customWidth="1"/>
    <col min="9207" max="9207" width="13.25" style="377" customWidth="1"/>
    <col min="9208" max="9208" width="10.75" style="377" customWidth="1"/>
    <col min="9209" max="9209" width="12.75" style="377" customWidth="1"/>
    <col min="9210" max="9210" width="9" style="377" hidden="1" customWidth="1"/>
    <col min="9211" max="9460" width="9" style="377"/>
    <col min="9461" max="9461" width="27.625" style="377" customWidth="1"/>
    <col min="9462" max="9462" width="11.625" style="377" customWidth="1"/>
    <col min="9463" max="9463" width="13.25" style="377" customWidth="1"/>
    <col min="9464" max="9464" width="10.75" style="377" customWidth="1"/>
    <col min="9465" max="9465" width="12.75" style="377" customWidth="1"/>
    <col min="9466" max="9466" width="9" style="377" hidden="1" customWidth="1"/>
    <col min="9467" max="9716" width="9" style="377"/>
    <col min="9717" max="9717" width="27.625" style="377" customWidth="1"/>
    <col min="9718" max="9718" width="11.625" style="377" customWidth="1"/>
    <col min="9719" max="9719" width="13.25" style="377" customWidth="1"/>
    <col min="9720" max="9720" width="10.75" style="377" customWidth="1"/>
    <col min="9721" max="9721" width="12.75" style="377" customWidth="1"/>
    <col min="9722" max="9722" width="9" style="377" hidden="1" customWidth="1"/>
    <col min="9723" max="9972" width="9" style="377"/>
    <col min="9973" max="9973" width="27.625" style="377" customWidth="1"/>
    <col min="9974" max="9974" width="11.625" style="377" customWidth="1"/>
    <col min="9975" max="9975" width="13.25" style="377" customWidth="1"/>
    <col min="9976" max="9976" width="10.75" style="377" customWidth="1"/>
    <col min="9977" max="9977" width="12.75" style="377" customWidth="1"/>
    <col min="9978" max="9978" width="9" style="377" hidden="1" customWidth="1"/>
    <col min="9979" max="10228" width="9" style="377"/>
    <col min="10229" max="10229" width="27.625" style="377" customWidth="1"/>
    <col min="10230" max="10230" width="11.625" style="377" customWidth="1"/>
    <col min="10231" max="10231" width="13.25" style="377" customWidth="1"/>
    <col min="10232" max="10232" width="10.75" style="377" customWidth="1"/>
    <col min="10233" max="10233" width="12.75" style="377" customWidth="1"/>
    <col min="10234" max="10234" width="9" style="377" hidden="1" customWidth="1"/>
    <col min="10235" max="10484" width="9" style="377"/>
    <col min="10485" max="10485" width="27.625" style="377" customWidth="1"/>
    <col min="10486" max="10486" width="11.625" style="377" customWidth="1"/>
    <col min="10487" max="10487" width="13.25" style="377" customWidth="1"/>
    <col min="10488" max="10488" width="10.75" style="377" customWidth="1"/>
    <col min="10489" max="10489" width="12.75" style="377" customWidth="1"/>
    <col min="10490" max="10490" width="9" style="377" hidden="1" customWidth="1"/>
    <col min="10491" max="10740" width="9" style="377"/>
    <col min="10741" max="10741" width="27.625" style="377" customWidth="1"/>
    <col min="10742" max="10742" width="11.625" style="377" customWidth="1"/>
    <col min="10743" max="10743" width="13.25" style="377" customWidth="1"/>
    <col min="10744" max="10744" width="10.75" style="377" customWidth="1"/>
    <col min="10745" max="10745" width="12.75" style="377" customWidth="1"/>
    <col min="10746" max="10746" width="9" style="377" hidden="1" customWidth="1"/>
    <col min="10747" max="10996" width="9" style="377"/>
    <col min="10997" max="10997" width="27.625" style="377" customWidth="1"/>
    <col min="10998" max="10998" width="11.625" style="377" customWidth="1"/>
    <col min="10999" max="10999" width="13.25" style="377" customWidth="1"/>
    <col min="11000" max="11000" width="10.75" style="377" customWidth="1"/>
    <col min="11001" max="11001" width="12.75" style="377" customWidth="1"/>
    <col min="11002" max="11002" width="9" style="377" hidden="1" customWidth="1"/>
    <col min="11003" max="11252" width="9" style="377"/>
    <col min="11253" max="11253" width="27.625" style="377" customWidth="1"/>
    <col min="11254" max="11254" width="11.625" style="377" customWidth="1"/>
    <col min="11255" max="11255" width="13.25" style="377" customWidth="1"/>
    <col min="11256" max="11256" width="10.75" style="377" customWidth="1"/>
    <col min="11257" max="11257" width="12.75" style="377" customWidth="1"/>
    <col min="11258" max="11258" width="9" style="377" hidden="1" customWidth="1"/>
    <col min="11259" max="11508" width="9" style="377"/>
    <col min="11509" max="11509" width="27.625" style="377" customWidth="1"/>
    <col min="11510" max="11510" width="11.625" style="377" customWidth="1"/>
    <col min="11511" max="11511" width="13.25" style="377" customWidth="1"/>
    <col min="11512" max="11512" width="10.75" style="377" customWidth="1"/>
    <col min="11513" max="11513" width="12.75" style="377" customWidth="1"/>
    <col min="11514" max="11514" width="9" style="377" hidden="1" customWidth="1"/>
    <col min="11515" max="11764" width="9" style="377"/>
    <col min="11765" max="11765" width="27.625" style="377" customWidth="1"/>
    <col min="11766" max="11766" width="11.625" style="377" customWidth="1"/>
    <col min="11767" max="11767" width="13.25" style="377" customWidth="1"/>
    <col min="11768" max="11768" width="10.75" style="377" customWidth="1"/>
    <col min="11769" max="11769" width="12.75" style="377" customWidth="1"/>
    <col min="11770" max="11770" width="9" style="377" hidden="1" customWidth="1"/>
    <col min="11771" max="12020" width="9" style="377"/>
    <col min="12021" max="12021" width="27.625" style="377" customWidth="1"/>
    <col min="12022" max="12022" width="11.625" style="377" customWidth="1"/>
    <col min="12023" max="12023" width="13.25" style="377" customWidth="1"/>
    <col min="12024" max="12024" width="10.75" style="377" customWidth="1"/>
    <col min="12025" max="12025" width="12.75" style="377" customWidth="1"/>
    <col min="12026" max="12026" width="9" style="377" hidden="1" customWidth="1"/>
    <col min="12027" max="12276" width="9" style="377"/>
    <col min="12277" max="12277" width="27.625" style="377" customWidth="1"/>
    <col min="12278" max="12278" width="11.625" style="377" customWidth="1"/>
    <col min="12279" max="12279" width="13.25" style="377" customWidth="1"/>
    <col min="12280" max="12280" width="10.75" style="377" customWidth="1"/>
    <col min="12281" max="12281" width="12.75" style="377" customWidth="1"/>
    <col min="12282" max="12282" width="9" style="377" hidden="1" customWidth="1"/>
    <col min="12283" max="12532" width="9" style="377"/>
    <col min="12533" max="12533" width="27.625" style="377" customWidth="1"/>
    <col min="12534" max="12534" width="11.625" style="377" customWidth="1"/>
    <col min="12535" max="12535" width="13.25" style="377" customWidth="1"/>
    <col min="12536" max="12536" width="10.75" style="377" customWidth="1"/>
    <col min="12537" max="12537" width="12.75" style="377" customWidth="1"/>
    <col min="12538" max="12538" width="9" style="377" hidden="1" customWidth="1"/>
    <col min="12539" max="12788" width="9" style="377"/>
    <col min="12789" max="12789" width="27.625" style="377" customWidth="1"/>
    <col min="12790" max="12790" width="11.625" style="377" customWidth="1"/>
    <col min="12791" max="12791" width="13.25" style="377" customWidth="1"/>
    <col min="12792" max="12792" width="10.75" style="377" customWidth="1"/>
    <col min="12793" max="12793" width="12.75" style="377" customWidth="1"/>
    <col min="12794" max="12794" width="9" style="377" hidden="1" customWidth="1"/>
    <col min="12795" max="13044" width="9" style="377"/>
    <col min="13045" max="13045" width="27.625" style="377" customWidth="1"/>
    <col min="13046" max="13046" width="11.625" style="377" customWidth="1"/>
    <col min="13047" max="13047" width="13.25" style="377" customWidth="1"/>
    <col min="13048" max="13048" width="10.75" style="377" customWidth="1"/>
    <col min="13049" max="13049" width="12.75" style="377" customWidth="1"/>
    <col min="13050" max="13050" width="9" style="377" hidden="1" customWidth="1"/>
    <col min="13051" max="13300" width="9" style="377"/>
    <col min="13301" max="13301" width="27.625" style="377" customWidth="1"/>
    <col min="13302" max="13302" width="11.625" style="377" customWidth="1"/>
    <col min="13303" max="13303" width="13.25" style="377" customWidth="1"/>
    <col min="13304" max="13304" width="10.75" style="377" customWidth="1"/>
    <col min="13305" max="13305" width="12.75" style="377" customWidth="1"/>
    <col min="13306" max="13306" width="9" style="377" hidden="1" customWidth="1"/>
    <col min="13307" max="13556" width="9" style="377"/>
    <col min="13557" max="13557" width="27.625" style="377" customWidth="1"/>
    <col min="13558" max="13558" width="11.625" style="377" customWidth="1"/>
    <col min="13559" max="13559" width="13.25" style="377" customWidth="1"/>
    <col min="13560" max="13560" width="10.75" style="377" customWidth="1"/>
    <col min="13561" max="13561" width="12.75" style="377" customWidth="1"/>
    <col min="13562" max="13562" width="9" style="377" hidden="1" customWidth="1"/>
    <col min="13563" max="13812" width="9" style="377"/>
    <col min="13813" max="13813" width="27.625" style="377" customWidth="1"/>
    <col min="13814" max="13814" width="11.625" style="377" customWidth="1"/>
    <col min="13815" max="13815" width="13.25" style="377" customWidth="1"/>
    <col min="13816" max="13816" width="10.75" style="377" customWidth="1"/>
    <col min="13817" max="13817" width="12.75" style="377" customWidth="1"/>
    <col min="13818" max="13818" width="9" style="377" hidden="1" customWidth="1"/>
    <col min="13819" max="14068" width="9" style="377"/>
    <col min="14069" max="14069" width="27.625" style="377" customWidth="1"/>
    <col min="14070" max="14070" width="11.625" style="377" customWidth="1"/>
    <col min="14071" max="14071" width="13.25" style="377" customWidth="1"/>
    <col min="14072" max="14072" width="10.75" style="377" customWidth="1"/>
    <col min="14073" max="14073" width="12.75" style="377" customWidth="1"/>
    <col min="14074" max="14074" width="9" style="377" hidden="1" customWidth="1"/>
    <col min="14075" max="14324" width="9" style="377"/>
    <col min="14325" max="14325" width="27.625" style="377" customWidth="1"/>
    <col min="14326" max="14326" width="11.625" style="377" customWidth="1"/>
    <col min="14327" max="14327" width="13.25" style="377" customWidth="1"/>
    <col min="14328" max="14328" width="10.75" style="377" customWidth="1"/>
    <col min="14329" max="14329" width="12.75" style="377" customWidth="1"/>
    <col min="14330" max="14330" width="9" style="377" hidden="1" customWidth="1"/>
    <col min="14331" max="14580" width="9" style="377"/>
    <col min="14581" max="14581" width="27.625" style="377" customWidth="1"/>
    <col min="14582" max="14582" width="11.625" style="377" customWidth="1"/>
    <col min="14583" max="14583" width="13.25" style="377" customWidth="1"/>
    <col min="14584" max="14584" width="10.75" style="377" customWidth="1"/>
    <col min="14585" max="14585" width="12.75" style="377" customWidth="1"/>
    <col min="14586" max="14586" width="9" style="377" hidden="1" customWidth="1"/>
    <col min="14587" max="14836" width="9" style="377"/>
    <col min="14837" max="14837" width="27.625" style="377" customWidth="1"/>
    <col min="14838" max="14838" width="11.625" style="377" customWidth="1"/>
    <col min="14839" max="14839" width="13.25" style="377" customWidth="1"/>
    <col min="14840" max="14840" width="10.75" style="377" customWidth="1"/>
    <col min="14841" max="14841" width="12.75" style="377" customWidth="1"/>
    <col min="14842" max="14842" width="9" style="377" hidden="1" customWidth="1"/>
    <col min="14843" max="15092" width="9" style="377"/>
    <col min="15093" max="15093" width="27.625" style="377" customWidth="1"/>
    <col min="15094" max="15094" width="11.625" style="377" customWidth="1"/>
    <col min="15095" max="15095" width="13.25" style="377" customWidth="1"/>
    <col min="15096" max="15096" width="10.75" style="377" customWidth="1"/>
    <col min="15097" max="15097" width="12.75" style="377" customWidth="1"/>
    <col min="15098" max="15098" width="9" style="377" hidden="1" customWidth="1"/>
    <col min="15099" max="15348" width="9" style="377"/>
    <col min="15349" max="15349" width="27.625" style="377" customWidth="1"/>
    <col min="15350" max="15350" width="11.625" style="377" customWidth="1"/>
    <col min="15351" max="15351" width="13.25" style="377" customWidth="1"/>
    <col min="15352" max="15352" width="10.75" style="377" customWidth="1"/>
    <col min="15353" max="15353" width="12.75" style="377" customWidth="1"/>
    <col min="15354" max="15354" width="9" style="377" hidden="1" customWidth="1"/>
    <col min="15355" max="15604" width="9" style="377"/>
    <col min="15605" max="15605" width="27.625" style="377" customWidth="1"/>
    <col min="15606" max="15606" width="11.625" style="377" customWidth="1"/>
    <col min="15607" max="15607" width="13.25" style="377" customWidth="1"/>
    <col min="15608" max="15608" width="10.75" style="377" customWidth="1"/>
    <col min="15609" max="15609" width="12.75" style="377" customWidth="1"/>
    <col min="15610" max="15610" width="9" style="377" hidden="1" customWidth="1"/>
    <col min="15611" max="15860" width="9" style="377"/>
    <col min="15861" max="15861" width="27.625" style="377" customWidth="1"/>
    <col min="15862" max="15862" width="11.625" style="377" customWidth="1"/>
    <col min="15863" max="15863" width="13.25" style="377" customWidth="1"/>
    <col min="15864" max="15864" width="10.75" style="377" customWidth="1"/>
    <col min="15865" max="15865" width="12.75" style="377" customWidth="1"/>
    <col min="15866" max="15866" width="9" style="377" hidden="1" customWidth="1"/>
    <col min="15867" max="16116" width="9" style="377"/>
    <col min="16117" max="16117" width="27.625" style="377" customWidth="1"/>
    <col min="16118" max="16118" width="11.625" style="377" customWidth="1"/>
    <col min="16119" max="16119" width="13.25" style="377" customWidth="1"/>
    <col min="16120" max="16120" width="10.75" style="377" customWidth="1"/>
    <col min="16121" max="16121" width="12.75" style="377" customWidth="1"/>
    <col min="16122" max="16122" width="9" style="377" hidden="1" customWidth="1"/>
    <col min="16123" max="16373" width="9" style="377"/>
    <col min="16374" max="16374" width="9" style="377" customWidth="1"/>
    <col min="16375" max="16384" width="9" style="377"/>
  </cols>
  <sheetData>
    <row r="2" ht="22.5" customHeight="1" spans="1:6">
      <c r="A2" s="378" t="s">
        <v>150</v>
      </c>
      <c r="B2" s="378"/>
      <c r="C2" s="378"/>
      <c r="D2" s="378"/>
      <c r="E2" s="379"/>
      <c r="F2" s="379"/>
    </row>
    <row r="3" ht="15.95" customHeight="1" spans="1:6">
      <c r="A3" s="380"/>
      <c r="F3" s="381" t="s">
        <v>29</v>
      </c>
    </row>
    <row r="4" ht="45" customHeight="1" spans="1:6">
      <c r="A4" s="181" t="s">
        <v>30</v>
      </c>
      <c r="B4" s="162" t="s">
        <v>76</v>
      </c>
      <c r="C4" s="162" t="s">
        <v>32</v>
      </c>
      <c r="D4" s="162" t="s">
        <v>33</v>
      </c>
      <c r="E4" s="288" t="s">
        <v>34</v>
      </c>
      <c r="F4" s="288" t="s">
        <v>35</v>
      </c>
    </row>
    <row r="5" ht="15.95" customHeight="1" spans="1:6">
      <c r="A5" s="382" t="s">
        <v>77</v>
      </c>
      <c r="B5" s="383">
        <v>26054</v>
      </c>
      <c r="C5" s="383">
        <v>22574</v>
      </c>
      <c r="D5" s="383">
        <v>24164</v>
      </c>
      <c r="E5" s="289">
        <f>C5/B5*100</f>
        <v>86.64</v>
      </c>
      <c r="F5" s="289">
        <f>C5/D5*100</f>
        <v>93.42</v>
      </c>
    </row>
    <row r="6" ht="15" customHeight="1" spans="1:6">
      <c r="A6" s="382" t="s">
        <v>78</v>
      </c>
      <c r="B6" s="383">
        <v>0</v>
      </c>
      <c r="C6" s="383">
        <v>0</v>
      </c>
      <c r="D6" s="383"/>
      <c r="E6" s="289"/>
      <c r="F6" s="289"/>
    </row>
    <row r="7" spans="1:6">
      <c r="A7" s="382" t="s">
        <v>79</v>
      </c>
      <c r="B7" s="383">
        <v>376</v>
      </c>
      <c r="C7" s="383">
        <v>392</v>
      </c>
      <c r="D7" s="383">
        <v>414</v>
      </c>
      <c r="E7" s="289">
        <f t="shared" ref="E7:E31" si="0">C7/B7*100</f>
        <v>104.26</v>
      </c>
      <c r="F7" s="289">
        <f t="shared" ref="F7:F43" si="1">C7/D7*100</f>
        <v>94.69</v>
      </c>
    </row>
    <row r="8" spans="1:6">
      <c r="A8" s="382" t="s">
        <v>80</v>
      </c>
      <c r="B8" s="383">
        <v>4443</v>
      </c>
      <c r="C8" s="383">
        <v>7856</v>
      </c>
      <c r="D8" s="383">
        <v>8316</v>
      </c>
      <c r="E8" s="289">
        <f t="shared" si="0"/>
        <v>176.82</v>
      </c>
      <c r="F8" s="289">
        <f t="shared" si="1"/>
        <v>94.47</v>
      </c>
    </row>
    <row r="9" spans="1:6">
      <c r="A9" s="382" t="s">
        <v>81</v>
      </c>
      <c r="B9" s="383">
        <v>52352</v>
      </c>
      <c r="C9" s="383">
        <v>73561</v>
      </c>
      <c r="D9" s="383">
        <v>70614</v>
      </c>
      <c r="E9" s="289">
        <f t="shared" si="0"/>
        <v>140.51</v>
      </c>
      <c r="F9" s="289">
        <f t="shared" si="1"/>
        <v>104.17</v>
      </c>
    </row>
    <row r="10" spans="1:6">
      <c r="A10" s="382" t="s">
        <v>82</v>
      </c>
      <c r="B10" s="383">
        <v>3658</v>
      </c>
      <c r="C10" s="383">
        <v>1494</v>
      </c>
      <c r="D10" s="383">
        <v>2433</v>
      </c>
      <c r="E10" s="289">
        <f t="shared" si="0"/>
        <v>40.84</v>
      </c>
      <c r="F10" s="289">
        <f t="shared" si="1"/>
        <v>61.41</v>
      </c>
    </row>
    <row r="11" spans="1:6">
      <c r="A11" s="382" t="s">
        <v>83</v>
      </c>
      <c r="B11" s="383">
        <v>3075</v>
      </c>
      <c r="C11" s="383">
        <v>3920</v>
      </c>
      <c r="D11" s="383">
        <v>3912</v>
      </c>
      <c r="E11" s="289">
        <f t="shared" si="0"/>
        <v>127.48</v>
      </c>
      <c r="F11" s="289">
        <f t="shared" si="1"/>
        <v>100.2</v>
      </c>
    </row>
    <row r="12" spans="1:6">
      <c r="A12" s="382" t="s">
        <v>84</v>
      </c>
      <c r="B12" s="383">
        <v>30217</v>
      </c>
      <c r="C12" s="383">
        <v>30694</v>
      </c>
      <c r="D12" s="383">
        <v>42060</v>
      </c>
      <c r="E12" s="289">
        <f t="shared" si="0"/>
        <v>101.58</v>
      </c>
      <c r="F12" s="289">
        <f t="shared" si="1"/>
        <v>72.98</v>
      </c>
    </row>
    <row r="13" spans="1:6">
      <c r="A13" s="382" t="s">
        <v>85</v>
      </c>
      <c r="B13" s="383">
        <v>25243</v>
      </c>
      <c r="C13" s="383">
        <v>45682</v>
      </c>
      <c r="D13" s="383">
        <v>38654</v>
      </c>
      <c r="E13" s="289">
        <f t="shared" si="0"/>
        <v>180.97</v>
      </c>
      <c r="F13" s="289">
        <f t="shared" si="1"/>
        <v>118.18</v>
      </c>
    </row>
    <row r="14" spans="1:6">
      <c r="A14" s="382" t="s">
        <v>86</v>
      </c>
      <c r="B14" s="383">
        <v>6</v>
      </c>
      <c r="C14" s="383">
        <v>435</v>
      </c>
      <c r="D14" s="383">
        <v>5079</v>
      </c>
      <c r="E14" s="289">
        <f t="shared" si="0"/>
        <v>7250</v>
      </c>
      <c r="F14" s="289">
        <f t="shared" si="1"/>
        <v>8.56</v>
      </c>
    </row>
    <row r="15" spans="1:6">
      <c r="A15" s="382" t="s">
        <v>87</v>
      </c>
      <c r="B15" s="383">
        <v>35399</v>
      </c>
      <c r="C15" s="383">
        <v>28015</v>
      </c>
      <c r="D15" s="383">
        <v>28593</v>
      </c>
      <c r="E15" s="289">
        <f t="shared" si="0"/>
        <v>79.14</v>
      </c>
      <c r="F15" s="289">
        <f t="shared" si="1"/>
        <v>97.98</v>
      </c>
    </row>
    <row r="16" spans="1:6">
      <c r="A16" s="382" t="s">
        <v>88</v>
      </c>
      <c r="B16" s="383">
        <v>2343</v>
      </c>
      <c r="C16" s="383">
        <v>2000</v>
      </c>
      <c r="D16" s="383">
        <v>2734</v>
      </c>
      <c r="E16" s="289">
        <f t="shared" si="0"/>
        <v>85.36</v>
      </c>
      <c r="F16" s="289">
        <f t="shared" si="1"/>
        <v>73.15</v>
      </c>
    </row>
    <row r="17" spans="1:6">
      <c r="A17" s="382" t="s">
        <v>89</v>
      </c>
      <c r="B17" s="383">
        <v>490</v>
      </c>
      <c r="C17" s="383">
        <v>3148</v>
      </c>
      <c r="D17" s="383">
        <v>3423</v>
      </c>
      <c r="E17" s="289">
        <f t="shared" si="0"/>
        <v>642.45</v>
      </c>
      <c r="F17" s="289">
        <f t="shared" si="1"/>
        <v>91.97</v>
      </c>
    </row>
    <row r="18" spans="1:6">
      <c r="A18" s="382" t="s">
        <v>90</v>
      </c>
      <c r="B18" s="383">
        <v>5798</v>
      </c>
      <c r="C18" s="383">
        <v>3113</v>
      </c>
      <c r="D18" s="383">
        <v>3446</v>
      </c>
      <c r="E18" s="289">
        <f t="shared" si="0"/>
        <v>53.69</v>
      </c>
      <c r="F18" s="289">
        <f t="shared" si="1"/>
        <v>90.34</v>
      </c>
    </row>
    <row r="19" spans="1:6">
      <c r="A19" s="382" t="s">
        <v>91</v>
      </c>
      <c r="B19" s="383">
        <v>387</v>
      </c>
      <c r="C19" s="383">
        <v>4780</v>
      </c>
      <c r="D19" s="383">
        <v>4692</v>
      </c>
      <c r="E19" s="289">
        <f t="shared" si="0"/>
        <v>1235.14</v>
      </c>
      <c r="F19" s="289">
        <f t="shared" si="1"/>
        <v>101.88</v>
      </c>
    </row>
    <row r="20" spans="1:6">
      <c r="A20" s="382" t="s">
        <v>92</v>
      </c>
      <c r="B20" s="383"/>
      <c r="C20" s="383">
        <v>0</v>
      </c>
      <c r="D20" s="383">
        <v>107</v>
      </c>
      <c r="E20" s="289"/>
      <c r="F20" s="289">
        <f t="shared" si="1"/>
        <v>0</v>
      </c>
    </row>
    <row r="21" spans="1:6">
      <c r="A21" s="382" t="s">
        <v>93</v>
      </c>
      <c r="B21" s="383"/>
      <c r="C21" s="383">
        <v>0</v>
      </c>
      <c r="D21" s="383"/>
      <c r="E21" s="289"/>
      <c r="F21" s="289"/>
    </row>
    <row r="22" spans="1:6">
      <c r="A22" s="382" t="s">
        <v>94</v>
      </c>
      <c r="B22" s="383">
        <v>1347</v>
      </c>
      <c r="C22" s="383">
        <v>1065</v>
      </c>
      <c r="D22" s="383">
        <v>1017</v>
      </c>
      <c r="E22" s="289">
        <f t="shared" si="0"/>
        <v>79.06</v>
      </c>
      <c r="F22" s="289">
        <f t="shared" si="1"/>
        <v>104.72</v>
      </c>
    </row>
    <row r="23" spans="1:6">
      <c r="A23" s="382" t="s">
        <v>95</v>
      </c>
      <c r="B23" s="383">
        <v>11840</v>
      </c>
      <c r="C23" s="383">
        <v>19686</v>
      </c>
      <c r="D23" s="383">
        <v>12419</v>
      </c>
      <c r="E23" s="289">
        <f t="shared" si="0"/>
        <v>166.27</v>
      </c>
      <c r="F23" s="289">
        <f t="shared" si="1"/>
        <v>158.52</v>
      </c>
    </row>
    <row r="24" spans="1:6">
      <c r="A24" s="382" t="s">
        <v>96</v>
      </c>
      <c r="B24" s="383"/>
      <c r="C24" s="383">
        <v>0</v>
      </c>
      <c r="D24" s="383"/>
      <c r="E24" s="289"/>
      <c r="F24" s="289"/>
    </row>
    <row r="25" spans="1:6">
      <c r="A25" s="382" t="s">
        <v>97</v>
      </c>
      <c r="B25" s="383">
        <v>1843</v>
      </c>
      <c r="C25" s="383">
        <v>1714</v>
      </c>
      <c r="D25" s="383">
        <v>1615</v>
      </c>
      <c r="E25" s="289">
        <f t="shared" si="0"/>
        <v>93</v>
      </c>
      <c r="F25" s="289">
        <f t="shared" si="1"/>
        <v>106.13</v>
      </c>
    </row>
    <row r="26" spans="1:6">
      <c r="A26" s="382" t="s">
        <v>98</v>
      </c>
      <c r="B26" s="383">
        <v>2443</v>
      </c>
      <c r="C26" s="383"/>
      <c r="D26" s="383"/>
      <c r="E26" s="289">
        <f t="shared" si="0"/>
        <v>0</v>
      </c>
      <c r="F26" s="289"/>
    </row>
    <row r="27" spans="1:6">
      <c r="A27" s="382" t="s">
        <v>99</v>
      </c>
      <c r="B27" s="383">
        <v>8569</v>
      </c>
      <c r="C27" s="383">
        <v>4124</v>
      </c>
      <c r="D27" s="383">
        <v>5542</v>
      </c>
      <c r="E27" s="289">
        <f t="shared" si="0"/>
        <v>48.13</v>
      </c>
      <c r="F27" s="289">
        <f t="shared" si="1"/>
        <v>74.41</v>
      </c>
    </row>
    <row r="28" spans="1:6">
      <c r="A28" s="382" t="s">
        <v>100</v>
      </c>
      <c r="B28" s="383">
        <v>4960</v>
      </c>
      <c r="C28" s="383">
        <v>2730</v>
      </c>
      <c r="D28" s="383">
        <v>2462</v>
      </c>
      <c r="E28" s="289">
        <f t="shared" si="0"/>
        <v>55.04</v>
      </c>
      <c r="F28" s="289">
        <f t="shared" si="1"/>
        <v>110.89</v>
      </c>
    </row>
    <row r="29" spans="1:6">
      <c r="A29" s="382" t="s">
        <v>101</v>
      </c>
      <c r="B29" s="383">
        <v>50</v>
      </c>
      <c r="C29" s="383">
        <v>29</v>
      </c>
      <c r="D29" s="383">
        <v>14</v>
      </c>
      <c r="E29" s="289">
        <f t="shared" si="0"/>
        <v>58</v>
      </c>
      <c r="F29" s="289">
        <f t="shared" si="1"/>
        <v>207.14</v>
      </c>
    </row>
    <row r="30" s="375" customFormat="1" spans="1:6">
      <c r="A30" s="384" t="s">
        <v>102</v>
      </c>
      <c r="B30" s="247">
        <f>SUM(B5:B29)</f>
        <v>220893</v>
      </c>
      <c r="C30" s="247">
        <f>SUM(C5:C29)</f>
        <v>257012</v>
      </c>
      <c r="D30" s="247">
        <f>SUM(D5:D29)</f>
        <v>261710</v>
      </c>
      <c r="E30" s="289">
        <f t="shared" si="0"/>
        <v>116.35</v>
      </c>
      <c r="F30" s="289">
        <f t="shared" si="1"/>
        <v>98.2</v>
      </c>
    </row>
    <row r="31" s="375" customFormat="1" spans="1:6">
      <c r="A31" s="385" t="s">
        <v>103</v>
      </c>
      <c r="B31" s="146">
        <v>2580</v>
      </c>
      <c r="C31" s="146">
        <v>2580</v>
      </c>
      <c r="D31" s="146">
        <v>4311</v>
      </c>
      <c r="E31" s="289">
        <f t="shared" si="0"/>
        <v>100</v>
      </c>
      <c r="F31" s="289">
        <f t="shared" si="1"/>
        <v>59.85</v>
      </c>
    </row>
    <row r="32" s="375" customFormat="1" spans="1:6">
      <c r="A32" s="385" t="s">
        <v>104</v>
      </c>
      <c r="B32" s="146">
        <f>SUM(B33:B42)</f>
        <v>0</v>
      </c>
      <c r="C32" s="146">
        <f>SUM(C33:C42)</f>
        <v>180298</v>
      </c>
      <c r="D32" s="146">
        <f>SUM(D33:D42)</f>
        <v>124789</v>
      </c>
      <c r="E32" s="289"/>
      <c r="F32" s="289">
        <f t="shared" si="1"/>
        <v>144.48</v>
      </c>
    </row>
    <row r="33" spans="1:6">
      <c r="A33" s="382" t="s">
        <v>151</v>
      </c>
      <c r="B33" s="182"/>
      <c r="C33" s="182">
        <v>44105</v>
      </c>
      <c r="D33" s="182"/>
      <c r="E33" s="289"/>
      <c r="F33" s="289"/>
    </row>
    <row r="34" s="376" customFormat="1" spans="1:6">
      <c r="A34" s="386" t="s">
        <v>105</v>
      </c>
      <c r="B34" s="387"/>
      <c r="C34" s="182">
        <v>51819</v>
      </c>
      <c r="D34" s="182">
        <v>35859</v>
      </c>
      <c r="E34" s="289"/>
      <c r="F34" s="289">
        <f t="shared" si="1"/>
        <v>144.51</v>
      </c>
    </row>
    <row r="35" s="376" customFormat="1" spans="1:6">
      <c r="A35" s="386" t="s">
        <v>152</v>
      </c>
      <c r="B35" s="387"/>
      <c r="C35" s="387"/>
      <c r="D35" s="387"/>
      <c r="E35" s="289"/>
      <c r="F35" s="289"/>
    </row>
    <row r="36" s="376" customFormat="1" spans="1:6">
      <c r="A36" s="386" t="s">
        <v>106</v>
      </c>
      <c r="B36" s="387"/>
      <c r="C36" s="387"/>
      <c r="D36" s="387"/>
      <c r="E36" s="289"/>
      <c r="F36" s="289"/>
    </row>
    <row r="37" s="376" customFormat="1" spans="1:6">
      <c r="A37" s="386" t="s">
        <v>108</v>
      </c>
      <c r="B37" s="387"/>
      <c r="C37" s="387"/>
      <c r="D37" s="387"/>
      <c r="E37" s="289"/>
      <c r="F37" s="289"/>
    </row>
    <row r="38" s="376" customFormat="1" spans="1:6">
      <c r="A38" s="386" t="s">
        <v>110</v>
      </c>
      <c r="B38" s="387"/>
      <c r="C38" s="387">
        <v>1922</v>
      </c>
      <c r="D38" s="387">
        <v>809</v>
      </c>
      <c r="E38" s="289"/>
      <c r="F38" s="289"/>
    </row>
    <row r="39" s="376" customFormat="1" spans="1:6">
      <c r="A39" s="386" t="s">
        <v>109</v>
      </c>
      <c r="B39" s="387"/>
      <c r="C39" s="182">
        <v>488</v>
      </c>
      <c r="D39" s="182">
        <f>40536-18686</f>
        <v>21850</v>
      </c>
      <c r="E39" s="289"/>
      <c r="F39" s="289">
        <f t="shared" si="1"/>
        <v>2.23</v>
      </c>
    </row>
    <row r="40" s="376" customFormat="1" spans="1:6">
      <c r="A40" s="386" t="s">
        <v>107</v>
      </c>
      <c r="B40" s="387"/>
      <c r="C40" s="182"/>
      <c r="D40" s="182"/>
      <c r="E40" s="289"/>
      <c r="F40" s="289"/>
    </row>
    <row r="41" s="376" customFormat="1" spans="1:6">
      <c r="A41" s="386" t="s">
        <v>111</v>
      </c>
      <c r="B41" s="387"/>
      <c r="C41" s="387"/>
      <c r="D41" s="387"/>
      <c r="E41" s="289"/>
      <c r="F41" s="289"/>
    </row>
    <row r="42" spans="1:6">
      <c r="A42" s="382" t="s">
        <v>112</v>
      </c>
      <c r="B42" s="182"/>
      <c r="C42" s="182">
        <v>81964</v>
      </c>
      <c r="D42" s="182">
        <f>71483-5212</f>
        <v>66271</v>
      </c>
      <c r="E42" s="289"/>
      <c r="F42" s="289">
        <f t="shared" si="1"/>
        <v>123.68</v>
      </c>
    </row>
    <row r="43" s="375" customFormat="1" spans="1:6">
      <c r="A43" s="384" t="s">
        <v>113</v>
      </c>
      <c r="B43" s="146">
        <f>B30+B31+B32</f>
        <v>223473</v>
      </c>
      <c r="C43" s="146">
        <f>C30+C31+C32</f>
        <v>439890</v>
      </c>
      <c r="D43" s="146">
        <f>D30+D31+D32</f>
        <v>390810</v>
      </c>
      <c r="E43" s="289"/>
      <c r="F43" s="289">
        <f t="shared" si="1"/>
        <v>112.56</v>
      </c>
    </row>
  </sheetData>
  <mergeCells count="1">
    <mergeCell ref="A2:F2"/>
  </mergeCells>
  <pageMargins left="0.826771653543307" right="0.708661417322835" top="0.748031496062992" bottom="0.748031496062992" header="0.31496062992126" footer="0.31496062992126"/>
  <pageSetup paperSize="9" scale="90" firstPageNumber="4" orientation="portrait" useFirstPageNumber="1"/>
  <headerFooter>
    <oddFooter>&amp;C第 &amp;P-1 页，共 &amp;N-1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9"/>
  <sheetViews>
    <sheetView topLeftCell="A517" workbookViewId="0">
      <selection activeCell="B569" sqref="B569"/>
    </sheetView>
  </sheetViews>
  <sheetFormatPr defaultColWidth="9" defaultRowHeight="14.25" outlineLevelCol="5"/>
  <cols>
    <col min="1" max="1" width="34.5" style="354" customWidth="1"/>
    <col min="2" max="2" width="11.875" style="354" customWidth="1"/>
    <col min="3" max="3" width="13" style="354" customWidth="1"/>
    <col min="4" max="4" width="10.875" style="355" customWidth="1"/>
    <col min="5" max="5" width="9" hidden="1" customWidth="1"/>
    <col min="6" max="6" width="10.5" style="355" hidden="1" customWidth="1"/>
  </cols>
  <sheetData>
    <row r="1" spans="1:3">
      <c r="A1" s="14"/>
      <c r="B1" s="14"/>
      <c r="C1" s="326"/>
    </row>
    <row r="2" ht="18.75" spans="1:4">
      <c r="A2" s="356" t="s">
        <v>153</v>
      </c>
      <c r="B2" s="356"/>
      <c r="C2" s="356"/>
      <c r="D2" s="357"/>
    </row>
    <row r="3" spans="1:4">
      <c r="A3" s="358"/>
      <c r="B3" s="358"/>
      <c r="C3" s="358"/>
      <c r="D3" s="359" t="s">
        <v>29</v>
      </c>
    </row>
    <row r="4" ht="40.5" spans="1:5">
      <c r="A4" s="360" t="s">
        <v>154</v>
      </c>
      <c r="B4" s="360" t="s">
        <v>32</v>
      </c>
      <c r="C4" s="360" t="s">
        <v>155</v>
      </c>
      <c r="D4" s="361" t="s">
        <v>117</v>
      </c>
      <c r="E4" s="362" t="s">
        <v>156</v>
      </c>
    </row>
    <row r="5" spans="1:6">
      <c r="A5" s="363" t="s">
        <v>157</v>
      </c>
      <c r="B5" s="364">
        <f>B6+B15+B23+B31+B39+B46+B52+B55+B62+B66+B71+B76+B78+B81+B86+B89+B91+B96+B101+B106+B110+B116+B118+B122+B131</f>
        <v>22574</v>
      </c>
      <c r="C5" s="364">
        <f>C6+C15+C23+C31+C39+C46+C52+C55+C62+C66+C71+C76+C78+C81+C86+C89+C91+C96+C101+C106+C110+C116+C118+C122+C131</f>
        <v>24164</v>
      </c>
      <c r="D5" s="365">
        <f>B5/C5*100</f>
        <v>93.42</v>
      </c>
      <c r="E5">
        <f>B5-C5</f>
        <v>-1590</v>
      </c>
      <c r="F5" s="355">
        <f>E5/C5*100</f>
        <v>-6.58</v>
      </c>
    </row>
    <row r="6" spans="1:6">
      <c r="A6" s="363" t="s">
        <v>158</v>
      </c>
      <c r="B6" s="353">
        <f>SUM(B7:B14)</f>
        <v>552</v>
      </c>
      <c r="C6" s="353">
        <f>SUM(C7:C14)</f>
        <v>518</v>
      </c>
      <c r="D6" s="365">
        <f t="shared" ref="D6:D69" si="0">B6/C6*100</f>
        <v>106.56</v>
      </c>
      <c r="E6">
        <f t="shared" ref="E6:E32" si="1">B6-C6</f>
        <v>34</v>
      </c>
      <c r="F6" s="355">
        <f t="shared" ref="F6:F32" si="2">E6/C6*100</f>
        <v>6.56</v>
      </c>
    </row>
    <row r="7" spans="1:6">
      <c r="A7" s="363" t="s">
        <v>159</v>
      </c>
      <c r="B7" s="366">
        <v>471</v>
      </c>
      <c r="C7" s="366">
        <v>417</v>
      </c>
      <c r="D7" s="365">
        <f t="shared" si="0"/>
        <v>112.95</v>
      </c>
      <c r="E7">
        <f t="shared" si="1"/>
        <v>54</v>
      </c>
      <c r="F7" s="355">
        <f t="shared" si="2"/>
        <v>12.95</v>
      </c>
    </row>
    <row r="8" spans="1:6">
      <c r="A8" s="363" t="s">
        <v>160</v>
      </c>
      <c r="B8" s="366">
        <v>15</v>
      </c>
      <c r="C8" s="366">
        <v>31</v>
      </c>
      <c r="D8" s="365">
        <f t="shared" si="0"/>
        <v>48.39</v>
      </c>
      <c r="E8">
        <f t="shared" si="1"/>
        <v>-16</v>
      </c>
      <c r="F8" s="355">
        <f t="shared" si="2"/>
        <v>-51.61</v>
      </c>
    </row>
    <row r="9" spans="1:6">
      <c r="A9" s="363" t="s">
        <v>161</v>
      </c>
      <c r="B9" s="363"/>
      <c r="C9" s="363"/>
      <c r="D9" s="365"/>
      <c r="E9">
        <f t="shared" si="1"/>
        <v>0</v>
      </c>
      <c r="F9" s="355" t="e">
        <f t="shared" si="2"/>
        <v>#DIV/0!</v>
      </c>
    </row>
    <row r="10" spans="1:6">
      <c r="A10" s="363" t="s">
        <v>162</v>
      </c>
      <c r="B10" s="366">
        <v>1</v>
      </c>
      <c r="C10" s="366">
        <v>1</v>
      </c>
      <c r="D10" s="365">
        <f t="shared" si="0"/>
        <v>100</v>
      </c>
      <c r="E10">
        <f t="shared" si="1"/>
        <v>0</v>
      </c>
      <c r="F10" s="355">
        <f t="shared" si="2"/>
        <v>0</v>
      </c>
    </row>
    <row r="11" spans="1:6">
      <c r="A11" s="363" t="s">
        <v>163</v>
      </c>
      <c r="B11" s="366">
        <v>2</v>
      </c>
      <c r="C11" s="366">
        <v>35</v>
      </c>
      <c r="D11" s="365">
        <f t="shared" si="0"/>
        <v>5.71</v>
      </c>
      <c r="E11">
        <f t="shared" si="1"/>
        <v>-33</v>
      </c>
      <c r="F11" s="355">
        <f t="shared" si="2"/>
        <v>-94.29</v>
      </c>
    </row>
    <row r="12" spans="1:6">
      <c r="A12" s="363" t="s">
        <v>164</v>
      </c>
      <c r="B12" s="366">
        <v>1</v>
      </c>
      <c r="C12" s="366">
        <v>1</v>
      </c>
      <c r="D12" s="365">
        <f t="shared" si="0"/>
        <v>100</v>
      </c>
      <c r="E12">
        <f t="shared" si="1"/>
        <v>0</v>
      </c>
      <c r="F12" s="355">
        <f t="shared" si="2"/>
        <v>0</v>
      </c>
    </row>
    <row r="13" spans="1:6">
      <c r="A13" s="363" t="s">
        <v>165</v>
      </c>
      <c r="B13" s="366">
        <v>32</v>
      </c>
      <c r="C13" s="366">
        <v>33</v>
      </c>
      <c r="D13" s="365">
        <f t="shared" si="0"/>
        <v>96.97</v>
      </c>
      <c r="E13">
        <f t="shared" si="1"/>
        <v>-1</v>
      </c>
      <c r="F13" s="355">
        <f t="shared" si="2"/>
        <v>-3.03</v>
      </c>
    </row>
    <row r="14" spans="1:6">
      <c r="A14" s="248" t="s">
        <v>166</v>
      </c>
      <c r="B14" s="366">
        <v>30</v>
      </c>
      <c r="C14" s="366"/>
      <c r="D14" s="365"/>
      <c r="E14">
        <f t="shared" si="1"/>
        <v>30</v>
      </c>
      <c r="F14" s="355" t="e">
        <f t="shared" si="2"/>
        <v>#DIV/0!</v>
      </c>
    </row>
    <row r="15" spans="1:6">
      <c r="A15" s="363" t="s">
        <v>167</v>
      </c>
      <c r="B15" s="353">
        <f>SUM(B16:B22)</f>
        <v>500</v>
      </c>
      <c r="C15" s="353">
        <f>SUM(C16:C22)</f>
        <v>471</v>
      </c>
      <c r="D15" s="365">
        <f t="shared" si="0"/>
        <v>106.16</v>
      </c>
      <c r="E15">
        <f t="shared" si="1"/>
        <v>29</v>
      </c>
      <c r="F15" s="355">
        <f t="shared" si="2"/>
        <v>6.16</v>
      </c>
    </row>
    <row r="16" spans="1:6">
      <c r="A16" s="363" t="s">
        <v>168</v>
      </c>
      <c r="B16" s="366">
        <v>396</v>
      </c>
      <c r="C16" s="366">
        <v>377</v>
      </c>
      <c r="D16" s="365">
        <f t="shared" si="0"/>
        <v>105.04</v>
      </c>
      <c r="E16">
        <f t="shared" si="1"/>
        <v>19</v>
      </c>
      <c r="F16" s="355">
        <f t="shared" si="2"/>
        <v>5.04</v>
      </c>
    </row>
    <row r="17" spans="1:6">
      <c r="A17" s="363" t="s">
        <v>169</v>
      </c>
      <c r="B17" s="366"/>
      <c r="C17" s="366"/>
      <c r="D17" s="365"/>
      <c r="E17">
        <f t="shared" si="1"/>
        <v>0</v>
      </c>
      <c r="F17" s="355" t="e">
        <f t="shared" si="2"/>
        <v>#DIV/0!</v>
      </c>
    </row>
    <row r="18" spans="1:6">
      <c r="A18" s="363" t="s">
        <v>170</v>
      </c>
      <c r="B18" s="366">
        <v>14</v>
      </c>
      <c r="C18" s="366">
        <v>21</v>
      </c>
      <c r="D18" s="365">
        <f t="shared" si="0"/>
        <v>66.67</v>
      </c>
      <c r="E18">
        <f t="shared" si="1"/>
        <v>-7</v>
      </c>
      <c r="F18" s="355">
        <f t="shared" si="2"/>
        <v>-33.33</v>
      </c>
    </row>
    <row r="19" spans="1:6">
      <c r="A19" s="367" t="s">
        <v>171</v>
      </c>
      <c r="B19" s="366"/>
      <c r="C19" s="366"/>
      <c r="D19" s="365"/>
      <c r="E19">
        <f t="shared" si="1"/>
        <v>0</v>
      </c>
      <c r="F19" s="355" t="e">
        <f t="shared" si="2"/>
        <v>#DIV/0!</v>
      </c>
    </row>
    <row r="20" spans="1:6">
      <c r="A20" s="363" t="s">
        <v>172</v>
      </c>
      <c r="B20" s="366">
        <v>43</v>
      </c>
      <c r="C20" s="366">
        <v>47</v>
      </c>
      <c r="D20" s="365">
        <f t="shared" si="0"/>
        <v>91.49</v>
      </c>
      <c r="E20">
        <f t="shared" si="1"/>
        <v>-4</v>
      </c>
      <c r="F20" s="355">
        <f t="shared" si="2"/>
        <v>-8.51</v>
      </c>
    </row>
    <row r="21" spans="1:6">
      <c r="A21" s="363" t="s">
        <v>173</v>
      </c>
      <c r="B21" s="366">
        <v>29</v>
      </c>
      <c r="C21" s="366">
        <v>26</v>
      </c>
      <c r="D21" s="365">
        <f t="shared" si="0"/>
        <v>111.54</v>
      </c>
      <c r="E21">
        <f t="shared" si="1"/>
        <v>3</v>
      </c>
      <c r="F21" s="355">
        <f t="shared" si="2"/>
        <v>11.54</v>
      </c>
    </row>
    <row r="22" spans="1:6">
      <c r="A22" s="363" t="s">
        <v>174</v>
      </c>
      <c r="B22" s="366">
        <v>18</v>
      </c>
      <c r="C22" s="366"/>
      <c r="D22" s="365"/>
      <c r="E22">
        <f t="shared" si="1"/>
        <v>18</v>
      </c>
      <c r="F22" s="355" t="e">
        <f t="shared" si="2"/>
        <v>#DIV/0!</v>
      </c>
    </row>
    <row r="23" spans="1:6">
      <c r="A23" s="363" t="s">
        <v>175</v>
      </c>
      <c r="B23" s="368">
        <f>SUM(B24:B30)</f>
        <v>7339</v>
      </c>
      <c r="C23" s="368">
        <f>SUM(C24:C30)</f>
        <v>8500</v>
      </c>
      <c r="D23" s="365">
        <f t="shared" si="0"/>
        <v>86.34</v>
      </c>
      <c r="E23">
        <f t="shared" si="1"/>
        <v>-1161</v>
      </c>
      <c r="F23" s="355">
        <f t="shared" si="2"/>
        <v>-13.66</v>
      </c>
    </row>
    <row r="24" spans="1:6">
      <c r="A24" s="363" t="s">
        <v>176</v>
      </c>
      <c r="B24" s="366">
        <v>3723</v>
      </c>
      <c r="C24" s="366">
        <v>3961</v>
      </c>
      <c r="D24" s="365">
        <f t="shared" si="0"/>
        <v>93.99</v>
      </c>
      <c r="E24">
        <f t="shared" si="1"/>
        <v>-238</v>
      </c>
      <c r="F24" s="355">
        <f t="shared" si="2"/>
        <v>-6.01</v>
      </c>
    </row>
    <row r="25" spans="1:6">
      <c r="A25" s="369" t="s">
        <v>169</v>
      </c>
      <c r="B25" s="366">
        <v>9</v>
      </c>
      <c r="C25" s="366"/>
      <c r="D25" s="365"/>
      <c r="E25">
        <f t="shared" si="1"/>
        <v>9</v>
      </c>
      <c r="F25" s="355" t="e">
        <f t="shared" si="2"/>
        <v>#DIV/0!</v>
      </c>
    </row>
    <row r="26" spans="1:6">
      <c r="A26" s="363" t="s">
        <v>177</v>
      </c>
      <c r="B26" s="366">
        <v>2068</v>
      </c>
      <c r="C26" s="366">
        <v>2519</v>
      </c>
      <c r="D26" s="365">
        <f t="shared" si="0"/>
        <v>82.1</v>
      </c>
      <c r="E26">
        <f t="shared" si="1"/>
        <v>-451</v>
      </c>
      <c r="F26" s="355">
        <f t="shared" si="2"/>
        <v>-17.9</v>
      </c>
    </row>
    <row r="27" spans="1:6">
      <c r="A27" s="363" t="s">
        <v>178</v>
      </c>
      <c r="B27" s="366">
        <v>170</v>
      </c>
      <c r="C27" s="366">
        <v>238</v>
      </c>
      <c r="D27" s="365">
        <f t="shared" si="0"/>
        <v>71.43</v>
      </c>
      <c r="E27">
        <f t="shared" si="1"/>
        <v>-68</v>
      </c>
      <c r="F27" s="355">
        <f t="shared" si="2"/>
        <v>-28.57</v>
      </c>
    </row>
    <row r="28" spans="1:6">
      <c r="A28" s="363" t="s">
        <v>179</v>
      </c>
      <c r="B28" s="366"/>
      <c r="C28" s="366"/>
      <c r="D28" s="365"/>
      <c r="E28">
        <f t="shared" si="1"/>
        <v>0</v>
      </c>
      <c r="F28" s="355" t="e">
        <f t="shared" si="2"/>
        <v>#DIV/0!</v>
      </c>
    </row>
    <row r="29" spans="1:6">
      <c r="A29" s="363" t="s">
        <v>180</v>
      </c>
      <c r="B29" s="366">
        <v>320</v>
      </c>
      <c r="C29" s="366">
        <v>300</v>
      </c>
      <c r="D29" s="365">
        <f t="shared" si="0"/>
        <v>106.67</v>
      </c>
      <c r="E29">
        <f t="shared" si="1"/>
        <v>20</v>
      </c>
      <c r="F29" s="355">
        <f t="shared" si="2"/>
        <v>6.67</v>
      </c>
    </row>
    <row r="30" spans="1:6">
      <c r="A30" s="363" t="s">
        <v>181</v>
      </c>
      <c r="B30" s="366">
        <v>1049</v>
      </c>
      <c r="C30" s="366">
        <v>1482</v>
      </c>
      <c r="D30" s="365">
        <f t="shared" si="0"/>
        <v>70.78</v>
      </c>
      <c r="E30">
        <f t="shared" si="1"/>
        <v>-433</v>
      </c>
      <c r="F30" s="355">
        <f t="shared" si="2"/>
        <v>-29.22</v>
      </c>
    </row>
    <row r="31" spans="1:6">
      <c r="A31" s="363" t="s">
        <v>182</v>
      </c>
      <c r="B31" s="368">
        <f>SUM(B32:B38)</f>
        <v>481</v>
      </c>
      <c r="C31" s="368">
        <f>SUM(C32:C38)</f>
        <v>400</v>
      </c>
      <c r="D31" s="365">
        <f t="shared" si="0"/>
        <v>120.25</v>
      </c>
      <c r="E31">
        <f t="shared" si="1"/>
        <v>81</v>
      </c>
      <c r="F31" s="355">
        <f t="shared" si="2"/>
        <v>20.25</v>
      </c>
    </row>
    <row r="32" spans="1:6">
      <c r="A32" s="363" t="s">
        <v>183</v>
      </c>
      <c r="B32" s="366">
        <v>136</v>
      </c>
      <c r="C32" s="366">
        <v>138</v>
      </c>
      <c r="D32" s="365">
        <f t="shared" si="0"/>
        <v>98.55</v>
      </c>
      <c r="E32">
        <f t="shared" si="1"/>
        <v>-2</v>
      </c>
      <c r="F32" s="355">
        <f t="shared" si="2"/>
        <v>-1.45</v>
      </c>
    </row>
    <row r="33" spans="1:6">
      <c r="A33" s="363" t="s">
        <v>169</v>
      </c>
      <c r="B33" s="366">
        <v>49</v>
      </c>
      <c r="C33" s="366"/>
      <c r="D33" s="365"/>
      <c r="E33">
        <f t="shared" ref="E33:E96" si="3">B33-C33</f>
        <v>49</v>
      </c>
      <c r="F33" s="355" t="e">
        <f t="shared" ref="F33:F96" si="4">E33/C33*100</f>
        <v>#DIV/0!</v>
      </c>
    </row>
    <row r="34" spans="1:6">
      <c r="A34" s="248" t="s">
        <v>184</v>
      </c>
      <c r="B34" s="366">
        <v>40</v>
      </c>
      <c r="C34" s="366">
        <v>18</v>
      </c>
      <c r="D34" s="365">
        <f t="shared" si="0"/>
        <v>222.22</v>
      </c>
      <c r="E34">
        <f t="shared" si="3"/>
        <v>22</v>
      </c>
      <c r="F34" s="355">
        <f t="shared" si="4"/>
        <v>122.22</v>
      </c>
    </row>
    <row r="35" spans="1:6">
      <c r="A35" s="363" t="s">
        <v>185</v>
      </c>
      <c r="B35" s="366">
        <v>78</v>
      </c>
      <c r="C35" s="366">
        <v>71</v>
      </c>
      <c r="D35" s="365">
        <f t="shared" si="0"/>
        <v>109.86</v>
      </c>
      <c r="E35">
        <f t="shared" si="3"/>
        <v>7</v>
      </c>
      <c r="F35" s="355">
        <f t="shared" si="4"/>
        <v>9.86</v>
      </c>
    </row>
    <row r="36" spans="1:6">
      <c r="A36" s="363" t="s">
        <v>186</v>
      </c>
      <c r="B36" s="366">
        <v>126</v>
      </c>
      <c r="C36" s="366">
        <v>128</v>
      </c>
      <c r="D36" s="365">
        <f t="shared" si="0"/>
        <v>98.44</v>
      </c>
      <c r="E36">
        <f t="shared" si="3"/>
        <v>-2</v>
      </c>
      <c r="F36" s="355">
        <f t="shared" si="4"/>
        <v>-1.56</v>
      </c>
    </row>
    <row r="37" spans="1:6">
      <c r="A37" s="363" t="s">
        <v>187</v>
      </c>
      <c r="B37" s="366"/>
      <c r="C37" s="366"/>
      <c r="D37" s="365"/>
      <c r="E37">
        <f t="shared" si="3"/>
        <v>0</v>
      </c>
      <c r="F37" s="355" t="e">
        <f t="shared" si="4"/>
        <v>#DIV/0!</v>
      </c>
    </row>
    <row r="38" spans="1:6">
      <c r="A38" s="363" t="s">
        <v>188</v>
      </c>
      <c r="B38" s="366">
        <v>52</v>
      </c>
      <c r="C38" s="366">
        <v>45</v>
      </c>
      <c r="D38" s="365">
        <f t="shared" si="0"/>
        <v>115.56</v>
      </c>
      <c r="E38">
        <f t="shared" si="3"/>
        <v>7</v>
      </c>
      <c r="F38" s="355">
        <f t="shared" si="4"/>
        <v>15.56</v>
      </c>
    </row>
    <row r="39" spans="1:6">
      <c r="A39" s="363" t="s">
        <v>189</v>
      </c>
      <c r="B39" s="368">
        <f>SUM(B40:B45)</f>
        <v>562</v>
      </c>
      <c r="C39" s="368">
        <f>SUM(C40:C45)</f>
        <v>577</v>
      </c>
      <c r="D39" s="365">
        <f t="shared" si="0"/>
        <v>97.4</v>
      </c>
      <c r="E39">
        <f t="shared" si="3"/>
        <v>-15</v>
      </c>
      <c r="F39" s="355">
        <f t="shared" si="4"/>
        <v>-2.6</v>
      </c>
    </row>
    <row r="40" spans="1:6">
      <c r="A40" s="363" t="s">
        <v>190</v>
      </c>
      <c r="B40" s="366">
        <v>59</v>
      </c>
      <c r="C40" s="366">
        <v>58</v>
      </c>
      <c r="D40" s="365">
        <f t="shared" si="0"/>
        <v>101.72</v>
      </c>
      <c r="E40">
        <f t="shared" si="3"/>
        <v>1</v>
      </c>
      <c r="F40" s="355">
        <f t="shared" si="4"/>
        <v>1.72</v>
      </c>
    </row>
    <row r="41" spans="1:6">
      <c r="A41" s="248" t="s">
        <v>191</v>
      </c>
      <c r="B41" s="366">
        <v>1</v>
      </c>
      <c r="C41" s="366">
        <v>3</v>
      </c>
      <c r="D41" s="365">
        <f t="shared" si="0"/>
        <v>33.33</v>
      </c>
      <c r="E41">
        <f t="shared" si="3"/>
        <v>-2</v>
      </c>
      <c r="F41" s="355">
        <f t="shared" si="4"/>
        <v>-66.67</v>
      </c>
    </row>
    <row r="42" spans="1:6">
      <c r="A42" s="248" t="s">
        <v>192</v>
      </c>
      <c r="B42" s="366">
        <v>44</v>
      </c>
      <c r="C42" s="366"/>
      <c r="D42" s="365"/>
      <c r="E42">
        <f t="shared" si="3"/>
        <v>44</v>
      </c>
      <c r="F42" s="355" t="e">
        <f t="shared" si="4"/>
        <v>#DIV/0!</v>
      </c>
    </row>
    <row r="43" spans="1:6">
      <c r="A43" s="363" t="s">
        <v>193</v>
      </c>
      <c r="B43" s="366">
        <v>248</v>
      </c>
      <c r="C43" s="366">
        <v>333</v>
      </c>
      <c r="D43" s="365">
        <f t="shared" si="0"/>
        <v>74.47</v>
      </c>
      <c r="E43">
        <f t="shared" si="3"/>
        <v>-85</v>
      </c>
      <c r="F43" s="355">
        <f t="shared" si="4"/>
        <v>-25.53</v>
      </c>
    </row>
    <row r="44" spans="1:6">
      <c r="A44" s="363" t="s">
        <v>194</v>
      </c>
      <c r="B44" s="366">
        <v>72</v>
      </c>
      <c r="C44" s="366">
        <v>69</v>
      </c>
      <c r="D44" s="365">
        <f t="shared" si="0"/>
        <v>104.35</v>
      </c>
      <c r="E44">
        <f t="shared" si="3"/>
        <v>3</v>
      </c>
      <c r="F44" s="355">
        <f t="shared" si="4"/>
        <v>4.35</v>
      </c>
    </row>
    <row r="45" spans="1:6">
      <c r="A45" s="363" t="s">
        <v>195</v>
      </c>
      <c r="B45" s="366">
        <v>138</v>
      </c>
      <c r="C45" s="366">
        <v>114</v>
      </c>
      <c r="D45" s="365">
        <f t="shared" si="0"/>
        <v>121.05</v>
      </c>
      <c r="E45">
        <f t="shared" si="3"/>
        <v>24</v>
      </c>
      <c r="F45" s="355">
        <f t="shared" si="4"/>
        <v>21.05</v>
      </c>
    </row>
    <row r="46" spans="1:6">
      <c r="A46" s="363" t="s">
        <v>196</v>
      </c>
      <c r="B46" s="368">
        <f>SUM(B47:B51)</f>
        <v>797</v>
      </c>
      <c r="C46" s="368">
        <f>SUM(C47:C51)</f>
        <v>884</v>
      </c>
      <c r="D46" s="365">
        <f t="shared" si="0"/>
        <v>90.16</v>
      </c>
      <c r="E46">
        <f t="shared" si="3"/>
        <v>-87</v>
      </c>
      <c r="F46" s="355">
        <f t="shared" si="4"/>
        <v>-9.84</v>
      </c>
    </row>
    <row r="47" spans="1:6">
      <c r="A47" s="363" t="s">
        <v>197</v>
      </c>
      <c r="B47" s="366">
        <v>106</v>
      </c>
      <c r="C47" s="366">
        <v>95</v>
      </c>
      <c r="D47" s="365">
        <f t="shared" si="0"/>
        <v>111.58</v>
      </c>
      <c r="E47">
        <f t="shared" si="3"/>
        <v>11</v>
      </c>
      <c r="F47" s="355">
        <f t="shared" si="4"/>
        <v>11.58</v>
      </c>
    </row>
    <row r="48" spans="1:6">
      <c r="A48" s="363" t="s">
        <v>169</v>
      </c>
      <c r="B48" s="366">
        <v>0</v>
      </c>
      <c r="C48" s="366">
        <v>1</v>
      </c>
      <c r="D48" s="365">
        <f t="shared" si="0"/>
        <v>0</v>
      </c>
      <c r="E48">
        <f t="shared" si="3"/>
        <v>-1</v>
      </c>
      <c r="F48" s="355">
        <f t="shared" si="4"/>
        <v>-100</v>
      </c>
    </row>
    <row r="49" spans="1:6">
      <c r="A49" s="363" t="s">
        <v>198</v>
      </c>
      <c r="B49" s="366">
        <v>47</v>
      </c>
      <c r="C49" s="366">
        <v>48</v>
      </c>
      <c r="D49" s="365">
        <f t="shared" si="0"/>
        <v>97.92</v>
      </c>
      <c r="E49">
        <f t="shared" si="3"/>
        <v>-1</v>
      </c>
      <c r="F49" s="355">
        <f t="shared" si="4"/>
        <v>-2.08</v>
      </c>
    </row>
    <row r="50" spans="1:6">
      <c r="A50" s="363" t="s">
        <v>199</v>
      </c>
      <c r="B50" s="366">
        <v>390</v>
      </c>
      <c r="C50" s="366">
        <v>365</v>
      </c>
      <c r="D50" s="365">
        <f t="shared" si="0"/>
        <v>106.85</v>
      </c>
      <c r="E50">
        <f t="shared" si="3"/>
        <v>25</v>
      </c>
      <c r="F50" s="355">
        <f t="shared" si="4"/>
        <v>6.85</v>
      </c>
    </row>
    <row r="51" spans="1:6">
      <c r="A51" s="363" t="s">
        <v>200</v>
      </c>
      <c r="B51" s="366">
        <v>254</v>
      </c>
      <c r="C51" s="366">
        <v>375</v>
      </c>
      <c r="D51" s="365">
        <f t="shared" si="0"/>
        <v>67.73</v>
      </c>
      <c r="E51">
        <f t="shared" si="3"/>
        <v>-121</v>
      </c>
      <c r="F51" s="355">
        <f t="shared" si="4"/>
        <v>-32.27</v>
      </c>
    </row>
    <row r="52" spans="1:6">
      <c r="A52" s="363" t="s">
        <v>201</v>
      </c>
      <c r="B52" s="368">
        <f>SUM(B53:B54)</f>
        <v>2179</v>
      </c>
      <c r="C52" s="368">
        <f>SUM(C53:C54)</f>
        <v>1400</v>
      </c>
      <c r="D52" s="365">
        <f t="shared" si="0"/>
        <v>155.64</v>
      </c>
      <c r="E52">
        <f t="shared" si="3"/>
        <v>779</v>
      </c>
      <c r="F52" s="355">
        <f t="shared" si="4"/>
        <v>55.64</v>
      </c>
    </row>
    <row r="53" spans="1:6">
      <c r="A53" s="248" t="s">
        <v>202</v>
      </c>
      <c r="B53" s="366">
        <v>-1</v>
      </c>
      <c r="C53" s="366"/>
      <c r="D53" s="365"/>
      <c r="E53">
        <f t="shared" si="3"/>
        <v>-1</v>
      </c>
      <c r="F53" s="355" t="e">
        <f t="shared" si="4"/>
        <v>#DIV/0!</v>
      </c>
    </row>
    <row r="54" spans="1:6">
      <c r="A54" s="363" t="s">
        <v>203</v>
      </c>
      <c r="B54" s="366">
        <v>2180</v>
      </c>
      <c r="C54" s="366">
        <v>1400</v>
      </c>
      <c r="D54" s="365">
        <f t="shared" si="0"/>
        <v>155.71</v>
      </c>
      <c r="E54">
        <f t="shared" si="3"/>
        <v>780</v>
      </c>
      <c r="F54" s="355">
        <f t="shared" si="4"/>
        <v>55.71</v>
      </c>
    </row>
    <row r="55" spans="1:6">
      <c r="A55" s="363" t="s">
        <v>204</v>
      </c>
      <c r="B55" s="368">
        <f>SUM(B56:B61)</f>
        <v>226</v>
      </c>
      <c r="C55" s="368">
        <f>SUM(C56:C61)</f>
        <v>244</v>
      </c>
      <c r="D55" s="365">
        <f t="shared" si="0"/>
        <v>92.62</v>
      </c>
      <c r="E55">
        <f t="shared" si="3"/>
        <v>-18</v>
      </c>
      <c r="F55" s="355">
        <f t="shared" si="4"/>
        <v>-7.38</v>
      </c>
    </row>
    <row r="56" spans="1:6">
      <c r="A56" s="363" t="s">
        <v>205</v>
      </c>
      <c r="B56" s="366">
        <v>124</v>
      </c>
      <c r="C56" s="366">
        <v>133</v>
      </c>
      <c r="D56" s="365">
        <f t="shared" si="0"/>
        <v>93.23</v>
      </c>
      <c r="E56">
        <f t="shared" si="3"/>
        <v>-9</v>
      </c>
      <c r="F56" s="355">
        <f t="shared" si="4"/>
        <v>-6.77</v>
      </c>
    </row>
    <row r="57" spans="1:6">
      <c r="A57" s="363" t="s">
        <v>206</v>
      </c>
      <c r="B57" s="366">
        <v>29</v>
      </c>
      <c r="C57" s="366">
        <v>30</v>
      </c>
      <c r="D57" s="365">
        <f t="shared" si="0"/>
        <v>96.67</v>
      </c>
      <c r="E57">
        <f t="shared" si="3"/>
        <v>-1</v>
      </c>
      <c r="F57" s="355">
        <f t="shared" si="4"/>
        <v>-3.33</v>
      </c>
    </row>
    <row r="58" spans="1:6">
      <c r="A58" s="363" t="s">
        <v>207</v>
      </c>
      <c r="B58" s="366">
        <v>1</v>
      </c>
      <c r="C58" s="366">
        <v>1</v>
      </c>
      <c r="D58" s="365">
        <f t="shared" si="0"/>
        <v>100</v>
      </c>
      <c r="E58">
        <f t="shared" si="3"/>
        <v>0</v>
      </c>
      <c r="F58" s="355">
        <f t="shared" si="4"/>
        <v>0</v>
      </c>
    </row>
    <row r="59" spans="1:6">
      <c r="A59" s="363" t="s">
        <v>208</v>
      </c>
      <c r="B59" s="366"/>
      <c r="C59" s="366">
        <v>1</v>
      </c>
      <c r="D59" s="365">
        <f t="shared" si="0"/>
        <v>0</v>
      </c>
      <c r="E59">
        <f t="shared" si="3"/>
        <v>-1</v>
      </c>
      <c r="F59" s="355">
        <f t="shared" si="4"/>
        <v>-100</v>
      </c>
    </row>
    <row r="60" spans="1:6">
      <c r="A60" s="363" t="s">
        <v>209</v>
      </c>
      <c r="B60" s="366">
        <v>72</v>
      </c>
      <c r="C60" s="366">
        <v>79</v>
      </c>
      <c r="D60" s="365">
        <f t="shared" si="0"/>
        <v>91.14</v>
      </c>
      <c r="E60">
        <f t="shared" si="3"/>
        <v>-7</v>
      </c>
      <c r="F60" s="355">
        <f t="shared" si="4"/>
        <v>-8.86</v>
      </c>
    </row>
    <row r="61" spans="1:6">
      <c r="A61" s="363" t="s">
        <v>210</v>
      </c>
      <c r="B61" s="366"/>
      <c r="C61" s="366"/>
      <c r="D61" s="365"/>
      <c r="E61">
        <f t="shared" si="3"/>
        <v>0</v>
      </c>
      <c r="F61" s="355" t="e">
        <f t="shared" si="4"/>
        <v>#DIV/0!</v>
      </c>
    </row>
    <row r="62" spans="1:6">
      <c r="A62" s="363" t="s">
        <v>211</v>
      </c>
      <c r="B62" s="368">
        <f>SUM(B63:B65)</f>
        <v>0</v>
      </c>
      <c r="C62" s="368">
        <f>SUM(C63:C65)</f>
        <v>1555</v>
      </c>
      <c r="D62" s="365">
        <f t="shared" si="0"/>
        <v>0</v>
      </c>
      <c r="E62">
        <f t="shared" si="3"/>
        <v>-1555</v>
      </c>
      <c r="F62" s="355">
        <f t="shared" si="4"/>
        <v>-100</v>
      </c>
    </row>
    <row r="63" spans="1:6">
      <c r="A63" s="363" t="s">
        <v>212</v>
      </c>
      <c r="B63" s="366"/>
      <c r="C63" s="366">
        <v>106</v>
      </c>
      <c r="D63" s="365">
        <f t="shared" si="0"/>
        <v>0</v>
      </c>
      <c r="E63">
        <f t="shared" si="3"/>
        <v>-106</v>
      </c>
      <c r="F63" s="355">
        <f t="shared" si="4"/>
        <v>-100</v>
      </c>
    </row>
    <row r="64" spans="1:6">
      <c r="A64" s="363" t="s">
        <v>213</v>
      </c>
      <c r="B64" s="366"/>
      <c r="C64" s="366">
        <v>943</v>
      </c>
      <c r="D64" s="365">
        <f t="shared" si="0"/>
        <v>0</v>
      </c>
      <c r="E64">
        <f t="shared" si="3"/>
        <v>-943</v>
      </c>
      <c r="F64" s="355">
        <f t="shared" si="4"/>
        <v>-100</v>
      </c>
    </row>
    <row r="65" spans="1:6">
      <c r="A65" s="248" t="s">
        <v>214</v>
      </c>
      <c r="B65" s="366"/>
      <c r="C65" s="366">
        <v>506</v>
      </c>
      <c r="D65" s="365">
        <f t="shared" si="0"/>
        <v>0</v>
      </c>
      <c r="E65">
        <f t="shared" si="3"/>
        <v>-506</v>
      </c>
      <c r="F65" s="355">
        <f t="shared" si="4"/>
        <v>-100</v>
      </c>
    </row>
    <row r="66" spans="1:6">
      <c r="A66" s="363" t="s">
        <v>215</v>
      </c>
      <c r="B66" s="368">
        <f>SUM(B67:B70)</f>
        <v>1550</v>
      </c>
      <c r="C66" s="368">
        <f>SUM(C67:C70)</f>
        <v>1328</v>
      </c>
      <c r="D66" s="365">
        <f t="shared" si="0"/>
        <v>116.72</v>
      </c>
      <c r="E66">
        <f t="shared" si="3"/>
        <v>222</v>
      </c>
      <c r="F66" s="355">
        <f t="shared" si="4"/>
        <v>16.72</v>
      </c>
    </row>
    <row r="67" spans="1:6">
      <c r="A67" s="363" t="s">
        <v>216</v>
      </c>
      <c r="B67" s="366">
        <v>1474</v>
      </c>
      <c r="C67" s="366">
        <v>1274</v>
      </c>
      <c r="D67" s="365">
        <f t="shared" si="0"/>
        <v>115.7</v>
      </c>
      <c r="E67">
        <f t="shared" si="3"/>
        <v>200</v>
      </c>
      <c r="F67" s="355">
        <f t="shared" si="4"/>
        <v>15.7</v>
      </c>
    </row>
    <row r="68" spans="1:6">
      <c r="A68" s="363" t="s">
        <v>169</v>
      </c>
      <c r="B68" s="366"/>
      <c r="C68" s="366"/>
      <c r="D68" s="365"/>
      <c r="E68">
        <f t="shared" si="3"/>
        <v>0</v>
      </c>
      <c r="F68" s="355" t="e">
        <f t="shared" si="4"/>
        <v>#DIV/0!</v>
      </c>
    </row>
    <row r="69" spans="1:6">
      <c r="A69" s="363" t="s">
        <v>217</v>
      </c>
      <c r="B69" s="366">
        <v>72</v>
      </c>
      <c r="C69" s="366">
        <v>53</v>
      </c>
      <c r="D69" s="365">
        <f t="shared" si="0"/>
        <v>135.85</v>
      </c>
      <c r="E69">
        <f t="shared" si="3"/>
        <v>19</v>
      </c>
      <c r="F69" s="355">
        <f t="shared" si="4"/>
        <v>35.85</v>
      </c>
    </row>
    <row r="70" spans="1:6">
      <c r="A70" s="370" t="s">
        <v>218</v>
      </c>
      <c r="B70" s="366">
        <v>4</v>
      </c>
      <c r="C70" s="366">
        <v>1</v>
      </c>
      <c r="D70" s="365">
        <f t="shared" ref="D70:D133" si="5">B70/C70*100</f>
        <v>400</v>
      </c>
      <c r="E70">
        <f t="shared" si="3"/>
        <v>3</v>
      </c>
      <c r="F70" s="355">
        <f t="shared" si="4"/>
        <v>300</v>
      </c>
    </row>
    <row r="71" spans="1:6">
      <c r="A71" s="363" t="s">
        <v>219</v>
      </c>
      <c r="B71" s="368">
        <f>SUM(B72:B75)</f>
        <v>781</v>
      </c>
      <c r="C71" s="368">
        <f>SUM(C72:C75)</f>
        <v>687</v>
      </c>
      <c r="D71" s="365">
        <f t="shared" si="5"/>
        <v>113.68</v>
      </c>
      <c r="E71">
        <f t="shared" si="3"/>
        <v>94</v>
      </c>
      <c r="F71" s="355">
        <f t="shared" si="4"/>
        <v>13.68</v>
      </c>
    </row>
    <row r="72" spans="1:6">
      <c r="A72" s="363" t="s">
        <v>220</v>
      </c>
      <c r="B72" s="366">
        <v>274</v>
      </c>
      <c r="C72" s="366">
        <v>249</v>
      </c>
      <c r="D72" s="365">
        <f t="shared" si="5"/>
        <v>110.04</v>
      </c>
      <c r="E72">
        <f t="shared" si="3"/>
        <v>25</v>
      </c>
      <c r="F72" s="355">
        <f t="shared" si="4"/>
        <v>10.04</v>
      </c>
    </row>
    <row r="73" spans="1:6">
      <c r="A73" s="363" t="s">
        <v>221</v>
      </c>
      <c r="B73" s="366">
        <v>166</v>
      </c>
      <c r="C73" s="366">
        <v>172</v>
      </c>
      <c r="D73" s="365">
        <f t="shared" si="5"/>
        <v>96.51</v>
      </c>
      <c r="E73">
        <f t="shared" si="3"/>
        <v>-6</v>
      </c>
      <c r="F73" s="355">
        <f t="shared" si="4"/>
        <v>-3.49</v>
      </c>
    </row>
    <row r="74" spans="1:6">
      <c r="A74" s="363" t="s">
        <v>222</v>
      </c>
      <c r="B74" s="366"/>
      <c r="C74" s="366"/>
      <c r="D74" s="365"/>
      <c r="E74">
        <f t="shared" si="3"/>
        <v>0</v>
      </c>
      <c r="F74" s="355" t="e">
        <f t="shared" si="4"/>
        <v>#DIV/0!</v>
      </c>
    </row>
    <row r="75" spans="1:6">
      <c r="A75" s="363" t="s">
        <v>223</v>
      </c>
      <c r="B75" s="366">
        <v>341</v>
      </c>
      <c r="C75" s="366">
        <v>266</v>
      </c>
      <c r="D75" s="365">
        <f t="shared" si="5"/>
        <v>128.2</v>
      </c>
      <c r="E75">
        <f t="shared" si="3"/>
        <v>75</v>
      </c>
      <c r="F75" s="355">
        <f t="shared" si="4"/>
        <v>28.2</v>
      </c>
    </row>
    <row r="76" s="352" customFormat="1" spans="1:6">
      <c r="A76" s="363" t="s">
        <v>224</v>
      </c>
      <c r="B76" s="368">
        <f>SUM(B77)</f>
        <v>0</v>
      </c>
      <c r="C76" s="368">
        <f>SUM(C77)</f>
        <v>10</v>
      </c>
      <c r="D76" s="365">
        <f t="shared" si="5"/>
        <v>0</v>
      </c>
      <c r="E76">
        <f t="shared" si="3"/>
        <v>-10</v>
      </c>
      <c r="F76" s="355">
        <f t="shared" si="4"/>
        <v>-100</v>
      </c>
    </row>
    <row r="77" s="352" customFormat="1" spans="1:6">
      <c r="A77" s="363" t="s">
        <v>225</v>
      </c>
      <c r="B77" s="366"/>
      <c r="C77" s="366">
        <v>10</v>
      </c>
      <c r="D77" s="365">
        <f t="shared" si="5"/>
        <v>0</v>
      </c>
      <c r="E77">
        <f t="shared" si="3"/>
        <v>-10</v>
      </c>
      <c r="F77" s="355">
        <f t="shared" si="4"/>
        <v>-100</v>
      </c>
    </row>
    <row r="78" s="352" customFormat="1" spans="1:6">
      <c r="A78" s="363" t="s">
        <v>226</v>
      </c>
      <c r="B78" s="368">
        <f>SUM(B79:B80)</f>
        <v>6</v>
      </c>
      <c r="C78" s="368">
        <f>SUM(C79:C80)</f>
        <v>11</v>
      </c>
      <c r="D78" s="365">
        <f t="shared" si="5"/>
        <v>54.55</v>
      </c>
      <c r="E78">
        <f t="shared" si="3"/>
        <v>-5</v>
      </c>
      <c r="F78" s="355">
        <f t="shared" si="4"/>
        <v>-45.45</v>
      </c>
    </row>
    <row r="79" s="352" customFormat="1" spans="1:6">
      <c r="A79" s="363" t="s">
        <v>227</v>
      </c>
      <c r="B79" s="366">
        <v>2</v>
      </c>
      <c r="C79" s="366">
        <v>6</v>
      </c>
      <c r="D79" s="365">
        <f t="shared" si="5"/>
        <v>33.33</v>
      </c>
      <c r="E79">
        <f t="shared" si="3"/>
        <v>-4</v>
      </c>
      <c r="F79" s="355">
        <f t="shared" si="4"/>
        <v>-66.67</v>
      </c>
    </row>
    <row r="80" s="352" customFormat="1" spans="1:6">
      <c r="A80" s="363" t="s">
        <v>228</v>
      </c>
      <c r="B80" s="366">
        <v>4</v>
      </c>
      <c r="C80" s="366">
        <v>5</v>
      </c>
      <c r="D80" s="365">
        <f t="shared" si="5"/>
        <v>80</v>
      </c>
      <c r="E80">
        <f t="shared" si="3"/>
        <v>-1</v>
      </c>
      <c r="F80" s="355">
        <f t="shared" si="4"/>
        <v>-20</v>
      </c>
    </row>
    <row r="81" spans="1:6">
      <c r="A81" s="363" t="s">
        <v>229</v>
      </c>
      <c r="B81" s="368">
        <f>SUM(B82:B85)</f>
        <v>121</v>
      </c>
      <c r="C81" s="368">
        <f>SUM(C82:C85)</f>
        <v>82</v>
      </c>
      <c r="D81" s="365">
        <f t="shared" si="5"/>
        <v>147.56</v>
      </c>
      <c r="E81">
        <f t="shared" si="3"/>
        <v>39</v>
      </c>
      <c r="F81" s="355">
        <f t="shared" si="4"/>
        <v>47.56</v>
      </c>
    </row>
    <row r="82" spans="1:6">
      <c r="A82" s="363" t="s">
        <v>230</v>
      </c>
      <c r="B82" s="366">
        <v>49</v>
      </c>
      <c r="C82" s="366">
        <v>42</v>
      </c>
      <c r="D82" s="365">
        <f t="shared" si="5"/>
        <v>116.67</v>
      </c>
      <c r="E82">
        <f t="shared" si="3"/>
        <v>7</v>
      </c>
      <c r="F82" s="355">
        <f t="shared" si="4"/>
        <v>16.67</v>
      </c>
    </row>
    <row r="83" spans="1:6">
      <c r="A83" s="248" t="s">
        <v>231</v>
      </c>
      <c r="B83" s="366">
        <v>42</v>
      </c>
      <c r="C83" s="366">
        <v>35</v>
      </c>
      <c r="D83" s="365">
        <f t="shared" si="5"/>
        <v>120</v>
      </c>
      <c r="E83">
        <f t="shared" si="3"/>
        <v>7</v>
      </c>
      <c r="F83" s="355">
        <f t="shared" si="4"/>
        <v>20</v>
      </c>
    </row>
    <row r="84" spans="1:6">
      <c r="A84" s="363" t="s">
        <v>232</v>
      </c>
      <c r="B84" s="366"/>
      <c r="C84" s="366"/>
      <c r="D84" s="365"/>
      <c r="E84">
        <f t="shared" si="3"/>
        <v>0</v>
      </c>
      <c r="F84" s="355" t="e">
        <f t="shared" si="4"/>
        <v>#DIV/0!</v>
      </c>
    </row>
    <row r="85" spans="1:6">
      <c r="A85" s="363" t="s">
        <v>233</v>
      </c>
      <c r="B85" s="366">
        <v>30</v>
      </c>
      <c r="C85" s="366">
        <v>5</v>
      </c>
      <c r="D85" s="365">
        <f t="shared" si="5"/>
        <v>600</v>
      </c>
      <c r="E85">
        <f t="shared" si="3"/>
        <v>25</v>
      </c>
      <c r="F85" s="355">
        <f t="shared" si="4"/>
        <v>500</v>
      </c>
    </row>
    <row r="86" spans="1:6">
      <c r="A86" s="363" t="s">
        <v>234</v>
      </c>
      <c r="B86" s="368">
        <f>SUM(B87:B88)</f>
        <v>173</v>
      </c>
      <c r="C86" s="368">
        <f>SUM(C87:C88)</f>
        <v>183</v>
      </c>
      <c r="D86" s="365">
        <f t="shared" si="5"/>
        <v>94.54</v>
      </c>
      <c r="E86">
        <f t="shared" si="3"/>
        <v>-10</v>
      </c>
      <c r="F86" s="355">
        <f t="shared" si="4"/>
        <v>-5.46</v>
      </c>
    </row>
    <row r="87" spans="1:6">
      <c r="A87" s="363" t="s">
        <v>235</v>
      </c>
      <c r="B87" s="366">
        <v>173</v>
      </c>
      <c r="C87" s="366">
        <v>173</v>
      </c>
      <c r="D87" s="365">
        <f t="shared" si="5"/>
        <v>100</v>
      </c>
      <c r="E87">
        <f t="shared" si="3"/>
        <v>0</v>
      </c>
      <c r="F87" s="355">
        <f t="shared" si="4"/>
        <v>0</v>
      </c>
    </row>
    <row r="88" spans="1:6">
      <c r="A88" s="363" t="s">
        <v>236</v>
      </c>
      <c r="B88" s="366"/>
      <c r="C88" s="366">
        <v>10</v>
      </c>
      <c r="D88" s="365">
        <f t="shared" si="5"/>
        <v>0</v>
      </c>
      <c r="E88">
        <f t="shared" si="3"/>
        <v>-10</v>
      </c>
      <c r="F88" s="355">
        <f t="shared" si="4"/>
        <v>-100</v>
      </c>
    </row>
    <row r="89" spans="1:6">
      <c r="A89" s="363" t="s">
        <v>237</v>
      </c>
      <c r="B89" s="368">
        <f>SUM(B90)</f>
        <v>22</v>
      </c>
      <c r="C89" s="368">
        <f>SUM(C90)</f>
        <v>39</v>
      </c>
      <c r="D89" s="365">
        <f t="shared" si="5"/>
        <v>56.41</v>
      </c>
      <c r="E89">
        <f t="shared" si="3"/>
        <v>-17</v>
      </c>
      <c r="F89" s="355">
        <f t="shared" si="4"/>
        <v>-43.59</v>
      </c>
    </row>
    <row r="90" spans="1:6">
      <c r="A90" s="363" t="s">
        <v>238</v>
      </c>
      <c r="B90" s="366">
        <v>22</v>
      </c>
      <c r="C90" s="366">
        <v>39</v>
      </c>
      <c r="D90" s="365">
        <f t="shared" si="5"/>
        <v>56.41</v>
      </c>
      <c r="E90">
        <f t="shared" si="3"/>
        <v>-17</v>
      </c>
      <c r="F90" s="355">
        <f t="shared" si="4"/>
        <v>-43.59</v>
      </c>
    </row>
    <row r="91" spans="1:6">
      <c r="A91" s="363" t="s">
        <v>239</v>
      </c>
      <c r="B91" s="368">
        <f>SUM(B92:B95)</f>
        <v>515</v>
      </c>
      <c r="C91" s="368">
        <f>SUM(C92:C95)</f>
        <v>495</v>
      </c>
      <c r="D91" s="365">
        <f t="shared" si="5"/>
        <v>104.04</v>
      </c>
      <c r="E91">
        <f t="shared" si="3"/>
        <v>20</v>
      </c>
      <c r="F91" s="355">
        <f t="shared" si="4"/>
        <v>4.04</v>
      </c>
    </row>
    <row r="92" spans="1:6">
      <c r="A92" s="363" t="s">
        <v>240</v>
      </c>
      <c r="B92" s="366">
        <v>320</v>
      </c>
      <c r="C92" s="366">
        <v>314</v>
      </c>
      <c r="D92" s="365">
        <f t="shared" si="5"/>
        <v>101.91</v>
      </c>
      <c r="E92">
        <f t="shared" si="3"/>
        <v>6</v>
      </c>
      <c r="F92" s="355">
        <f t="shared" si="4"/>
        <v>1.91</v>
      </c>
    </row>
    <row r="93" spans="1:6">
      <c r="A93" s="363" t="s">
        <v>241</v>
      </c>
      <c r="B93" s="366">
        <v>33</v>
      </c>
      <c r="C93" s="366">
        <v>28</v>
      </c>
      <c r="D93" s="365">
        <f t="shared" si="5"/>
        <v>117.86</v>
      </c>
      <c r="E93">
        <f t="shared" si="3"/>
        <v>5</v>
      </c>
      <c r="F93" s="355">
        <f t="shared" si="4"/>
        <v>17.86</v>
      </c>
    </row>
    <row r="94" spans="1:6">
      <c r="A94" s="363" t="s">
        <v>242</v>
      </c>
      <c r="B94" s="366">
        <v>58</v>
      </c>
      <c r="C94" s="366">
        <v>61</v>
      </c>
      <c r="D94" s="365">
        <f t="shared" si="5"/>
        <v>95.08</v>
      </c>
      <c r="E94">
        <f t="shared" si="3"/>
        <v>-3</v>
      </c>
      <c r="F94" s="355">
        <f t="shared" si="4"/>
        <v>-4.92</v>
      </c>
    </row>
    <row r="95" spans="1:6">
      <c r="A95" s="363" t="s">
        <v>243</v>
      </c>
      <c r="B95" s="366">
        <v>104</v>
      </c>
      <c r="C95" s="366">
        <v>92</v>
      </c>
      <c r="D95" s="365">
        <f t="shared" si="5"/>
        <v>113.04</v>
      </c>
      <c r="E95">
        <f t="shared" si="3"/>
        <v>12</v>
      </c>
      <c r="F95" s="355">
        <f t="shared" si="4"/>
        <v>13.04</v>
      </c>
    </row>
    <row r="96" spans="1:6">
      <c r="A96" s="363" t="s">
        <v>244</v>
      </c>
      <c r="B96" s="368">
        <f>SUM(B97:B100)</f>
        <v>779</v>
      </c>
      <c r="C96" s="368">
        <f>SUM(C97:C99)</f>
        <v>635</v>
      </c>
      <c r="D96" s="365">
        <f t="shared" si="5"/>
        <v>122.68</v>
      </c>
      <c r="E96">
        <f t="shared" si="3"/>
        <v>144</v>
      </c>
      <c r="F96" s="355">
        <f t="shared" si="4"/>
        <v>22.68</v>
      </c>
    </row>
    <row r="97" spans="1:6">
      <c r="A97" s="363" t="s">
        <v>245</v>
      </c>
      <c r="B97" s="366">
        <v>657</v>
      </c>
      <c r="C97" s="366">
        <v>555</v>
      </c>
      <c r="D97" s="365">
        <f t="shared" si="5"/>
        <v>118.38</v>
      </c>
      <c r="E97">
        <f t="shared" ref="E97:E160" si="6">B97-C97</f>
        <v>102</v>
      </c>
      <c r="F97" s="355">
        <f t="shared" ref="F97:F160" si="7">E97/C97*100</f>
        <v>18.38</v>
      </c>
    </row>
    <row r="98" spans="1:6">
      <c r="A98" s="363" t="s">
        <v>246</v>
      </c>
      <c r="B98" s="366">
        <v>29</v>
      </c>
      <c r="C98" s="366">
        <v>28</v>
      </c>
      <c r="D98" s="365">
        <f t="shared" si="5"/>
        <v>103.57</v>
      </c>
      <c r="E98">
        <f t="shared" si="6"/>
        <v>1</v>
      </c>
      <c r="F98" s="355">
        <f t="shared" si="7"/>
        <v>3.57</v>
      </c>
    </row>
    <row r="99" spans="1:6">
      <c r="A99" s="363" t="s">
        <v>217</v>
      </c>
      <c r="B99" s="366">
        <v>76</v>
      </c>
      <c r="C99" s="366">
        <v>52</v>
      </c>
      <c r="D99" s="365">
        <f t="shared" si="5"/>
        <v>146.15</v>
      </c>
      <c r="E99">
        <f t="shared" si="6"/>
        <v>24</v>
      </c>
      <c r="F99" s="355">
        <f t="shared" si="7"/>
        <v>46.15</v>
      </c>
    </row>
    <row r="100" spans="1:6">
      <c r="A100" s="363" t="s">
        <v>247</v>
      </c>
      <c r="B100" s="366">
        <v>17</v>
      </c>
      <c r="C100" s="366"/>
      <c r="D100" s="365"/>
      <c r="E100">
        <f t="shared" si="6"/>
        <v>17</v>
      </c>
      <c r="F100" s="355" t="e">
        <f t="shared" si="7"/>
        <v>#DIV/0!</v>
      </c>
    </row>
    <row r="101" spans="1:6">
      <c r="A101" s="363" t="s">
        <v>248</v>
      </c>
      <c r="B101" s="368">
        <f>SUM(B102:B105)</f>
        <v>1204</v>
      </c>
      <c r="C101" s="368">
        <f>SUM(C102:C105)</f>
        <v>1022</v>
      </c>
      <c r="D101" s="365">
        <f t="shared" si="5"/>
        <v>117.81</v>
      </c>
      <c r="E101">
        <f t="shared" si="6"/>
        <v>182</v>
      </c>
      <c r="F101" s="355">
        <f t="shared" si="7"/>
        <v>17.81</v>
      </c>
    </row>
    <row r="102" spans="1:6">
      <c r="A102" s="363" t="s">
        <v>249</v>
      </c>
      <c r="B102" s="366">
        <v>636</v>
      </c>
      <c r="C102" s="366">
        <v>508</v>
      </c>
      <c r="D102" s="365">
        <f t="shared" si="5"/>
        <v>125.2</v>
      </c>
      <c r="E102">
        <f t="shared" si="6"/>
        <v>128</v>
      </c>
      <c r="F102" s="355">
        <f t="shared" si="7"/>
        <v>25.2</v>
      </c>
    </row>
    <row r="103" spans="1:6">
      <c r="A103" s="363" t="s">
        <v>250</v>
      </c>
      <c r="B103" s="366">
        <v>3</v>
      </c>
      <c r="C103" s="366">
        <v>12</v>
      </c>
      <c r="D103" s="365">
        <f t="shared" si="5"/>
        <v>25</v>
      </c>
      <c r="E103">
        <f t="shared" si="6"/>
        <v>-9</v>
      </c>
      <c r="F103" s="355">
        <f t="shared" si="7"/>
        <v>-75</v>
      </c>
    </row>
    <row r="104" spans="1:6">
      <c r="A104" s="363" t="s">
        <v>251</v>
      </c>
      <c r="B104" s="366">
        <v>65</v>
      </c>
      <c r="C104" s="366">
        <v>48</v>
      </c>
      <c r="D104" s="365">
        <f t="shared" si="5"/>
        <v>135.42</v>
      </c>
      <c r="E104">
        <f t="shared" si="6"/>
        <v>17</v>
      </c>
      <c r="F104" s="355">
        <f t="shared" si="7"/>
        <v>35.42</v>
      </c>
    </row>
    <row r="105" spans="1:6">
      <c r="A105" s="363" t="s">
        <v>252</v>
      </c>
      <c r="B105" s="366">
        <v>500</v>
      </c>
      <c r="C105" s="366">
        <v>454</v>
      </c>
      <c r="D105" s="365">
        <f t="shared" si="5"/>
        <v>110.13</v>
      </c>
      <c r="E105">
        <f t="shared" si="6"/>
        <v>46</v>
      </c>
      <c r="F105" s="355">
        <f t="shared" si="7"/>
        <v>10.13</v>
      </c>
    </row>
    <row r="106" spans="1:6">
      <c r="A106" s="363" t="s">
        <v>253</v>
      </c>
      <c r="B106" s="368">
        <f>SUM(B107:B109)</f>
        <v>627</v>
      </c>
      <c r="C106" s="368">
        <f>SUM(C107:C109)</f>
        <v>563</v>
      </c>
      <c r="D106" s="365">
        <f t="shared" si="5"/>
        <v>111.37</v>
      </c>
      <c r="E106">
        <f t="shared" si="6"/>
        <v>64</v>
      </c>
      <c r="F106" s="355">
        <f t="shared" si="7"/>
        <v>11.37</v>
      </c>
    </row>
    <row r="107" spans="1:6">
      <c r="A107" s="363" t="s">
        <v>254</v>
      </c>
      <c r="B107" s="366">
        <v>414</v>
      </c>
      <c r="C107" s="366">
        <v>396</v>
      </c>
      <c r="D107" s="365">
        <f t="shared" si="5"/>
        <v>104.55</v>
      </c>
      <c r="E107">
        <f t="shared" si="6"/>
        <v>18</v>
      </c>
      <c r="F107" s="355">
        <f t="shared" si="7"/>
        <v>4.55</v>
      </c>
    </row>
    <row r="108" spans="1:6">
      <c r="A108" s="363" t="s">
        <v>255</v>
      </c>
      <c r="B108" s="366">
        <v>14</v>
      </c>
      <c r="C108" s="366">
        <v>34</v>
      </c>
      <c r="D108" s="365">
        <f t="shared" si="5"/>
        <v>41.18</v>
      </c>
      <c r="E108">
        <f t="shared" si="6"/>
        <v>-20</v>
      </c>
      <c r="F108" s="355">
        <f t="shared" si="7"/>
        <v>-58.82</v>
      </c>
    </row>
    <row r="109" spans="1:6">
      <c r="A109" s="363" t="s">
        <v>256</v>
      </c>
      <c r="B109" s="366">
        <v>199</v>
      </c>
      <c r="C109" s="366">
        <v>133</v>
      </c>
      <c r="D109" s="365">
        <f t="shared" si="5"/>
        <v>149.62</v>
      </c>
      <c r="E109">
        <f t="shared" si="6"/>
        <v>66</v>
      </c>
      <c r="F109" s="355">
        <f t="shared" si="7"/>
        <v>49.62</v>
      </c>
    </row>
    <row r="110" spans="1:6">
      <c r="A110" s="363" t="s">
        <v>257</v>
      </c>
      <c r="B110" s="368">
        <f>SUM(B111:B115)</f>
        <v>313</v>
      </c>
      <c r="C110" s="368">
        <f>SUM(C111:C115)</f>
        <v>597</v>
      </c>
      <c r="D110" s="365">
        <f t="shared" si="5"/>
        <v>52.43</v>
      </c>
      <c r="E110">
        <f t="shared" si="6"/>
        <v>-284</v>
      </c>
      <c r="F110" s="355">
        <f t="shared" si="7"/>
        <v>-47.57</v>
      </c>
    </row>
    <row r="111" spans="1:6">
      <c r="A111" s="363" t="s">
        <v>258</v>
      </c>
      <c r="B111" s="366">
        <v>224</v>
      </c>
      <c r="C111" s="366">
        <v>199</v>
      </c>
      <c r="D111" s="365">
        <f t="shared" si="5"/>
        <v>112.56</v>
      </c>
      <c r="E111">
        <f t="shared" si="6"/>
        <v>25</v>
      </c>
      <c r="F111" s="355">
        <f t="shared" si="7"/>
        <v>12.56</v>
      </c>
    </row>
    <row r="112" spans="1:6">
      <c r="A112" s="363" t="s">
        <v>259</v>
      </c>
      <c r="B112" s="366">
        <v>36</v>
      </c>
      <c r="C112" s="366">
        <v>41</v>
      </c>
      <c r="D112" s="365">
        <f t="shared" si="5"/>
        <v>87.8</v>
      </c>
      <c r="E112">
        <f t="shared" si="6"/>
        <v>-5</v>
      </c>
      <c r="F112" s="355">
        <f t="shared" si="7"/>
        <v>-12.2</v>
      </c>
    </row>
    <row r="113" spans="1:6">
      <c r="A113" s="363" t="s">
        <v>232</v>
      </c>
      <c r="B113" s="366">
        <v>8</v>
      </c>
      <c r="C113" s="366">
        <v>12</v>
      </c>
      <c r="D113" s="365">
        <f t="shared" si="5"/>
        <v>66.67</v>
      </c>
      <c r="E113">
        <f t="shared" si="6"/>
        <v>-4</v>
      </c>
      <c r="F113" s="355">
        <f t="shared" si="7"/>
        <v>-33.33</v>
      </c>
    </row>
    <row r="114" spans="1:6">
      <c r="A114" s="363" t="s">
        <v>260</v>
      </c>
      <c r="B114" s="366">
        <v>31</v>
      </c>
      <c r="C114" s="366">
        <v>30</v>
      </c>
      <c r="D114" s="365">
        <f t="shared" si="5"/>
        <v>103.33</v>
      </c>
      <c r="E114">
        <f t="shared" si="6"/>
        <v>1</v>
      </c>
      <c r="F114" s="355">
        <f t="shared" si="7"/>
        <v>3.33</v>
      </c>
    </row>
    <row r="115" spans="1:6">
      <c r="A115" s="248" t="s">
        <v>261</v>
      </c>
      <c r="B115" s="366">
        <v>14</v>
      </c>
      <c r="C115" s="366">
        <v>315</v>
      </c>
      <c r="D115" s="365">
        <f t="shared" si="5"/>
        <v>4.44</v>
      </c>
      <c r="E115">
        <f t="shared" si="6"/>
        <v>-301</v>
      </c>
      <c r="F115" s="355">
        <f t="shared" si="7"/>
        <v>-95.56</v>
      </c>
    </row>
    <row r="116" spans="1:6">
      <c r="A116" s="248" t="s">
        <v>262</v>
      </c>
      <c r="B116" s="368">
        <f>SUM(B117)</f>
        <v>13</v>
      </c>
      <c r="C116" s="368">
        <f>SUM(C117)</f>
        <v>13</v>
      </c>
      <c r="D116" s="365">
        <f t="shared" si="5"/>
        <v>100</v>
      </c>
      <c r="E116">
        <f t="shared" si="6"/>
        <v>0</v>
      </c>
      <c r="F116" s="355">
        <f t="shared" si="7"/>
        <v>0</v>
      </c>
    </row>
    <row r="117" spans="1:6">
      <c r="A117" s="248" t="s">
        <v>263</v>
      </c>
      <c r="B117" s="366">
        <v>13</v>
      </c>
      <c r="C117" s="366">
        <v>13</v>
      </c>
      <c r="D117" s="365">
        <f t="shared" si="5"/>
        <v>100</v>
      </c>
      <c r="E117">
        <f t="shared" si="6"/>
        <v>0</v>
      </c>
      <c r="F117" s="355">
        <f t="shared" si="7"/>
        <v>0</v>
      </c>
    </row>
    <row r="118" spans="1:6">
      <c r="A118" s="363" t="s">
        <v>264</v>
      </c>
      <c r="B118" s="368">
        <f>SUM(B119:B121)</f>
        <v>1112</v>
      </c>
      <c r="C118" s="368">
        <f>SUM(C119:C121)</f>
        <v>1396</v>
      </c>
      <c r="D118" s="365">
        <f t="shared" si="5"/>
        <v>79.66</v>
      </c>
      <c r="E118">
        <f t="shared" si="6"/>
        <v>-284</v>
      </c>
      <c r="F118" s="355">
        <f t="shared" si="7"/>
        <v>-20.34</v>
      </c>
    </row>
    <row r="119" spans="1:6">
      <c r="A119" s="363" t="s">
        <v>265</v>
      </c>
      <c r="B119" s="366">
        <v>360</v>
      </c>
      <c r="C119" s="366">
        <v>358</v>
      </c>
      <c r="D119" s="365">
        <f t="shared" si="5"/>
        <v>100.56</v>
      </c>
      <c r="E119">
        <f t="shared" si="6"/>
        <v>2</v>
      </c>
      <c r="F119" s="355">
        <f t="shared" si="7"/>
        <v>0.56</v>
      </c>
    </row>
    <row r="120" spans="1:6">
      <c r="A120" s="363" t="s">
        <v>266</v>
      </c>
      <c r="B120" s="366">
        <v>75</v>
      </c>
      <c r="C120" s="366">
        <v>21</v>
      </c>
      <c r="D120" s="365">
        <f t="shared" si="5"/>
        <v>357.14</v>
      </c>
      <c r="E120">
        <f t="shared" si="6"/>
        <v>54</v>
      </c>
      <c r="F120" s="355">
        <f t="shared" si="7"/>
        <v>257.14</v>
      </c>
    </row>
    <row r="121" spans="1:6">
      <c r="A121" s="363" t="s">
        <v>267</v>
      </c>
      <c r="B121" s="366">
        <v>677</v>
      </c>
      <c r="C121" s="366">
        <v>1017</v>
      </c>
      <c r="D121" s="365">
        <f t="shared" si="5"/>
        <v>66.57</v>
      </c>
      <c r="E121">
        <f t="shared" si="6"/>
        <v>-340</v>
      </c>
      <c r="F121" s="355">
        <f t="shared" si="7"/>
        <v>-33.43</v>
      </c>
    </row>
    <row r="122" spans="1:6">
      <c r="A122" s="363" t="s">
        <v>268</v>
      </c>
      <c r="B122" s="368">
        <f>SUM(B123:B130)</f>
        <v>2722</v>
      </c>
      <c r="C122" s="368">
        <f>SUM(C123:C130)</f>
        <v>2554</v>
      </c>
      <c r="D122" s="365">
        <f t="shared" si="5"/>
        <v>106.58</v>
      </c>
      <c r="E122">
        <f t="shared" si="6"/>
        <v>168</v>
      </c>
      <c r="F122" s="355">
        <f t="shared" si="7"/>
        <v>6.58</v>
      </c>
    </row>
    <row r="123" spans="1:6">
      <c r="A123" s="363" t="s">
        <v>269</v>
      </c>
      <c r="B123" s="366">
        <v>1881</v>
      </c>
      <c r="C123" s="366">
        <v>1920</v>
      </c>
      <c r="D123" s="365">
        <f t="shared" si="5"/>
        <v>97.97</v>
      </c>
      <c r="E123">
        <f t="shared" si="6"/>
        <v>-39</v>
      </c>
      <c r="F123" s="355">
        <f t="shared" si="7"/>
        <v>-2.03</v>
      </c>
    </row>
    <row r="124" spans="1:6">
      <c r="A124" s="363" t="s">
        <v>270</v>
      </c>
      <c r="B124" s="366">
        <v>100</v>
      </c>
      <c r="C124" s="366">
        <v>145</v>
      </c>
      <c r="D124" s="365">
        <f t="shared" si="5"/>
        <v>68.97</v>
      </c>
      <c r="E124">
        <f t="shared" si="6"/>
        <v>-45</v>
      </c>
      <c r="F124" s="355">
        <f t="shared" si="7"/>
        <v>-31.03</v>
      </c>
    </row>
    <row r="125" spans="1:6">
      <c r="A125" s="248" t="s">
        <v>271</v>
      </c>
      <c r="B125" s="366"/>
      <c r="C125" s="366"/>
      <c r="D125" s="365"/>
      <c r="E125">
        <f t="shared" si="6"/>
        <v>0</v>
      </c>
      <c r="F125" s="355" t="e">
        <f t="shared" si="7"/>
        <v>#DIV/0!</v>
      </c>
    </row>
    <row r="126" spans="1:6">
      <c r="A126" s="248" t="s">
        <v>272</v>
      </c>
      <c r="B126" s="366">
        <v>30</v>
      </c>
      <c r="C126" s="366">
        <v>30</v>
      </c>
      <c r="D126" s="365">
        <f t="shared" si="5"/>
        <v>100</v>
      </c>
      <c r="E126">
        <f t="shared" si="6"/>
        <v>0</v>
      </c>
      <c r="F126" s="355">
        <f t="shared" si="7"/>
        <v>0</v>
      </c>
    </row>
    <row r="127" spans="1:6">
      <c r="A127" s="248" t="s">
        <v>273</v>
      </c>
      <c r="B127" s="366">
        <v>6</v>
      </c>
      <c r="C127" s="366">
        <v>257</v>
      </c>
      <c r="D127" s="365">
        <f t="shared" si="5"/>
        <v>2.33</v>
      </c>
      <c r="E127">
        <f t="shared" si="6"/>
        <v>-251</v>
      </c>
      <c r="F127" s="355">
        <f t="shared" si="7"/>
        <v>-97.67</v>
      </c>
    </row>
    <row r="128" spans="1:6">
      <c r="A128" s="248" t="s">
        <v>274</v>
      </c>
      <c r="B128" s="366">
        <v>506</v>
      </c>
      <c r="C128" s="366"/>
      <c r="D128" s="365"/>
      <c r="E128">
        <f t="shared" si="6"/>
        <v>506</v>
      </c>
      <c r="F128" s="355" t="e">
        <f t="shared" si="7"/>
        <v>#DIV/0!</v>
      </c>
    </row>
    <row r="129" spans="1:6">
      <c r="A129" s="248" t="s">
        <v>275</v>
      </c>
      <c r="B129" s="366">
        <v>199</v>
      </c>
      <c r="C129" s="366">
        <v>148</v>
      </c>
      <c r="D129" s="365">
        <f t="shared" si="5"/>
        <v>134.46</v>
      </c>
      <c r="E129">
        <f t="shared" si="6"/>
        <v>51</v>
      </c>
      <c r="F129" s="355">
        <f t="shared" si="7"/>
        <v>34.46</v>
      </c>
    </row>
    <row r="130" spans="1:6">
      <c r="A130" s="248" t="s">
        <v>276</v>
      </c>
      <c r="B130" s="366"/>
      <c r="C130" s="366">
        <v>54</v>
      </c>
      <c r="D130" s="365">
        <f t="shared" si="5"/>
        <v>0</v>
      </c>
      <c r="E130">
        <f t="shared" si="6"/>
        <v>-54</v>
      </c>
      <c r="F130" s="355">
        <f t="shared" si="7"/>
        <v>-100</v>
      </c>
    </row>
    <row r="131" spans="1:6">
      <c r="A131" s="363" t="s">
        <v>277</v>
      </c>
      <c r="B131" s="366"/>
      <c r="C131" s="366"/>
      <c r="D131" s="365"/>
      <c r="E131">
        <f t="shared" si="6"/>
        <v>0</v>
      </c>
      <c r="F131" s="355" t="e">
        <f t="shared" si="7"/>
        <v>#DIV/0!</v>
      </c>
    </row>
    <row r="132" spans="1:6">
      <c r="A132" s="363" t="s">
        <v>278</v>
      </c>
      <c r="B132" s="366"/>
      <c r="C132" s="366"/>
      <c r="D132" s="365"/>
      <c r="E132">
        <f t="shared" si="6"/>
        <v>0</v>
      </c>
      <c r="F132" s="355" t="e">
        <f t="shared" si="7"/>
        <v>#DIV/0!</v>
      </c>
    </row>
    <row r="133" spans="1:6">
      <c r="A133" s="363" t="s">
        <v>279</v>
      </c>
      <c r="B133" s="366"/>
      <c r="C133" s="366"/>
      <c r="D133" s="365"/>
      <c r="E133">
        <f t="shared" si="6"/>
        <v>0</v>
      </c>
      <c r="F133" s="355" t="e">
        <f t="shared" si="7"/>
        <v>#DIV/0!</v>
      </c>
    </row>
    <row r="134" spans="1:6">
      <c r="A134" s="363" t="s">
        <v>280</v>
      </c>
      <c r="B134" s="368">
        <f>B135+B140</f>
        <v>392</v>
      </c>
      <c r="C134" s="368">
        <f>C135+C140</f>
        <v>414</v>
      </c>
      <c r="D134" s="365">
        <f t="shared" ref="D134:D197" si="8">B134/C134*100</f>
        <v>94.69</v>
      </c>
      <c r="E134">
        <f t="shared" si="6"/>
        <v>-22</v>
      </c>
      <c r="F134" s="355">
        <f t="shared" si="7"/>
        <v>-5.31</v>
      </c>
    </row>
    <row r="135" spans="1:6">
      <c r="A135" s="363" t="s">
        <v>281</v>
      </c>
      <c r="B135" s="368">
        <f>SUM(B136:B139)</f>
        <v>202</v>
      </c>
      <c r="C135" s="368">
        <f>SUM(C136:C139)</f>
        <v>208</v>
      </c>
      <c r="D135" s="365">
        <f t="shared" si="8"/>
        <v>97.12</v>
      </c>
      <c r="E135">
        <f t="shared" si="6"/>
        <v>-6</v>
      </c>
      <c r="F135" s="355">
        <f t="shared" si="7"/>
        <v>-2.88</v>
      </c>
    </row>
    <row r="136" spans="1:6">
      <c r="A136" s="363" t="s">
        <v>282</v>
      </c>
      <c r="B136" s="366">
        <v>65</v>
      </c>
      <c r="C136" s="366">
        <v>65</v>
      </c>
      <c r="D136" s="365">
        <f t="shared" si="8"/>
        <v>100</v>
      </c>
      <c r="E136">
        <f t="shared" si="6"/>
        <v>0</v>
      </c>
      <c r="F136" s="355">
        <f t="shared" si="7"/>
        <v>0</v>
      </c>
    </row>
    <row r="137" spans="1:6">
      <c r="A137" s="248" t="s">
        <v>283</v>
      </c>
      <c r="B137" s="366"/>
      <c r="C137" s="366"/>
      <c r="D137" s="365"/>
      <c r="E137">
        <f t="shared" si="6"/>
        <v>0</v>
      </c>
      <c r="F137" s="355" t="e">
        <f t="shared" si="7"/>
        <v>#DIV/0!</v>
      </c>
    </row>
    <row r="138" spans="1:6">
      <c r="A138" s="363" t="s">
        <v>284</v>
      </c>
      <c r="B138" s="366">
        <v>135</v>
      </c>
      <c r="C138" s="366">
        <v>143</v>
      </c>
      <c r="D138" s="365">
        <f t="shared" si="8"/>
        <v>94.41</v>
      </c>
      <c r="E138">
        <f t="shared" si="6"/>
        <v>-8</v>
      </c>
      <c r="F138" s="355">
        <f t="shared" si="7"/>
        <v>-5.59</v>
      </c>
    </row>
    <row r="139" spans="1:6">
      <c r="A139" s="363" t="s">
        <v>285</v>
      </c>
      <c r="B139" s="366">
        <v>2</v>
      </c>
      <c r="C139" s="366"/>
      <c r="D139" s="365"/>
      <c r="E139">
        <f t="shared" si="6"/>
        <v>2</v>
      </c>
      <c r="F139" s="355" t="e">
        <f t="shared" si="7"/>
        <v>#DIV/0!</v>
      </c>
    </row>
    <row r="140" spans="1:6">
      <c r="A140" s="363" t="s">
        <v>286</v>
      </c>
      <c r="B140" s="368">
        <f>SUM(B141)</f>
        <v>190</v>
      </c>
      <c r="C140" s="368">
        <f>SUM(C141)</f>
        <v>206</v>
      </c>
      <c r="D140" s="365">
        <f t="shared" si="8"/>
        <v>92.23</v>
      </c>
      <c r="E140">
        <f t="shared" si="6"/>
        <v>-16</v>
      </c>
      <c r="F140" s="355">
        <f t="shared" si="7"/>
        <v>-7.77</v>
      </c>
    </row>
    <row r="141" spans="1:6">
      <c r="A141" s="363" t="s">
        <v>287</v>
      </c>
      <c r="B141" s="366">
        <v>190</v>
      </c>
      <c r="C141" s="366">
        <v>206</v>
      </c>
      <c r="D141" s="365">
        <f t="shared" si="8"/>
        <v>92.23</v>
      </c>
      <c r="E141">
        <f t="shared" si="6"/>
        <v>-16</v>
      </c>
      <c r="F141" s="355">
        <f t="shared" si="7"/>
        <v>-7.77</v>
      </c>
    </row>
    <row r="142" spans="1:6">
      <c r="A142" s="363" t="s">
        <v>288</v>
      </c>
      <c r="B142" s="368">
        <f>B143+B152+B157+B162+B170</f>
        <v>7856</v>
      </c>
      <c r="C142" s="368">
        <f>C143+C152+C157+C162+C170</f>
        <v>8316</v>
      </c>
      <c r="D142" s="365">
        <f t="shared" si="8"/>
        <v>94.47</v>
      </c>
      <c r="E142">
        <f t="shared" si="6"/>
        <v>-460</v>
      </c>
      <c r="F142" s="355">
        <f t="shared" si="7"/>
        <v>-5.53</v>
      </c>
    </row>
    <row r="143" spans="1:6">
      <c r="A143" s="363" t="s">
        <v>289</v>
      </c>
      <c r="B143" s="368">
        <f>SUM(B144:B151)</f>
        <v>5423</v>
      </c>
      <c r="C143" s="368">
        <f>SUM(C144:C151)</f>
        <v>3920</v>
      </c>
      <c r="D143" s="365">
        <f t="shared" si="8"/>
        <v>138.34</v>
      </c>
      <c r="E143">
        <f t="shared" si="6"/>
        <v>1503</v>
      </c>
      <c r="F143" s="355">
        <f t="shared" si="7"/>
        <v>38.34</v>
      </c>
    </row>
    <row r="144" spans="1:6">
      <c r="A144" s="363" t="s">
        <v>290</v>
      </c>
      <c r="B144" s="366"/>
      <c r="C144" s="366"/>
      <c r="D144" s="365"/>
      <c r="E144">
        <f t="shared" si="6"/>
        <v>0</v>
      </c>
      <c r="F144" s="355" t="e">
        <f t="shared" si="7"/>
        <v>#DIV/0!</v>
      </c>
    </row>
    <row r="145" spans="1:6">
      <c r="A145" s="363" t="s">
        <v>291</v>
      </c>
      <c r="B145" s="366"/>
      <c r="C145" s="366"/>
      <c r="D145" s="365"/>
      <c r="E145">
        <f t="shared" si="6"/>
        <v>0</v>
      </c>
      <c r="F145" s="355" t="e">
        <f t="shared" si="7"/>
        <v>#DIV/0!</v>
      </c>
    </row>
    <row r="146" spans="1:6">
      <c r="A146" s="248" t="s">
        <v>292</v>
      </c>
      <c r="B146" s="366"/>
      <c r="C146" s="366"/>
      <c r="D146" s="365"/>
      <c r="E146">
        <f t="shared" si="6"/>
        <v>0</v>
      </c>
      <c r="F146" s="355" t="e">
        <f t="shared" si="7"/>
        <v>#DIV/0!</v>
      </c>
    </row>
    <row r="147" spans="1:6">
      <c r="A147" s="363" t="s">
        <v>293</v>
      </c>
      <c r="B147" s="366"/>
      <c r="C147" s="366"/>
      <c r="D147" s="365"/>
      <c r="E147">
        <f t="shared" si="6"/>
        <v>0</v>
      </c>
      <c r="F147" s="355" t="e">
        <f t="shared" si="7"/>
        <v>#DIV/0!</v>
      </c>
    </row>
    <row r="148" spans="1:6">
      <c r="A148" s="248" t="s">
        <v>294</v>
      </c>
      <c r="B148" s="366"/>
      <c r="C148" s="366"/>
      <c r="D148" s="365"/>
      <c r="E148">
        <f t="shared" si="6"/>
        <v>0</v>
      </c>
      <c r="F148" s="355" t="e">
        <f t="shared" si="7"/>
        <v>#DIV/0!</v>
      </c>
    </row>
    <row r="149" spans="1:6">
      <c r="A149" s="248" t="s">
        <v>295</v>
      </c>
      <c r="B149" s="366"/>
      <c r="C149" s="366"/>
      <c r="D149" s="365"/>
      <c r="E149">
        <f t="shared" si="6"/>
        <v>0</v>
      </c>
      <c r="F149" s="355" t="e">
        <f t="shared" si="7"/>
        <v>#DIV/0!</v>
      </c>
    </row>
    <row r="150" spans="1:6">
      <c r="A150" s="248" t="s">
        <v>296</v>
      </c>
      <c r="B150" s="366">
        <v>1217</v>
      </c>
      <c r="C150" s="366">
        <v>1218</v>
      </c>
      <c r="D150" s="365">
        <f t="shared" si="8"/>
        <v>99.92</v>
      </c>
      <c r="E150">
        <f t="shared" si="6"/>
        <v>-1</v>
      </c>
      <c r="F150" s="355">
        <f t="shared" si="7"/>
        <v>-0.08</v>
      </c>
    </row>
    <row r="151" spans="1:6">
      <c r="A151" s="363" t="s">
        <v>297</v>
      </c>
      <c r="B151" s="366">
        <v>4206</v>
      </c>
      <c r="C151" s="366">
        <v>2702</v>
      </c>
      <c r="D151" s="365">
        <f t="shared" si="8"/>
        <v>155.66</v>
      </c>
      <c r="E151">
        <f t="shared" si="6"/>
        <v>1504</v>
      </c>
      <c r="F151" s="355">
        <f t="shared" si="7"/>
        <v>55.66</v>
      </c>
    </row>
    <row r="152" spans="1:6">
      <c r="A152" s="248" t="s">
        <v>298</v>
      </c>
      <c r="B152" s="368">
        <f>SUM(B153:B156)</f>
        <v>250</v>
      </c>
      <c r="C152" s="368">
        <f>SUM(C153:C156)</f>
        <v>311</v>
      </c>
      <c r="D152" s="365">
        <f t="shared" si="8"/>
        <v>80.39</v>
      </c>
      <c r="E152">
        <f t="shared" si="6"/>
        <v>-61</v>
      </c>
      <c r="F152" s="355">
        <f t="shared" si="7"/>
        <v>-19.61</v>
      </c>
    </row>
    <row r="153" spans="1:6">
      <c r="A153" s="248" t="s">
        <v>299</v>
      </c>
      <c r="B153" s="366"/>
      <c r="C153" s="366"/>
      <c r="D153" s="365"/>
      <c r="E153">
        <f t="shared" si="6"/>
        <v>0</v>
      </c>
      <c r="F153" s="355" t="e">
        <f t="shared" si="7"/>
        <v>#DIV/0!</v>
      </c>
    </row>
    <row r="154" spans="1:6">
      <c r="A154" s="248" t="s">
        <v>300</v>
      </c>
      <c r="B154" s="366"/>
      <c r="C154" s="366"/>
      <c r="D154" s="365"/>
      <c r="E154">
        <f t="shared" si="6"/>
        <v>0</v>
      </c>
      <c r="F154" s="355" t="e">
        <f t="shared" si="7"/>
        <v>#DIV/0!</v>
      </c>
    </row>
    <row r="155" spans="1:6">
      <c r="A155" s="248" t="s">
        <v>301</v>
      </c>
      <c r="B155" s="366"/>
      <c r="C155" s="366"/>
      <c r="D155" s="365"/>
      <c r="E155">
        <f t="shared" si="6"/>
        <v>0</v>
      </c>
      <c r="F155" s="355" t="e">
        <f t="shared" si="7"/>
        <v>#DIV/0!</v>
      </c>
    </row>
    <row r="156" spans="1:6">
      <c r="A156" s="248" t="s">
        <v>302</v>
      </c>
      <c r="B156" s="366">
        <v>250</v>
      </c>
      <c r="C156" s="366">
        <v>311</v>
      </c>
      <c r="D156" s="365">
        <f t="shared" si="8"/>
        <v>80.39</v>
      </c>
      <c r="E156">
        <f t="shared" si="6"/>
        <v>-61</v>
      </c>
      <c r="F156" s="355">
        <f t="shared" si="7"/>
        <v>-19.61</v>
      </c>
    </row>
    <row r="157" spans="1:6">
      <c r="A157" s="248" t="s">
        <v>303</v>
      </c>
      <c r="B157" s="368">
        <f>SUM(B158:B161)</f>
        <v>0</v>
      </c>
      <c r="C157" s="368">
        <f>SUM(C158:C161)</f>
        <v>240</v>
      </c>
      <c r="D157" s="365">
        <f t="shared" si="8"/>
        <v>0</v>
      </c>
      <c r="E157">
        <f t="shared" si="6"/>
        <v>-240</v>
      </c>
      <c r="F157" s="355">
        <f t="shared" si="7"/>
        <v>-100</v>
      </c>
    </row>
    <row r="158" spans="1:6">
      <c r="A158" s="248" t="s">
        <v>299</v>
      </c>
      <c r="B158" s="366"/>
      <c r="C158" s="366"/>
      <c r="D158" s="365"/>
      <c r="E158">
        <f t="shared" si="6"/>
        <v>0</v>
      </c>
      <c r="F158" s="355" t="e">
        <f t="shared" si="7"/>
        <v>#DIV/0!</v>
      </c>
    </row>
    <row r="159" spans="1:6">
      <c r="A159" s="248" t="s">
        <v>304</v>
      </c>
      <c r="B159" s="366"/>
      <c r="C159" s="366"/>
      <c r="D159" s="365"/>
      <c r="E159">
        <f t="shared" si="6"/>
        <v>0</v>
      </c>
      <c r="F159" s="355" t="e">
        <f t="shared" si="7"/>
        <v>#DIV/0!</v>
      </c>
    </row>
    <row r="160" spans="1:6">
      <c r="A160" s="248" t="s">
        <v>305</v>
      </c>
      <c r="B160" s="366"/>
      <c r="C160" s="366"/>
      <c r="D160" s="365"/>
      <c r="E160">
        <f t="shared" si="6"/>
        <v>0</v>
      </c>
      <c r="F160" s="355" t="e">
        <f t="shared" si="7"/>
        <v>#DIV/0!</v>
      </c>
    </row>
    <row r="161" spans="1:6">
      <c r="A161" s="248" t="s">
        <v>306</v>
      </c>
      <c r="B161" s="366"/>
      <c r="C161" s="366">
        <v>240</v>
      </c>
      <c r="D161" s="365">
        <f t="shared" si="8"/>
        <v>0</v>
      </c>
      <c r="E161">
        <f t="shared" ref="E161:E224" si="9">B161-C161</f>
        <v>-240</v>
      </c>
      <c r="F161" s="355">
        <f t="shared" ref="F161:F224" si="10">E161/C161*100</f>
        <v>-100</v>
      </c>
    </row>
    <row r="162" spans="1:6">
      <c r="A162" s="363" t="s">
        <v>307</v>
      </c>
      <c r="B162" s="368">
        <f>SUM(B163:B169)</f>
        <v>1443</v>
      </c>
      <c r="C162" s="368">
        <f>SUM(C163:C169)</f>
        <v>1384</v>
      </c>
      <c r="D162" s="365">
        <f t="shared" si="8"/>
        <v>104.26</v>
      </c>
      <c r="E162">
        <f t="shared" si="9"/>
        <v>59</v>
      </c>
      <c r="F162" s="355">
        <f t="shared" si="10"/>
        <v>4.26</v>
      </c>
    </row>
    <row r="163" spans="1:6">
      <c r="A163" s="363" t="s">
        <v>308</v>
      </c>
      <c r="B163" s="366">
        <v>706</v>
      </c>
      <c r="C163" s="366">
        <v>713</v>
      </c>
      <c r="D163" s="365">
        <f t="shared" si="8"/>
        <v>99.02</v>
      </c>
      <c r="E163">
        <f t="shared" si="9"/>
        <v>-7</v>
      </c>
      <c r="F163" s="355">
        <f t="shared" si="10"/>
        <v>-0.98</v>
      </c>
    </row>
    <row r="164" spans="1:6">
      <c r="A164" s="363" t="s">
        <v>309</v>
      </c>
      <c r="B164" s="366">
        <v>368</v>
      </c>
      <c r="C164" s="366">
        <v>401</v>
      </c>
      <c r="D164" s="365">
        <f t="shared" si="8"/>
        <v>91.77</v>
      </c>
      <c r="E164">
        <f t="shared" si="9"/>
        <v>-33</v>
      </c>
      <c r="F164" s="355">
        <f t="shared" si="10"/>
        <v>-8.23</v>
      </c>
    </row>
    <row r="165" spans="1:6">
      <c r="A165" s="363" t="s">
        <v>310</v>
      </c>
      <c r="B165" s="366">
        <v>31</v>
      </c>
      <c r="C165" s="366">
        <v>35</v>
      </c>
      <c r="D165" s="365">
        <f t="shared" si="8"/>
        <v>88.57</v>
      </c>
      <c r="E165">
        <f t="shared" si="9"/>
        <v>-4</v>
      </c>
      <c r="F165" s="355">
        <f t="shared" si="10"/>
        <v>-11.43</v>
      </c>
    </row>
    <row r="166" spans="1:6">
      <c r="A166" s="363" t="s">
        <v>311</v>
      </c>
      <c r="B166" s="366">
        <v>134</v>
      </c>
      <c r="C166" s="366">
        <v>104</v>
      </c>
      <c r="D166" s="365">
        <f t="shared" si="8"/>
        <v>128.85</v>
      </c>
      <c r="E166">
        <f t="shared" si="9"/>
        <v>30</v>
      </c>
      <c r="F166" s="355">
        <f t="shared" si="10"/>
        <v>28.85</v>
      </c>
    </row>
    <row r="167" spans="1:6">
      <c r="A167" s="248" t="s">
        <v>312</v>
      </c>
      <c r="B167" s="366">
        <v>12</v>
      </c>
      <c r="C167" s="366">
        <v>-7</v>
      </c>
      <c r="D167" s="365">
        <f t="shared" si="8"/>
        <v>-171.43</v>
      </c>
      <c r="E167">
        <f t="shared" si="9"/>
        <v>19</v>
      </c>
      <c r="F167" s="355">
        <f t="shared" si="10"/>
        <v>-271.43</v>
      </c>
    </row>
    <row r="168" spans="1:6">
      <c r="A168" s="363" t="s">
        <v>313</v>
      </c>
      <c r="B168" s="366">
        <v>60</v>
      </c>
      <c r="C168" s="366">
        <v>55</v>
      </c>
      <c r="D168" s="365">
        <f t="shared" si="8"/>
        <v>109.09</v>
      </c>
      <c r="E168">
        <f t="shared" si="9"/>
        <v>5</v>
      </c>
      <c r="F168" s="355">
        <f t="shared" si="10"/>
        <v>9.09</v>
      </c>
    </row>
    <row r="169" spans="1:6">
      <c r="A169" s="363" t="s">
        <v>314</v>
      </c>
      <c r="B169" s="366">
        <v>132</v>
      </c>
      <c r="C169" s="366">
        <v>83</v>
      </c>
      <c r="D169" s="365">
        <f t="shared" si="8"/>
        <v>159.04</v>
      </c>
      <c r="E169">
        <f t="shared" si="9"/>
        <v>49</v>
      </c>
      <c r="F169" s="355">
        <f t="shared" si="10"/>
        <v>59.04</v>
      </c>
    </row>
    <row r="170" spans="1:6">
      <c r="A170" s="363" t="s">
        <v>315</v>
      </c>
      <c r="B170" s="368">
        <f>SUM(B171)</f>
        <v>740</v>
      </c>
      <c r="C170" s="368">
        <f>SUM(C171)</f>
        <v>2461</v>
      </c>
      <c r="D170" s="365">
        <f t="shared" si="8"/>
        <v>30.07</v>
      </c>
      <c r="E170">
        <f t="shared" si="9"/>
        <v>-1721</v>
      </c>
      <c r="F170" s="355">
        <f t="shared" si="10"/>
        <v>-69.93</v>
      </c>
    </row>
    <row r="171" spans="1:6">
      <c r="A171" s="363" t="s">
        <v>316</v>
      </c>
      <c r="B171" s="366">
        <v>740</v>
      </c>
      <c r="C171" s="366">
        <v>2461</v>
      </c>
      <c r="D171" s="365">
        <f t="shared" si="8"/>
        <v>30.07</v>
      </c>
      <c r="E171">
        <f t="shared" si="9"/>
        <v>-1721</v>
      </c>
      <c r="F171" s="355">
        <f t="shared" si="10"/>
        <v>-69.93</v>
      </c>
    </row>
    <row r="172" spans="1:6">
      <c r="A172" s="363" t="s">
        <v>317</v>
      </c>
      <c r="B172" s="366"/>
      <c r="C172" s="366"/>
      <c r="D172" s="365"/>
      <c r="E172">
        <f t="shared" si="9"/>
        <v>0</v>
      </c>
      <c r="F172" s="355" t="e">
        <f t="shared" si="10"/>
        <v>#DIV/0!</v>
      </c>
    </row>
    <row r="173" spans="1:6">
      <c r="A173" s="363" t="s">
        <v>318</v>
      </c>
      <c r="B173" s="368">
        <f>B174+B177+B184+B187+B190+B193+B198</f>
        <v>73561</v>
      </c>
      <c r="C173" s="368">
        <f>C174+C177+C184+C187+C190+C193+C198</f>
        <v>70614</v>
      </c>
      <c r="D173" s="365">
        <f t="shared" si="8"/>
        <v>104.17</v>
      </c>
      <c r="E173">
        <f t="shared" si="9"/>
        <v>2947</v>
      </c>
      <c r="F173" s="355">
        <f t="shared" si="10"/>
        <v>4.17</v>
      </c>
    </row>
    <row r="174" spans="1:6">
      <c r="A174" s="363" t="s">
        <v>319</v>
      </c>
      <c r="B174" s="368">
        <f>SUM(B175:B176)</f>
        <v>479</v>
      </c>
      <c r="C174" s="368">
        <f>SUM(C175:C176)</f>
        <v>371</v>
      </c>
      <c r="D174" s="365">
        <f t="shared" si="8"/>
        <v>129.11</v>
      </c>
      <c r="E174">
        <f t="shared" si="9"/>
        <v>108</v>
      </c>
      <c r="F174" s="355">
        <f t="shared" si="10"/>
        <v>29.11</v>
      </c>
    </row>
    <row r="175" spans="1:6">
      <c r="A175" s="363" t="s">
        <v>320</v>
      </c>
      <c r="B175" s="366">
        <v>149</v>
      </c>
      <c r="C175" s="366">
        <v>122</v>
      </c>
      <c r="D175" s="365">
        <f t="shared" si="8"/>
        <v>122.13</v>
      </c>
      <c r="E175">
        <f t="shared" si="9"/>
        <v>27</v>
      </c>
      <c r="F175" s="355">
        <f t="shared" si="10"/>
        <v>22.13</v>
      </c>
    </row>
    <row r="176" spans="1:6">
      <c r="A176" s="363" t="s">
        <v>321</v>
      </c>
      <c r="B176" s="366">
        <v>330</v>
      </c>
      <c r="C176" s="366">
        <v>249</v>
      </c>
      <c r="D176" s="365">
        <f t="shared" si="8"/>
        <v>132.53</v>
      </c>
      <c r="E176">
        <f t="shared" si="9"/>
        <v>81</v>
      </c>
      <c r="F176" s="355">
        <f t="shared" si="10"/>
        <v>32.53</v>
      </c>
    </row>
    <row r="177" spans="1:6">
      <c r="A177" s="363" t="s">
        <v>322</v>
      </c>
      <c r="B177" s="368">
        <f>SUM(B178:B183)</f>
        <v>64817</v>
      </c>
      <c r="C177" s="368">
        <f>SUM(C178:C183)</f>
        <v>61330</v>
      </c>
      <c r="D177" s="365">
        <f t="shared" si="8"/>
        <v>105.69</v>
      </c>
      <c r="E177">
        <f t="shared" si="9"/>
        <v>3487</v>
      </c>
      <c r="F177" s="355">
        <f t="shared" si="10"/>
        <v>5.69</v>
      </c>
    </row>
    <row r="178" spans="1:6">
      <c r="A178" s="363" t="s">
        <v>323</v>
      </c>
      <c r="B178" s="366">
        <v>6393</v>
      </c>
      <c r="C178" s="366">
        <v>8852</v>
      </c>
      <c r="D178" s="365">
        <f t="shared" si="8"/>
        <v>72.22</v>
      </c>
      <c r="E178">
        <f t="shared" si="9"/>
        <v>-2459</v>
      </c>
      <c r="F178" s="355">
        <f t="shared" si="10"/>
        <v>-27.78</v>
      </c>
    </row>
    <row r="179" spans="1:6">
      <c r="A179" s="363" t="s">
        <v>324</v>
      </c>
      <c r="B179" s="366">
        <v>24237</v>
      </c>
      <c r="C179" s="366">
        <v>22149</v>
      </c>
      <c r="D179" s="365">
        <f t="shared" si="8"/>
        <v>109.43</v>
      </c>
      <c r="E179">
        <f t="shared" si="9"/>
        <v>2088</v>
      </c>
      <c r="F179" s="355">
        <f t="shared" si="10"/>
        <v>9.43</v>
      </c>
    </row>
    <row r="180" spans="1:6">
      <c r="A180" s="363" t="s">
        <v>325</v>
      </c>
      <c r="B180" s="366">
        <v>10123</v>
      </c>
      <c r="C180" s="366">
        <v>10393</v>
      </c>
      <c r="D180" s="365">
        <f t="shared" si="8"/>
        <v>97.4</v>
      </c>
      <c r="E180">
        <f t="shared" si="9"/>
        <v>-270</v>
      </c>
      <c r="F180" s="355">
        <f t="shared" si="10"/>
        <v>-2.6</v>
      </c>
    </row>
    <row r="181" spans="1:6">
      <c r="A181" s="363" t="s">
        <v>326</v>
      </c>
      <c r="B181" s="366">
        <v>3176</v>
      </c>
      <c r="C181" s="366">
        <v>2684</v>
      </c>
      <c r="D181" s="365">
        <f t="shared" si="8"/>
        <v>118.33</v>
      </c>
      <c r="E181">
        <f t="shared" si="9"/>
        <v>492</v>
      </c>
      <c r="F181" s="355">
        <f t="shared" si="10"/>
        <v>18.33</v>
      </c>
    </row>
    <row r="182" spans="1:6">
      <c r="A182" s="363" t="s">
        <v>327</v>
      </c>
      <c r="B182" s="366">
        <v>0</v>
      </c>
      <c r="C182" s="366"/>
      <c r="D182" s="365"/>
      <c r="E182">
        <f t="shared" si="9"/>
        <v>0</v>
      </c>
      <c r="F182" s="355" t="e">
        <f t="shared" si="10"/>
        <v>#DIV/0!</v>
      </c>
    </row>
    <row r="183" spans="1:6">
      <c r="A183" s="363" t="s">
        <v>328</v>
      </c>
      <c r="B183" s="366">
        <v>20888</v>
      </c>
      <c r="C183" s="366">
        <v>17252</v>
      </c>
      <c r="D183" s="365">
        <f t="shared" si="8"/>
        <v>121.08</v>
      </c>
      <c r="E183">
        <f t="shared" si="9"/>
        <v>3636</v>
      </c>
      <c r="F183" s="355">
        <f t="shared" si="10"/>
        <v>21.08</v>
      </c>
    </row>
    <row r="184" spans="1:6">
      <c r="A184" s="248" t="s">
        <v>329</v>
      </c>
      <c r="B184" s="366"/>
      <c r="C184" s="366"/>
      <c r="D184" s="365"/>
      <c r="E184">
        <f t="shared" si="9"/>
        <v>0</v>
      </c>
      <c r="F184" s="355" t="e">
        <f t="shared" si="10"/>
        <v>#DIV/0!</v>
      </c>
    </row>
    <row r="185" spans="1:6">
      <c r="A185" s="248" t="s">
        <v>330</v>
      </c>
      <c r="B185" s="366"/>
      <c r="C185" s="366"/>
      <c r="D185" s="365"/>
      <c r="E185">
        <f t="shared" si="9"/>
        <v>0</v>
      </c>
      <c r="F185" s="355" t="e">
        <f t="shared" si="10"/>
        <v>#DIV/0!</v>
      </c>
    </row>
    <row r="186" spans="1:6">
      <c r="A186" s="248" t="s">
        <v>331</v>
      </c>
      <c r="B186" s="366"/>
      <c r="C186" s="366"/>
      <c r="D186" s="365"/>
      <c r="E186">
        <f t="shared" si="9"/>
        <v>0</v>
      </c>
      <c r="F186" s="355" t="e">
        <f t="shared" si="10"/>
        <v>#DIV/0!</v>
      </c>
    </row>
    <row r="187" spans="1:6">
      <c r="A187" s="363" t="s">
        <v>332</v>
      </c>
      <c r="B187" s="368">
        <f>SUM(B188:B189)</f>
        <v>271</v>
      </c>
      <c r="C187" s="368">
        <f>SUM(C188:C189)</f>
        <v>202</v>
      </c>
      <c r="D187" s="365">
        <f t="shared" si="8"/>
        <v>134.16</v>
      </c>
      <c r="E187">
        <f t="shared" si="9"/>
        <v>69</v>
      </c>
      <c r="F187" s="355">
        <f t="shared" si="10"/>
        <v>34.16</v>
      </c>
    </row>
    <row r="188" spans="1:6">
      <c r="A188" s="363" t="s">
        <v>333</v>
      </c>
      <c r="B188" s="366">
        <v>263</v>
      </c>
      <c r="C188" s="366">
        <v>174</v>
      </c>
      <c r="D188" s="365">
        <f t="shared" si="8"/>
        <v>151.15</v>
      </c>
      <c r="E188">
        <f t="shared" si="9"/>
        <v>89</v>
      </c>
      <c r="F188" s="355">
        <f t="shared" si="10"/>
        <v>51.15</v>
      </c>
    </row>
    <row r="189" spans="1:6">
      <c r="A189" s="363" t="s">
        <v>334</v>
      </c>
      <c r="B189" s="366">
        <v>8</v>
      </c>
      <c r="C189" s="366">
        <v>28</v>
      </c>
      <c r="D189" s="365">
        <f t="shared" si="8"/>
        <v>28.57</v>
      </c>
      <c r="E189">
        <f t="shared" si="9"/>
        <v>-20</v>
      </c>
      <c r="F189" s="355">
        <f t="shared" si="10"/>
        <v>-71.43</v>
      </c>
    </row>
    <row r="190" spans="1:6">
      <c r="A190" s="363" t="s">
        <v>335</v>
      </c>
      <c r="B190" s="368">
        <f>SUM(B191:B192)</f>
        <v>759</v>
      </c>
      <c r="C190" s="368">
        <f>SUM(C191:C192)</f>
        <v>690</v>
      </c>
      <c r="D190" s="365">
        <f t="shared" si="8"/>
        <v>110</v>
      </c>
      <c r="E190">
        <f t="shared" si="9"/>
        <v>69</v>
      </c>
      <c r="F190" s="355">
        <f t="shared" si="10"/>
        <v>10</v>
      </c>
    </row>
    <row r="191" spans="1:6">
      <c r="A191" s="363" t="s">
        <v>336</v>
      </c>
      <c r="B191" s="366">
        <v>435</v>
      </c>
      <c r="C191" s="366">
        <v>366</v>
      </c>
      <c r="D191" s="365">
        <f t="shared" si="8"/>
        <v>118.85</v>
      </c>
      <c r="E191">
        <f t="shared" si="9"/>
        <v>69</v>
      </c>
      <c r="F191" s="355">
        <f t="shared" si="10"/>
        <v>18.85</v>
      </c>
    </row>
    <row r="192" spans="1:6">
      <c r="A192" s="363" t="s">
        <v>337</v>
      </c>
      <c r="B192" s="366">
        <v>324</v>
      </c>
      <c r="C192" s="366">
        <v>324</v>
      </c>
      <c r="D192" s="365">
        <f t="shared" si="8"/>
        <v>100</v>
      </c>
      <c r="E192">
        <f t="shared" si="9"/>
        <v>0</v>
      </c>
      <c r="F192" s="355">
        <f t="shared" si="10"/>
        <v>0</v>
      </c>
    </row>
    <row r="193" spans="1:6">
      <c r="A193" s="363" t="s">
        <v>338</v>
      </c>
      <c r="B193" s="368">
        <f>SUM(B194:B197)</f>
        <v>7216</v>
      </c>
      <c r="C193" s="368">
        <f>SUM(C194:C197)</f>
        <v>7927</v>
      </c>
      <c r="D193" s="365">
        <f t="shared" si="8"/>
        <v>91.03</v>
      </c>
      <c r="E193">
        <f t="shared" si="9"/>
        <v>-711</v>
      </c>
      <c r="F193" s="355">
        <f t="shared" si="10"/>
        <v>-8.97</v>
      </c>
    </row>
    <row r="194" spans="1:6">
      <c r="A194" s="248" t="s">
        <v>339</v>
      </c>
      <c r="B194" s="366"/>
      <c r="C194" s="366"/>
      <c r="D194" s="365"/>
      <c r="E194">
        <f t="shared" si="9"/>
        <v>0</v>
      </c>
      <c r="F194" s="355" t="e">
        <f t="shared" si="10"/>
        <v>#DIV/0!</v>
      </c>
    </row>
    <row r="195" spans="1:6">
      <c r="A195" s="248" t="s">
        <v>340</v>
      </c>
      <c r="B195" s="366"/>
      <c r="C195" s="366"/>
      <c r="D195" s="365"/>
      <c r="E195">
        <f t="shared" si="9"/>
        <v>0</v>
      </c>
      <c r="F195" s="355" t="e">
        <f t="shared" si="10"/>
        <v>#DIV/0!</v>
      </c>
    </row>
    <row r="196" spans="1:6">
      <c r="A196" s="248" t="s">
        <v>341</v>
      </c>
      <c r="B196" s="366"/>
      <c r="C196" s="366">
        <v>-2</v>
      </c>
      <c r="D196" s="365">
        <f t="shared" si="8"/>
        <v>0</v>
      </c>
      <c r="E196">
        <f t="shared" si="9"/>
        <v>2</v>
      </c>
      <c r="F196" s="355">
        <f t="shared" si="10"/>
        <v>-100</v>
      </c>
    </row>
    <row r="197" spans="1:6">
      <c r="A197" s="363" t="s">
        <v>342</v>
      </c>
      <c r="B197" s="366">
        <v>7216</v>
      </c>
      <c r="C197" s="366">
        <v>7929</v>
      </c>
      <c r="D197" s="365">
        <f t="shared" si="8"/>
        <v>91.01</v>
      </c>
      <c r="E197">
        <f t="shared" si="9"/>
        <v>-713</v>
      </c>
      <c r="F197" s="355">
        <f t="shared" si="10"/>
        <v>-8.99</v>
      </c>
    </row>
    <row r="198" spans="1:6">
      <c r="A198" s="371" t="s">
        <v>343</v>
      </c>
      <c r="B198" s="368">
        <f>SUM(B199)</f>
        <v>19</v>
      </c>
      <c r="C198" s="368">
        <f>SUM(C199)</f>
        <v>94</v>
      </c>
      <c r="D198" s="365">
        <f t="shared" ref="D198:D261" si="11">B198/C198*100</f>
        <v>20.21</v>
      </c>
      <c r="E198">
        <f t="shared" si="9"/>
        <v>-75</v>
      </c>
      <c r="F198" s="355">
        <f t="shared" si="10"/>
        <v>-79.79</v>
      </c>
    </row>
    <row r="199" spans="1:6">
      <c r="A199" s="371" t="s">
        <v>344</v>
      </c>
      <c r="B199" s="366">
        <v>19</v>
      </c>
      <c r="C199" s="366">
        <v>94</v>
      </c>
      <c r="D199" s="365">
        <f t="shared" si="11"/>
        <v>20.21</v>
      </c>
      <c r="E199">
        <f t="shared" si="9"/>
        <v>-75</v>
      </c>
      <c r="F199" s="355">
        <f t="shared" si="10"/>
        <v>-79.79</v>
      </c>
    </row>
    <row r="200" spans="1:6">
      <c r="A200" s="363" t="s">
        <v>345</v>
      </c>
      <c r="B200" s="368">
        <f>B201+B204+B206+B211+B214+B218+B220</f>
        <v>1494</v>
      </c>
      <c r="C200" s="368">
        <f>C201+C204+C206+C211+C214+C218+C220</f>
        <v>2433</v>
      </c>
      <c r="D200" s="365">
        <f t="shared" si="11"/>
        <v>61.41</v>
      </c>
      <c r="E200">
        <f t="shared" si="9"/>
        <v>-939</v>
      </c>
      <c r="F200" s="355">
        <f t="shared" si="10"/>
        <v>-38.59</v>
      </c>
    </row>
    <row r="201" spans="1:6">
      <c r="A201" s="363" t="s">
        <v>346</v>
      </c>
      <c r="B201" s="368">
        <f>SUM(B202:B203)</f>
        <v>85</v>
      </c>
      <c r="C201" s="368">
        <f>SUM(C202:C203)</f>
        <v>105</v>
      </c>
      <c r="D201" s="365">
        <f t="shared" si="11"/>
        <v>80.95</v>
      </c>
      <c r="E201">
        <f t="shared" si="9"/>
        <v>-20</v>
      </c>
      <c r="F201" s="355">
        <f t="shared" si="10"/>
        <v>-19.05</v>
      </c>
    </row>
    <row r="202" spans="1:6">
      <c r="A202" s="363" t="s">
        <v>347</v>
      </c>
      <c r="B202" s="366">
        <v>33</v>
      </c>
      <c r="C202" s="366">
        <v>40</v>
      </c>
      <c r="D202" s="365">
        <f t="shared" si="11"/>
        <v>82.5</v>
      </c>
      <c r="E202">
        <f t="shared" si="9"/>
        <v>-7</v>
      </c>
      <c r="F202" s="355">
        <f t="shared" si="10"/>
        <v>-17.5</v>
      </c>
    </row>
    <row r="203" spans="1:6">
      <c r="A203" s="363" t="s">
        <v>348</v>
      </c>
      <c r="B203" s="366">
        <v>52</v>
      </c>
      <c r="C203" s="366">
        <v>65</v>
      </c>
      <c r="D203" s="365">
        <f t="shared" si="11"/>
        <v>80</v>
      </c>
      <c r="E203">
        <f t="shared" si="9"/>
        <v>-13</v>
      </c>
      <c r="F203" s="355">
        <f t="shared" si="10"/>
        <v>-20</v>
      </c>
    </row>
    <row r="204" spans="1:6">
      <c r="A204" s="363" t="s">
        <v>349</v>
      </c>
      <c r="B204" s="368">
        <f>SUM(B205)</f>
        <v>0</v>
      </c>
      <c r="C204" s="368">
        <f>SUM(C205)</f>
        <v>470</v>
      </c>
      <c r="D204" s="365">
        <f t="shared" si="11"/>
        <v>0</v>
      </c>
      <c r="E204">
        <f t="shared" si="9"/>
        <v>-470</v>
      </c>
      <c r="F204" s="355">
        <f t="shared" si="10"/>
        <v>-100</v>
      </c>
    </row>
    <row r="205" spans="1:6">
      <c r="A205" s="363" t="s">
        <v>350</v>
      </c>
      <c r="B205" s="366"/>
      <c r="C205" s="366">
        <v>470</v>
      </c>
      <c r="D205" s="365">
        <f t="shared" si="11"/>
        <v>0</v>
      </c>
      <c r="E205">
        <f t="shared" si="9"/>
        <v>-470</v>
      </c>
      <c r="F205" s="355">
        <f t="shared" si="10"/>
        <v>-100</v>
      </c>
    </row>
    <row r="206" spans="1:6">
      <c r="A206" s="363" t="s">
        <v>351</v>
      </c>
      <c r="B206" s="368">
        <f>SUM(B207:B210)</f>
        <v>1110</v>
      </c>
      <c r="C206" s="368">
        <f>SUM(C207:C210)</f>
        <v>1680</v>
      </c>
      <c r="D206" s="365">
        <f t="shared" si="11"/>
        <v>66.07</v>
      </c>
      <c r="E206">
        <f t="shared" si="9"/>
        <v>-570</v>
      </c>
      <c r="F206" s="355">
        <f t="shared" si="10"/>
        <v>-33.93</v>
      </c>
    </row>
    <row r="207" spans="1:6">
      <c r="A207" s="363" t="s">
        <v>352</v>
      </c>
      <c r="B207" s="366"/>
      <c r="C207" s="366"/>
      <c r="D207" s="365"/>
      <c r="E207">
        <f t="shared" si="9"/>
        <v>0</v>
      </c>
      <c r="F207" s="355" t="e">
        <f t="shared" si="10"/>
        <v>#DIV/0!</v>
      </c>
    </row>
    <row r="208" ht="15.95" customHeight="1" spans="1:6">
      <c r="A208" s="248" t="s">
        <v>353</v>
      </c>
      <c r="B208" s="366"/>
      <c r="C208" s="366"/>
      <c r="D208" s="365"/>
      <c r="E208">
        <f t="shared" si="9"/>
        <v>0</v>
      </c>
      <c r="F208" s="355" t="e">
        <f t="shared" si="10"/>
        <v>#DIV/0!</v>
      </c>
    </row>
    <row r="209" spans="1:6">
      <c r="A209" s="248" t="s">
        <v>354</v>
      </c>
      <c r="B209" s="366"/>
      <c r="C209" s="366"/>
      <c r="D209" s="365"/>
      <c r="E209">
        <f t="shared" si="9"/>
        <v>0</v>
      </c>
      <c r="F209" s="355" t="e">
        <f t="shared" si="10"/>
        <v>#DIV/0!</v>
      </c>
    </row>
    <row r="210" spans="1:6">
      <c r="A210" s="248" t="s">
        <v>355</v>
      </c>
      <c r="B210" s="366">
        <v>1110</v>
      </c>
      <c r="C210" s="366">
        <v>1680</v>
      </c>
      <c r="D210" s="365">
        <f t="shared" si="11"/>
        <v>66.07</v>
      </c>
      <c r="E210">
        <f t="shared" si="9"/>
        <v>-570</v>
      </c>
      <c r="F210" s="355">
        <f t="shared" si="10"/>
        <v>-33.93</v>
      </c>
    </row>
    <row r="211" spans="1:6">
      <c r="A211" s="248" t="s">
        <v>356</v>
      </c>
      <c r="B211" s="368">
        <f>SUM(B212:B213)</f>
        <v>117</v>
      </c>
      <c r="C211" s="368">
        <f>SUM(C212:C213)</f>
        <v>7</v>
      </c>
      <c r="D211" s="365">
        <f t="shared" si="11"/>
        <v>1671.43</v>
      </c>
      <c r="E211">
        <f t="shared" si="9"/>
        <v>110</v>
      </c>
      <c r="F211" s="355">
        <f t="shared" si="10"/>
        <v>1571.43</v>
      </c>
    </row>
    <row r="212" spans="1:6">
      <c r="A212" s="248" t="s">
        <v>357</v>
      </c>
      <c r="B212" s="366">
        <v>117</v>
      </c>
      <c r="C212" s="366">
        <v>50</v>
      </c>
      <c r="D212" s="365">
        <f t="shared" si="11"/>
        <v>234</v>
      </c>
      <c r="E212">
        <f t="shared" si="9"/>
        <v>67</v>
      </c>
      <c r="F212" s="355">
        <f t="shared" si="10"/>
        <v>134</v>
      </c>
    </row>
    <row r="213" spans="1:6">
      <c r="A213" s="248" t="s">
        <v>358</v>
      </c>
      <c r="B213" s="366">
        <v>0</v>
      </c>
      <c r="C213" s="366">
        <v>-43</v>
      </c>
      <c r="D213" s="365">
        <f t="shared" si="11"/>
        <v>0</v>
      </c>
      <c r="E213">
        <f t="shared" si="9"/>
        <v>43</v>
      </c>
      <c r="F213" s="355">
        <f t="shared" si="10"/>
        <v>-100</v>
      </c>
    </row>
    <row r="214" spans="1:6">
      <c r="A214" s="363" t="s">
        <v>359</v>
      </c>
      <c r="B214" s="368">
        <f>SUM(B215:B217)</f>
        <v>169</v>
      </c>
      <c r="C214" s="368">
        <f>SUM(C215:C217)</f>
        <v>164</v>
      </c>
      <c r="D214" s="365">
        <f t="shared" si="11"/>
        <v>103.05</v>
      </c>
      <c r="E214">
        <f t="shared" si="9"/>
        <v>5</v>
      </c>
      <c r="F214" s="355">
        <f t="shared" si="10"/>
        <v>3.05</v>
      </c>
    </row>
    <row r="215" spans="1:6">
      <c r="A215" s="363" t="s">
        <v>360</v>
      </c>
      <c r="B215" s="366">
        <v>55</v>
      </c>
      <c r="C215" s="366">
        <v>58</v>
      </c>
      <c r="D215" s="365">
        <f t="shared" si="11"/>
        <v>94.83</v>
      </c>
      <c r="E215">
        <f t="shared" si="9"/>
        <v>-3</v>
      </c>
      <c r="F215" s="355">
        <f t="shared" si="10"/>
        <v>-5.17</v>
      </c>
    </row>
    <row r="216" spans="1:6">
      <c r="A216" s="363" t="s">
        <v>361</v>
      </c>
      <c r="B216" s="366">
        <v>111</v>
      </c>
      <c r="C216" s="366">
        <v>107</v>
      </c>
      <c r="D216" s="365">
        <f t="shared" si="11"/>
        <v>103.74</v>
      </c>
      <c r="E216">
        <f t="shared" si="9"/>
        <v>4</v>
      </c>
      <c r="F216" s="355">
        <f t="shared" si="10"/>
        <v>3.74</v>
      </c>
    </row>
    <row r="217" spans="1:6">
      <c r="A217" s="363" t="s">
        <v>362</v>
      </c>
      <c r="B217" s="366">
        <v>3</v>
      </c>
      <c r="C217" s="366">
        <v>-1</v>
      </c>
      <c r="D217" s="365">
        <f t="shared" si="11"/>
        <v>-300</v>
      </c>
      <c r="E217">
        <f t="shared" si="9"/>
        <v>4</v>
      </c>
      <c r="F217" s="355">
        <f t="shared" si="10"/>
        <v>-400</v>
      </c>
    </row>
    <row r="218" spans="1:6">
      <c r="A218" s="248" t="s">
        <v>363</v>
      </c>
      <c r="B218" s="366"/>
      <c r="C218" s="366"/>
      <c r="D218" s="365"/>
      <c r="E218">
        <f t="shared" si="9"/>
        <v>0</v>
      </c>
      <c r="F218" s="355" t="e">
        <f t="shared" si="10"/>
        <v>#DIV/0!</v>
      </c>
    </row>
    <row r="219" spans="1:6">
      <c r="A219" s="248" t="s">
        <v>364</v>
      </c>
      <c r="B219" s="366"/>
      <c r="C219" s="366"/>
      <c r="D219" s="365"/>
      <c r="E219">
        <f t="shared" si="9"/>
        <v>0</v>
      </c>
      <c r="F219" s="355" t="e">
        <f t="shared" si="10"/>
        <v>#DIV/0!</v>
      </c>
    </row>
    <row r="220" spans="1:6">
      <c r="A220" s="248" t="s">
        <v>365</v>
      </c>
      <c r="B220" s="368">
        <f>SUM(B221:B222)</f>
        <v>13</v>
      </c>
      <c r="C220" s="368">
        <f>SUM(C221:C222)</f>
        <v>7</v>
      </c>
      <c r="D220" s="365">
        <f t="shared" si="11"/>
        <v>185.71</v>
      </c>
      <c r="E220">
        <f t="shared" si="9"/>
        <v>6</v>
      </c>
      <c r="F220" s="355">
        <f t="shared" si="10"/>
        <v>85.71</v>
      </c>
    </row>
    <row r="221" spans="1:6">
      <c r="A221" s="248" t="s">
        <v>366</v>
      </c>
      <c r="B221" s="366"/>
      <c r="C221" s="366">
        <v>-2</v>
      </c>
      <c r="D221" s="365">
        <f t="shared" si="11"/>
        <v>0</v>
      </c>
      <c r="E221">
        <f t="shared" si="9"/>
        <v>2</v>
      </c>
      <c r="F221" s="355">
        <f t="shared" si="10"/>
        <v>-100</v>
      </c>
    </row>
    <row r="222" spans="1:6">
      <c r="A222" s="248" t="s">
        <v>367</v>
      </c>
      <c r="B222" s="366">
        <v>13</v>
      </c>
      <c r="C222" s="366">
        <v>9</v>
      </c>
      <c r="D222" s="365">
        <f t="shared" si="11"/>
        <v>144.44</v>
      </c>
      <c r="E222">
        <f t="shared" si="9"/>
        <v>4</v>
      </c>
      <c r="F222" s="355">
        <f t="shared" si="10"/>
        <v>44.44</v>
      </c>
    </row>
    <row r="223" spans="1:6">
      <c r="A223" s="363" t="s">
        <v>368</v>
      </c>
      <c r="B223" s="368">
        <f>B224+B234+B236+B241+B244+B246</f>
        <v>3920</v>
      </c>
      <c r="C223" s="368">
        <f>C224+C234+C236+C241+C244+C246</f>
        <v>3912</v>
      </c>
      <c r="D223" s="365">
        <f t="shared" si="11"/>
        <v>100.2</v>
      </c>
      <c r="E223">
        <f t="shared" si="9"/>
        <v>8</v>
      </c>
      <c r="F223" s="355">
        <f t="shared" si="10"/>
        <v>0.2</v>
      </c>
    </row>
    <row r="224" spans="1:6">
      <c r="A224" s="363" t="s">
        <v>369</v>
      </c>
      <c r="B224" s="368">
        <f>SUM(B225:B233)</f>
        <v>1613</v>
      </c>
      <c r="C224" s="368">
        <f>SUM(C225:C233)</f>
        <v>1986</v>
      </c>
      <c r="D224" s="365">
        <f t="shared" si="11"/>
        <v>81.22</v>
      </c>
      <c r="E224">
        <f t="shared" si="9"/>
        <v>-373</v>
      </c>
      <c r="F224" s="355">
        <f t="shared" si="10"/>
        <v>-18.78</v>
      </c>
    </row>
    <row r="225" spans="1:6">
      <c r="A225" s="363" t="s">
        <v>370</v>
      </c>
      <c r="B225" s="366">
        <v>225</v>
      </c>
      <c r="C225" s="366">
        <v>215</v>
      </c>
      <c r="D225" s="365">
        <f t="shared" si="11"/>
        <v>104.65</v>
      </c>
      <c r="E225">
        <f t="shared" ref="E225:E288" si="12">B225-C225</f>
        <v>10</v>
      </c>
      <c r="F225" s="355">
        <f t="shared" ref="F225:F288" si="13">E225/C225*100</f>
        <v>4.65</v>
      </c>
    </row>
    <row r="226" spans="1:6">
      <c r="A226" s="363" t="s">
        <v>371</v>
      </c>
      <c r="B226" s="366">
        <v>293</v>
      </c>
      <c r="C226" s="366">
        <v>313</v>
      </c>
      <c r="D226" s="365">
        <f t="shared" si="11"/>
        <v>93.61</v>
      </c>
      <c r="E226">
        <f t="shared" si="12"/>
        <v>-20</v>
      </c>
      <c r="F226" s="355">
        <f t="shared" si="13"/>
        <v>-6.39</v>
      </c>
    </row>
    <row r="227" spans="1:6">
      <c r="A227" s="363" t="s">
        <v>372</v>
      </c>
      <c r="B227" s="366">
        <v>4</v>
      </c>
      <c r="C227" s="366">
        <v>4</v>
      </c>
      <c r="D227" s="365">
        <f t="shared" si="11"/>
        <v>100</v>
      </c>
      <c r="E227">
        <f t="shared" si="12"/>
        <v>0</v>
      </c>
      <c r="F227" s="355">
        <f t="shared" si="13"/>
        <v>0</v>
      </c>
    </row>
    <row r="228" spans="1:6">
      <c r="A228" s="363" t="s">
        <v>373</v>
      </c>
      <c r="B228" s="366"/>
      <c r="C228" s="366"/>
      <c r="D228" s="365"/>
      <c r="E228">
        <f t="shared" si="12"/>
        <v>0</v>
      </c>
      <c r="F228" s="355" t="e">
        <f t="shared" si="13"/>
        <v>#DIV/0!</v>
      </c>
    </row>
    <row r="229" spans="1:6">
      <c r="A229" s="363" t="s">
        <v>374</v>
      </c>
      <c r="B229" s="366">
        <v>313</v>
      </c>
      <c r="C229" s="366">
        <v>481</v>
      </c>
      <c r="D229" s="365">
        <f t="shared" si="11"/>
        <v>65.07</v>
      </c>
      <c r="E229">
        <f t="shared" si="12"/>
        <v>-168</v>
      </c>
      <c r="F229" s="355">
        <f t="shared" si="13"/>
        <v>-34.93</v>
      </c>
    </row>
    <row r="230" spans="1:6">
      <c r="A230" s="363" t="s">
        <v>375</v>
      </c>
      <c r="B230" s="366">
        <v>4</v>
      </c>
      <c r="C230" s="366">
        <v>4</v>
      </c>
      <c r="D230" s="365">
        <f t="shared" si="11"/>
        <v>100</v>
      </c>
      <c r="E230">
        <f t="shared" si="12"/>
        <v>0</v>
      </c>
      <c r="F230" s="355">
        <f t="shared" si="13"/>
        <v>0</v>
      </c>
    </row>
    <row r="231" spans="1:6">
      <c r="A231" s="363" t="s">
        <v>376</v>
      </c>
      <c r="B231" s="366">
        <v>5</v>
      </c>
      <c r="C231" s="366">
        <v>5</v>
      </c>
      <c r="D231" s="365">
        <f t="shared" si="11"/>
        <v>100</v>
      </c>
      <c r="E231">
        <f t="shared" si="12"/>
        <v>0</v>
      </c>
      <c r="F231" s="355">
        <f t="shared" si="13"/>
        <v>0</v>
      </c>
    </row>
    <row r="232" spans="1:6">
      <c r="A232" s="363" t="s">
        <v>377</v>
      </c>
      <c r="B232" s="366">
        <v>11</v>
      </c>
      <c r="C232" s="366">
        <v>6</v>
      </c>
      <c r="D232" s="365">
        <f t="shared" si="11"/>
        <v>183.33</v>
      </c>
      <c r="E232">
        <f t="shared" si="12"/>
        <v>5</v>
      </c>
      <c r="F232" s="355">
        <f t="shared" si="13"/>
        <v>83.33</v>
      </c>
    </row>
    <row r="233" spans="1:6">
      <c r="A233" s="363" t="s">
        <v>378</v>
      </c>
      <c r="B233" s="366">
        <v>758</v>
      </c>
      <c r="C233" s="366">
        <v>958</v>
      </c>
      <c r="D233" s="365">
        <f t="shared" si="11"/>
        <v>79.12</v>
      </c>
      <c r="E233">
        <f t="shared" si="12"/>
        <v>-200</v>
      </c>
      <c r="F233" s="355">
        <f t="shared" si="13"/>
        <v>-20.88</v>
      </c>
    </row>
    <row r="234" spans="1:6">
      <c r="A234" s="363" t="s">
        <v>379</v>
      </c>
      <c r="B234" s="368">
        <f>SUM(B235)</f>
        <v>25</v>
      </c>
      <c r="C234" s="368">
        <f>SUM(C235)</f>
        <v>30</v>
      </c>
      <c r="D234" s="365">
        <f t="shared" si="11"/>
        <v>83.33</v>
      </c>
      <c r="E234">
        <f t="shared" si="12"/>
        <v>-5</v>
      </c>
      <c r="F234" s="355">
        <f t="shared" si="13"/>
        <v>-16.67</v>
      </c>
    </row>
    <row r="235" spans="1:6">
      <c r="A235" s="363" t="s">
        <v>380</v>
      </c>
      <c r="B235" s="366">
        <v>25</v>
      </c>
      <c r="C235" s="366">
        <v>30</v>
      </c>
      <c r="D235" s="365">
        <f t="shared" si="11"/>
        <v>83.33</v>
      </c>
      <c r="E235">
        <f t="shared" si="12"/>
        <v>-5</v>
      </c>
      <c r="F235" s="355">
        <f t="shared" si="13"/>
        <v>-16.67</v>
      </c>
    </row>
    <row r="236" spans="1:6">
      <c r="A236" s="363" t="s">
        <v>381</v>
      </c>
      <c r="B236" s="368">
        <f>SUM(B237:B240)</f>
        <v>1433</v>
      </c>
      <c r="C236" s="368">
        <f>SUM(C237:C240)</f>
        <v>853</v>
      </c>
      <c r="D236" s="365">
        <f t="shared" si="11"/>
        <v>168</v>
      </c>
      <c r="E236">
        <f t="shared" si="12"/>
        <v>580</v>
      </c>
      <c r="F236" s="355">
        <f t="shared" si="13"/>
        <v>68</v>
      </c>
    </row>
    <row r="237" spans="1:6">
      <c r="A237" s="363" t="s">
        <v>382</v>
      </c>
      <c r="B237" s="366"/>
      <c r="C237" s="366"/>
      <c r="D237" s="365"/>
      <c r="E237">
        <f t="shared" si="12"/>
        <v>0</v>
      </c>
      <c r="F237" s="355" t="e">
        <f t="shared" si="13"/>
        <v>#DIV/0!</v>
      </c>
    </row>
    <row r="238" spans="1:6">
      <c r="A238" s="363" t="s">
        <v>383</v>
      </c>
      <c r="B238" s="366">
        <v>791</v>
      </c>
      <c r="C238" s="366">
        <v>203</v>
      </c>
      <c r="D238" s="365">
        <f t="shared" si="11"/>
        <v>389.66</v>
      </c>
      <c r="E238">
        <f t="shared" si="12"/>
        <v>588</v>
      </c>
      <c r="F238" s="355">
        <f t="shared" si="13"/>
        <v>289.66</v>
      </c>
    </row>
    <row r="239" spans="1:6">
      <c r="A239" s="363" t="s">
        <v>384</v>
      </c>
      <c r="B239" s="366"/>
      <c r="C239" s="366"/>
      <c r="D239" s="365"/>
      <c r="E239">
        <f t="shared" si="12"/>
        <v>0</v>
      </c>
      <c r="F239" s="355" t="e">
        <f t="shared" si="13"/>
        <v>#DIV/0!</v>
      </c>
    </row>
    <row r="240" spans="1:6">
      <c r="A240" s="363" t="s">
        <v>385</v>
      </c>
      <c r="B240" s="366">
        <v>642</v>
      </c>
      <c r="C240" s="366">
        <v>650</v>
      </c>
      <c r="D240" s="365">
        <f t="shared" si="11"/>
        <v>98.77</v>
      </c>
      <c r="E240">
        <f t="shared" si="12"/>
        <v>-8</v>
      </c>
      <c r="F240" s="355">
        <f t="shared" si="13"/>
        <v>-1.23</v>
      </c>
    </row>
    <row r="241" spans="1:6">
      <c r="A241" s="363" t="s">
        <v>386</v>
      </c>
      <c r="B241" s="368">
        <f>SUM(B242:B243)</f>
        <v>4</v>
      </c>
      <c r="C241" s="368">
        <f>SUM(C242:C243)</f>
        <v>7</v>
      </c>
      <c r="D241" s="365">
        <f t="shared" si="11"/>
        <v>57.14</v>
      </c>
      <c r="E241">
        <f t="shared" si="12"/>
        <v>-3</v>
      </c>
      <c r="F241" s="355">
        <f t="shared" si="13"/>
        <v>-42.86</v>
      </c>
    </row>
    <row r="242" spans="1:6">
      <c r="A242" s="248" t="s">
        <v>387</v>
      </c>
      <c r="B242" s="366">
        <v>4</v>
      </c>
      <c r="C242" s="366">
        <v>7</v>
      </c>
      <c r="D242" s="365">
        <f t="shared" si="11"/>
        <v>57.14</v>
      </c>
      <c r="E242">
        <f t="shared" si="12"/>
        <v>-3</v>
      </c>
      <c r="F242" s="355">
        <f t="shared" si="13"/>
        <v>-42.86</v>
      </c>
    </row>
    <row r="243" spans="1:6">
      <c r="A243" s="248" t="s">
        <v>388</v>
      </c>
      <c r="B243" s="366"/>
      <c r="C243" s="366"/>
      <c r="D243" s="365"/>
      <c r="E243">
        <f t="shared" si="12"/>
        <v>0</v>
      </c>
      <c r="F243" s="355" t="e">
        <f t="shared" si="13"/>
        <v>#DIV/0!</v>
      </c>
    </row>
    <row r="244" spans="1:6">
      <c r="A244" s="248" t="s">
        <v>389</v>
      </c>
      <c r="B244" s="368">
        <f>SUM(B245)</f>
        <v>308</v>
      </c>
      <c r="C244" s="368">
        <f>SUM(C245)</f>
        <v>223</v>
      </c>
      <c r="D244" s="365">
        <f t="shared" si="11"/>
        <v>138.12</v>
      </c>
      <c r="E244">
        <f t="shared" si="12"/>
        <v>85</v>
      </c>
      <c r="F244" s="355">
        <f t="shared" si="13"/>
        <v>38.12</v>
      </c>
    </row>
    <row r="245" spans="1:6">
      <c r="A245" s="248" t="s">
        <v>390</v>
      </c>
      <c r="B245" s="366">
        <v>308</v>
      </c>
      <c r="C245" s="366">
        <v>223</v>
      </c>
      <c r="D245" s="365">
        <f t="shared" si="11"/>
        <v>138.12</v>
      </c>
      <c r="E245">
        <f t="shared" si="12"/>
        <v>85</v>
      </c>
      <c r="F245" s="355">
        <f t="shared" si="13"/>
        <v>38.12</v>
      </c>
    </row>
    <row r="246" spans="1:6">
      <c r="A246" s="363" t="s">
        <v>391</v>
      </c>
      <c r="B246" s="368">
        <f>SUM(B247:B249)</f>
        <v>537</v>
      </c>
      <c r="C246" s="368">
        <f>SUM(C247:C249)</f>
        <v>813</v>
      </c>
      <c r="D246" s="365">
        <f t="shared" si="11"/>
        <v>66.05</v>
      </c>
      <c r="E246">
        <f t="shared" si="12"/>
        <v>-276</v>
      </c>
      <c r="F246" s="355">
        <f t="shared" si="13"/>
        <v>-33.95</v>
      </c>
    </row>
    <row r="247" spans="1:6">
      <c r="A247" s="363" t="s">
        <v>392</v>
      </c>
      <c r="B247" s="366">
        <v>17</v>
      </c>
      <c r="C247" s="366">
        <v>75</v>
      </c>
      <c r="D247" s="365">
        <f t="shared" si="11"/>
        <v>22.67</v>
      </c>
      <c r="E247">
        <f t="shared" si="12"/>
        <v>-58</v>
      </c>
      <c r="F247" s="355">
        <f t="shared" si="13"/>
        <v>-77.33</v>
      </c>
    </row>
    <row r="248" spans="1:6">
      <c r="A248" s="363" t="s">
        <v>393</v>
      </c>
      <c r="B248" s="366">
        <v>300</v>
      </c>
      <c r="C248" s="366"/>
      <c r="D248" s="365"/>
      <c r="E248">
        <f t="shared" si="12"/>
        <v>300</v>
      </c>
      <c r="F248" s="355" t="e">
        <f t="shared" si="13"/>
        <v>#DIV/0!</v>
      </c>
    </row>
    <row r="249" spans="1:6">
      <c r="A249" s="363" t="s">
        <v>394</v>
      </c>
      <c r="B249" s="366">
        <v>220</v>
      </c>
      <c r="C249" s="366">
        <v>738</v>
      </c>
      <c r="D249" s="365">
        <f t="shared" si="11"/>
        <v>29.81</v>
      </c>
      <c r="E249">
        <f t="shared" si="12"/>
        <v>-518</v>
      </c>
      <c r="F249" s="355">
        <f t="shared" si="13"/>
        <v>-70.19</v>
      </c>
    </row>
    <row r="250" spans="1:6">
      <c r="A250" s="363" t="s">
        <v>395</v>
      </c>
      <c r="B250" s="368">
        <f>B251+B261+B267+B274+B278+B285+B290+B296+B302+B304+B307+B310+B314+B316+B318+B322</f>
        <v>30694</v>
      </c>
      <c r="C250" s="368">
        <f>C251+C261+C267+C274+C278+C285+C290+C296+C302+C304+C307+C310+C314+C316+C318+C322</f>
        <v>42060</v>
      </c>
      <c r="D250" s="365">
        <f t="shared" si="11"/>
        <v>72.98</v>
      </c>
      <c r="E250">
        <f t="shared" si="12"/>
        <v>-11366</v>
      </c>
      <c r="F250" s="355">
        <f t="shared" si="13"/>
        <v>-27.02</v>
      </c>
    </row>
    <row r="251" spans="1:6">
      <c r="A251" s="363" t="s">
        <v>396</v>
      </c>
      <c r="B251" s="368">
        <f>SUM(B252:B260)</f>
        <v>2920</v>
      </c>
      <c r="C251" s="368">
        <f>SUM(C252:C260)</f>
        <v>877</v>
      </c>
      <c r="D251" s="365">
        <f t="shared" si="11"/>
        <v>332.95</v>
      </c>
      <c r="E251">
        <f t="shared" si="12"/>
        <v>2043</v>
      </c>
      <c r="F251" s="355">
        <f t="shared" si="13"/>
        <v>232.95</v>
      </c>
    </row>
    <row r="252" spans="1:6">
      <c r="A252" s="363" t="s">
        <v>397</v>
      </c>
      <c r="B252" s="366">
        <v>305</v>
      </c>
      <c r="C252" s="366">
        <v>275</v>
      </c>
      <c r="D252" s="365">
        <f t="shared" si="11"/>
        <v>110.91</v>
      </c>
      <c r="E252">
        <f t="shared" si="12"/>
        <v>30</v>
      </c>
      <c r="F252" s="355">
        <f t="shared" si="13"/>
        <v>10.91</v>
      </c>
    </row>
    <row r="253" spans="1:6">
      <c r="A253" s="363" t="s">
        <v>398</v>
      </c>
      <c r="B253" s="366">
        <v>66</v>
      </c>
      <c r="C253" s="366">
        <v>60</v>
      </c>
      <c r="D253" s="365">
        <f t="shared" si="11"/>
        <v>110</v>
      </c>
      <c r="E253">
        <f t="shared" si="12"/>
        <v>6</v>
      </c>
      <c r="F253" s="355">
        <f t="shared" si="13"/>
        <v>10</v>
      </c>
    </row>
    <row r="254" spans="1:6">
      <c r="A254" s="363" t="s">
        <v>399</v>
      </c>
      <c r="B254" s="366">
        <v>2</v>
      </c>
      <c r="C254" s="366"/>
      <c r="D254" s="365"/>
      <c r="E254">
        <f t="shared" si="12"/>
        <v>2</v>
      </c>
      <c r="F254" s="355" t="e">
        <f t="shared" si="13"/>
        <v>#DIV/0!</v>
      </c>
    </row>
    <row r="255" spans="1:6">
      <c r="A255" s="248" t="s">
        <v>400</v>
      </c>
      <c r="B255" s="366">
        <v>10</v>
      </c>
      <c r="C255" s="366">
        <v>16</v>
      </c>
      <c r="D255" s="365">
        <f t="shared" si="11"/>
        <v>62.5</v>
      </c>
      <c r="E255">
        <f t="shared" si="12"/>
        <v>-6</v>
      </c>
      <c r="F255" s="355">
        <f t="shared" si="13"/>
        <v>-37.5</v>
      </c>
    </row>
    <row r="256" spans="1:6">
      <c r="A256" s="248" t="s">
        <v>401</v>
      </c>
      <c r="B256" s="366"/>
      <c r="C256" s="366"/>
      <c r="D256" s="365"/>
      <c r="E256">
        <f t="shared" si="12"/>
        <v>0</v>
      </c>
      <c r="F256" s="355" t="e">
        <f t="shared" si="13"/>
        <v>#DIV/0!</v>
      </c>
    </row>
    <row r="257" spans="1:6">
      <c r="A257" s="363" t="s">
        <v>402</v>
      </c>
      <c r="B257" s="366">
        <v>123</v>
      </c>
      <c r="C257" s="366">
        <v>158</v>
      </c>
      <c r="D257" s="365">
        <f t="shared" si="11"/>
        <v>77.85</v>
      </c>
      <c r="E257">
        <f t="shared" si="12"/>
        <v>-35</v>
      </c>
      <c r="F257" s="355">
        <f t="shared" si="13"/>
        <v>-22.15</v>
      </c>
    </row>
    <row r="258" spans="1:6">
      <c r="A258" s="363" t="s">
        <v>403</v>
      </c>
      <c r="B258" s="366">
        <v>5</v>
      </c>
      <c r="C258" s="366"/>
      <c r="D258" s="365"/>
      <c r="E258">
        <f t="shared" si="12"/>
        <v>5</v>
      </c>
      <c r="F258" s="355" t="e">
        <f t="shared" si="13"/>
        <v>#DIV/0!</v>
      </c>
    </row>
    <row r="259" spans="1:6">
      <c r="A259" s="363" t="s">
        <v>213</v>
      </c>
      <c r="B259" s="366">
        <v>259</v>
      </c>
      <c r="C259" s="366"/>
      <c r="D259" s="365"/>
      <c r="E259">
        <f t="shared" si="12"/>
        <v>259</v>
      </c>
      <c r="F259" s="355" t="e">
        <f t="shared" si="13"/>
        <v>#DIV/0!</v>
      </c>
    </row>
    <row r="260" spans="1:6">
      <c r="A260" s="363" t="s">
        <v>404</v>
      </c>
      <c r="B260" s="366">
        <v>2150</v>
      </c>
      <c r="C260" s="366">
        <v>368</v>
      </c>
      <c r="D260" s="365">
        <f t="shared" si="11"/>
        <v>584.24</v>
      </c>
      <c r="E260">
        <f t="shared" si="12"/>
        <v>1782</v>
      </c>
      <c r="F260" s="355">
        <f t="shared" si="13"/>
        <v>484.24</v>
      </c>
    </row>
    <row r="261" spans="1:6">
      <c r="A261" s="363" t="s">
        <v>405</v>
      </c>
      <c r="B261" s="368">
        <f>SUM(B262:B266)</f>
        <v>1947</v>
      </c>
      <c r="C261" s="368">
        <f>SUM(C262:C266)</f>
        <v>2744</v>
      </c>
      <c r="D261" s="365">
        <f t="shared" si="11"/>
        <v>70.95</v>
      </c>
      <c r="E261">
        <f t="shared" si="12"/>
        <v>-797</v>
      </c>
      <c r="F261" s="355">
        <f t="shared" si="13"/>
        <v>-29.05</v>
      </c>
    </row>
    <row r="262" spans="1:6">
      <c r="A262" s="363" t="s">
        <v>406</v>
      </c>
      <c r="B262" s="366">
        <v>222</v>
      </c>
      <c r="C262" s="366">
        <v>238</v>
      </c>
      <c r="D262" s="365">
        <f t="shared" ref="D262:D325" si="14">B262/C262*100</f>
        <v>93.28</v>
      </c>
      <c r="E262">
        <f t="shared" si="12"/>
        <v>-16</v>
      </c>
      <c r="F262" s="355">
        <f t="shared" si="13"/>
        <v>-6.72</v>
      </c>
    </row>
    <row r="263" spans="1:6">
      <c r="A263" s="363" t="s">
        <v>407</v>
      </c>
      <c r="B263" s="366">
        <v>11</v>
      </c>
      <c r="C263" s="366"/>
      <c r="D263" s="365"/>
      <c r="E263">
        <f t="shared" si="12"/>
        <v>11</v>
      </c>
      <c r="F263" s="355" t="e">
        <f t="shared" si="13"/>
        <v>#DIV/0!</v>
      </c>
    </row>
    <row r="264" spans="1:6">
      <c r="A264" s="363" t="s">
        <v>408</v>
      </c>
      <c r="B264" s="366">
        <v>36</v>
      </c>
      <c r="C264" s="366">
        <v>57</v>
      </c>
      <c r="D264" s="365">
        <f t="shared" si="14"/>
        <v>63.16</v>
      </c>
      <c r="E264">
        <f t="shared" si="12"/>
        <v>-21</v>
      </c>
      <c r="F264" s="355">
        <f t="shared" si="13"/>
        <v>-36.84</v>
      </c>
    </row>
    <row r="265" spans="1:6">
      <c r="A265" s="363" t="s">
        <v>409</v>
      </c>
      <c r="B265" s="366">
        <v>1422</v>
      </c>
      <c r="C265" s="366">
        <v>2132</v>
      </c>
      <c r="D265" s="365">
        <f t="shared" si="14"/>
        <v>66.7</v>
      </c>
      <c r="E265">
        <f t="shared" si="12"/>
        <v>-710</v>
      </c>
      <c r="F265" s="355">
        <f t="shared" si="13"/>
        <v>-33.3</v>
      </c>
    </row>
    <row r="266" spans="1:6">
      <c r="A266" s="363" t="s">
        <v>410</v>
      </c>
      <c r="B266" s="366">
        <v>256</v>
      </c>
      <c r="C266" s="366">
        <v>317</v>
      </c>
      <c r="D266" s="365">
        <f t="shared" si="14"/>
        <v>80.76</v>
      </c>
      <c r="E266">
        <f t="shared" si="12"/>
        <v>-61</v>
      </c>
      <c r="F266" s="355">
        <f t="shared" si="13"/>
        <v>-19.24</v>
      </c>
    </row>
    <row r="267" spans="1:6">
      <c r="A267" s="363" t="s">
        <v>411</v>
      </c>
      <c r="B267" s="368">
        <f>SUM(B268:B273)</f>
        <v>10552</v>
      </c>
      <c r="C267" s="368">
        <f>SUM(C268:C273)</f>
        <v>20488</v>
      </c>
      <c r="D267" s="365">
        <f t="shared" si="14"/>
        <v>51.5</v>
      </c>
      <c r="E267">
        <f t="shared" si="12"/>
        <v>-9936</v>
      </c>
      <c r="F267" s="355">
        <f t="shared" si="13"/>
        <v>-48.5</v>
      </c>
    </row>
    <row r="268" spans="1:6">
      <c r="A268" s="363" t="s">
        <v>412</v>
      </c>
      <c r="B268" s="366">
        <v>1004</v>
      </c>
      <c r="C268" s="366">
        <v>542</v>
      </c>
      <c r="D268" s="365">
        <f t="shared" si="14"/>
        <v>185.24</v>
      </c>
      <c r="E268">
        <f t="shared" si="12"/>
        <v>462</v>
      </c>
      <c r="F268" s="355">
        <f t="shared" si="13"/>
        <v>85.24</v>
      </c>
    </row>
    <row r="269" spans="1:6">
      <c r="A269" s="363" t="s">
        <v>413</v>
      </c>
      <c r="B269" s="366">
        <v>464</v>
      </c>
      <c r="C269" s="366">
        <v>682</v>
      </c>
      <c r="D269" s="365">
        <f t="shared" si="14"/>
        <v>68.04</v>
      </c>
      <c r="E269">
        <f t="shared" si="12"/>
        <v>-218</v>
      </c>
      <c r="F269" s="355">
        <f t="shared" si="13"/>
        <v>-31.96</v>
      </c>
    </row>
    <row r="270" ht="27" spans="1:6">
      <c r="A270" s="371" t="s">
        <v>414</v>
      </c>
      <c r="B270" s="366">
        <v>5193</v>
      </c>
      <c r="C270" s="366">
        <v>1527</v>
      </c>
      <c r="D270" s="365">
        <f t="shared" si="14"/>
        <v>340.08</v>
      </c>
      <c r="E270">
        <f t="shared" si="12"/>
        <v>3666</v>
      </c>
      <c r="F270" s="355">
        <f t="shared" si="13"/>
        <v>240.08</v>
      </c>
    </row>
    <row r="271" spans="1:6">
      <c r="A271" s="371" t="s">
        <v>415</v>
      </c>
      <c r="B271" s="366">
        <v>2841</v>
      </c>
      <c r="C271" s="366">
        <v>2940</v>
      </c>
      <c r="D271" s="365">
        <f t="shared" si="14"/>
        <v>96.63</v>
      </c>
      <c r="E271">
        <f t="shared" si="12"/>
        <v>-99</v>
      </c>
      <c r="F271" s="355">
        <f t="shared" si="13"/>
        <v>-3.37</v>
      </c>
    </row>
    <row r="272" spans="1:6">
      <c r="A272" s="248" t="s">
        <v>416</v>
      </c>
      <c r="B272" s="366">
        <v>0</v>
      </c>
      <c r="C272" s="366">
        <v>14028</v>
      </c>
      <c r="D272" s="365">
        <f t="shared" si="14"/>
        <v>0</v>
      </c>
      <c r="E272">
        <f t="shared" si="12"/>
        <v>-14028</v>
      </c>
      <c r="F272" s="355">
        <f t="shared" si="13"/>
        <v>-100</v>
      </c>
    </row>
    <row r="273" spans="1:6">
      <c r="A273" s="248" t="s">
        <v>417</v>
      </c>
      <c r="B273" s="366">
        <v>1050</v>
      </c>
      <c r="C273" s="366">
        <v>769</v>
      </c>
      <c r="D273" s="365">
        <f t="shared" si="14"/>
        <v>136.54</v>
      </c>
      <c r="E273">
        <f t="shared" si="12"/>
        <v>281</v>
      </c>
      <c r="F273" s="355">
        <f t="shared" si="13"/>
        <v>36.54</v>
      </c>
    </row>
    <row r="274" spans="1:6">
      <c r="A274" s="363" t="s">
        <v>418</v>
      </c>
      <c r="B274" s="368">
        <f>SUM(B275:B277)</f>
        <v>806</v>
      </c>
      <c r="C274" s="368">
        <f>SUM(C275:C277)</f>
        <v>1321</v>
      </c>
      <c r="D274" s="365">
        <f t="shared" si="14"/>
        <v>61.01</v>
      </c>
      <c r="E274">
        <f t="shared" si="12"/>
        <v>-515</v>
      </c>
      <c r="F274" s="355">
        <f t="shared" si="13"/>
        <v>-38.99</v>
      </c>
    </row>
    <row r="275" spans="1:6">
      <c r="A275" s="363" t="s">
        <v>419</v>
      </c>
      <c r="B275" s="366">
        <v>0</v>
      </c>
      <c r="C275" s="366">
        <v>1321</v>
      </c>
      <c r="D275" s="365">
        <f t="shared" si="14"/>
        <v>0</v>
      </c>
      <c r="E275">
        <f t="shared" si="12"/>
        <v>-1321</v>
      </c>
      <c r="F275" s="355">
        <f t="shared" si="13"/>
        <v>-100</v>
      </c>
    </row>
    <row r="276" spans="1:6">
      <c r="A276" s="363" t="s">
        <v>420</v>
      </c>
      <c r="B276" s="366">
        <v>331</v>
      </c>
      <c r="C276" s="366"/>
      <c r="D276" s="365"/>
      <c r="E276">
        <f t="shared" si="12"/>
        <v>331</v>
      </c>
      <c r="F276" s="355" t="e">
        <f t="shared" si="13"/>
        <v>#DIV/0!</v>
      </c>
    </row>
    <row r="277" spans="1:6">
      <c r="A277" s="363" t="s">
        <v>421</v>
      </c>
      <c r="B277" s="366">
        <v>475</v>
      </c>
      <c r="C277" s="366"/>
      <c r="D277" s="365"/>
      <c r="E277">
        <f t="shared" si="12"/>
        <v>475</v>
      </c>
      <c r="F277" s="355" t="e">
        <f t="shared" si="13"/>
        <v>#DIV/0!</v>
      </c>
    </row>
    <row r="278" spans="1:6">
      <c r="A278" s="363" t="s">
        <v>422</v>
      </c>
      <c r="B278" s="368">
        <f>SUM(B279:B284)</f>
        <v>2579</v>
      </c>
      <c r="C278" s="368">
        <f>SUM(C279:C284)</f>
        <v>2446</v>
      </c>
      <c r="D278" s="365">
        <f t="shared" si="14"/>
        <v>105.44</v>
      </c>
      <c r="E278">
        <f t="shared" si="12"/>
        <v>133</v>
      </c>
      <c r="F278" s="355">
        <f t="shared" si="13"/>
        <v>5.44</v>
      </c>
    </row>
    <row r="279" spans="1:6">
      <c r="A279" s="363" t="s">
        <v>423</v>
      </c>
      <c r="B279" s="366">
        <v>347</v>
      </c>
      <c r="C279" s="366">
        <v>413</v>
      </c>
      <c r="D279" s="365">
        <f t="shared" si="14"/>
        <v>84.02</v>
      </c>
      <c r="E279">
        <f t="shared" si="12"/>
        <v>-66</v>
      </c>
      <c r="F279" s="355">
        <f t="shared" si="13"/>
        <v>-15.98</v>
      </c>
    </row>
    <row r="280" spans="1:6">
      <c r="A280" s="363" t="s">
        <v>424</v>
      </c>
      <c r="B280" s="366">
        <v>385</v>
      </c>
      <c r="C280" s="366">
        <v>351</v>
      </c>
      <c r="D280" s="365">
        <f t="shared" si="14"/>
        <v>109.69</v>
      </c>
      <c r="E280">
        <f t="shared" si="12"/>
        <v>34</v>
      </c>
      <c r="F280" s="355">
        <f t="shared" si="13"/>
        <v>9.69</v>
      </c>
    </row>
    <row r="281" spans="1:6">
      <c r="A281" s="363" t="s">
        <v>425</v>
      </c>
      <c r="B281" s="366">
        <v>332</v>
      </c>
      <c r="C281" s="366">
        <v>317</v>
      </c>
      <c r="D281" s="365">
        <f t="shared" si="14"/>
        <v>104.73</v>
      </c>
      <c r="E281">
        <f t="shared" si="12"/>
        <v>15</v>
      </c>
      <c r="F281" s="355">
        <f t="shared" si="13"/>
        <v>4.73</v>
      </c>
    </row>
    <row r="282" spans="1:6">
      <c r="A282" s="363" t="s">
        <v>426</v>
      </c>
      <c r="B282" s="366">
        <v>1102</v>
      </c>
      <c r="C282" s="366">
        <v>992</v>
      </c>
      <c r="D282" s="365">
        <f t="shared" si="14"/>
        <v>111.09</v>
      </c>
      <c r="E282">
        <f t="shared" si="12"/>
        <v>110</v>
      </c>
      <c r="F282" s="355">
        <f t="shared" si="13"/>
        <v>11.09</v>
      </c>
    </row>
    <row r="283" spans="1:6">
      <c r="A283" s="363" t="s">
        <v>427</v>
      </c>
      <c r="B283" s="366">
        <v>197</v>
      </c>
      <c r="C283" s="366">
        <v>165</v>
      </c>
      <c r="D283" s="365">
        <f t="shared" si="14"/>
        <v>119.39</v>
      </c>
      <c r="E283">
        <f t="shared" si="12"/>
        <v>32</v>
      </c>
      <c r="F283" s="355">
        <f t="shared" si="13"/>
        <v>19.39</v>
      </c>
    </row>
    <row r="284" spans="1:6">
      <c r="A284" s="363" t="s">
        <v>428</v>
      </c>
      <c r="B284" s="366">
        <v>216</v>
      </c>
      <c r="C284" s="366">
        <v>208</v>
      </c>
      <c r="D284" s="365">
        <f t="shared" si="14"/>
        <v>103.85</v>
      </c>
      <c r="E284">
        <f t="shared" si="12"/>
        <v>8</v>
      </c>
      <c r="F284" s="355">
        <f t="shared" si="13"/>
        <v>3.85</v>
      </c>
    </row>
    <row r="285" spans="1:6">
      <c r="A285" s="363" t="s">
        <v>429</v>
      </c>
      <c r="B285" s="368">
        <f>SUM(B286:B289)</f>
        <v>739</v>
      </c>
      <c r="C285" s="368">
        <f>SUM(C286:C289)</f>
        <v>828</v>
      </c>
      <c r="D285" s="365">
        <f t="shared" si="14"/>
        <v>89.25</v>
      </c>
      <c r="E285">
        <f t="shared" si="12"/>
        <v>-89</v>
      </c>
      <c r="F285" s="355">
        <f t="shared" si="13"/>
        <v>-10.75</v>
      </c>
    </row>
    <row r="286" spans="1:6">
      <c r="A286" s="363" t="s">
        <v>430</v>
      </c>
      <c r="B286" s="366">
        <v>605</v>
      </c>
      <c r="C286" s="366">
        <v>546</v>
      </c>
      <c r="D286" s="365">
        <f t="shared" si="14"/>
        <v>110.81</v>
      </c>
      <c r="E286">
        <f t="shared" si="12"/>
        <v>59</v>
      </c>
      <c r="F286" s="355">
        <f t="shared" si="13"/>
        <v>10.81</v>
      </c>
    </row>
    <row r="287" spans="1:6">
      <c r="A287" s="248" t="s">
        <v>431</v>
      </c>
      <c r="B287" s="366">
        <v>92</v>
      </c>
      <c r="C287" s="366">
        <v>43</v>
      </c>
      <c r="D287" s="365">
        <f t="shared" si="14"/>
        <v>213.95</v>
      </c>
      <c r="E287">
        <f t="shared" si="12"/>
        <v>49</v>
      </c>
      <c r="F287" s="355">
        <f t="shared" si="13"/>
        <v>113.95</v>
      </c>
    </row>
    <row r="288" spans="1:6">
      <c r="A288" s="248" t="s">
        <v>432</v>
      </c>
      <c r="B288" s="366"/>
      <c r="C288" s="366">
        <v>-5</v>
      </c>
      <c r="D288" s="365">
        <f t="shared" si="14"/>
        <v>0</v>
      </c>
      <c r="E288">
        <f t="shared" si="12"/>
        <v>5</v>
      </c>
      <c r="F288" s="355">
        <f t="shared" si="13"/>
        <v>-100</v>
      </c>
    </row>
    <row r="289" spans="1:6">
      <c r="A289" s="248" t="s">
        <v>433</v>
      </c>
      <c r="B289" s="366">
        <v>42</v>
      </c>
      <c r="C289" s="366">
        <v>244</v>
      </c>
      <c r="D289" s="365">
        <f t="shared" si="14"/>
        <v>17.21</v>
      </c>
      <c r="E289">
        <f t="shared" ref="E289:E352" si="15">B289-C289</f>
        <v>-202</v>
      </c>
      <c r="F289" s="355">
        <f t="shared" ref="F289:F352" si="16">E289/C289*100</f>
        <v>-82.79</v>
      </c>
    </row>
    <row r="290" spans="1:6">
      <c r="A290" s="363" t="s">
        <v>434</v>
      </c>
      <c r="B290" s="368">
        <f>SUM(B291:B295)</f>
        <v>534</v>
      </c>
      <c r="C290" s="368">
        <f>SUM(C291:C295)</f>
        <v>1782</v>
      </c>
      <c r="D290" s="365">
        <f t="shared" si="14"/>
        <v>29.97</v>
      </c>
      <c r="E290">
        <f t="shared" si="15"/>
        <v>-1248</v>
      </c>
      <c r="F290" s="355">
        <f t="shared" si="16"/>
        <v>-70.03</v>
      </c>
    </row>
    <row r="291" spans="1:6">
      <c r="A291" s="363" t="s">
        <v>435</v>
      </c>
      <c r="B291" s="366">
        <v>78</v>
      </c>
      <c r="C291" s="366">
        <v>24</v>
      </c>
      <c r="D291" s="365">
        <f t="shared" si="14"/>
        <v>325</v>
      </c>
      <c r="E291">
        <f t="shared" si="15"/>
        <v>54</v>
      </c>
      <c r="F291" s="355">
        <f t="shared" si="16"/>
        <v>225</v>
      </c>
    </row>
    <row r="292" spans="1:6">
      <c r="A292" s="363" t="s">
        <v>436</v>
      </c>
      <c r="B292" s="366">
        <v>402</v>
      </c>
      <c r="C292" s="366">
        <v>550</v>
      </c>
      <c r="D292" s="365">
        <f t="shared" si="14"/>
        <v>73.09</v>
      </c>
      <c r="E292">
        <f t="shared" si="15"/>
        <v>-148</v>
      </c>
      <c r="F292" s="355">
        <f t="shared" si="16"/>
        <v>-26.91</v>
      </c>
    </row>
    <row r="293" spans="1:6">
      <c r="A293" s="363" t="s">
        <v>437</v>
      </c>
      <c r="B293" s="366">
        <v>0</v>
      </c>
      <c r="C293" s="366">
        <v>200</v>
      </c>
      <c r="D293" s="365">
        <f t="shared" si="14"/>
        <v>0</v>
      </c>
      <c r="E293">
        <f t="shared" si="15"/>
        <v>-200</v>
      </c>
      <c r="F293" s="355">
        <f t="shared" si="16"/>
        <v>-100</v>
      </c>
    </row>
    <row r="294" spans="1:6">
      <c r="A294" s="363" t="s">
        <v>438</v>
      </c>
      <c r="B294" s="366">
        <v>53</v>
      </c>
      <c r="C294" s="366"/>
      <c r="D294" s="365"/>
      <c r="E294">
        <f t="shared" si="15"/>
        <v>53</v>
      </c>
      <c r="F294" s="355" t="e">
        <f t="shared" si="16"/>
        <v>#DIV/0!</v>
      </c>
    </row>
    <row r="295" spans="1:6">
      <c r="A295" s="363" t="s">
        <v>439</v>
      </c>
      <c r="B295" s="366">
        <v>1</v>
      </c>
      <c r="C295" s="366">
        <v>1008</v>
      </c>
      <c r="D295" s="365">
        <f t="shared" si="14"/>
        <v>0.1</v>
      </c>
      <c r="E295">
        <f t="shared" si="15"/>
        <v>-1007</v>
      </c>
      <c r="F295" s="355">
        <f t="shared" si="16"/>
        <v>-99.9</v>
      </c>
    </row>
    <row r="296" spans="1:6">
      <c r="A296" s="363" t="s">
        <v>440</v>
      </c>
      <c r="B296" s="368">
        <f>SUM(B297:B301)</f>
        <v>1656</v>
      </c>
      <c r="C296" s="368">
        <f>SUM(C297:C301)</f>
        <v>1562</v>
      </c>
      <c r="D296" s="365">
        <f t="shared" si="14"/>
        <v>106.02</v>
      </c>
      <c r="E296">
        <f t="shared" si="15"/>
        <v>94</v>
      </c>
      <c r="F296" s="355">
        <f t="shared" si="16"/>
        <v>6.02</v>
      </c>
    </row>
    <row r="297" spans="1:6">
      <c r="A297" s="363" t="s">
        <v>441</v>
      </c>
      <c r="B297" s="366">
        <v>92</v>
      </c>
      <c r="C297" s="366">
        <v>88</v>
      </c>
      <c r="D297" s="365">
        <f t="shared" si="14"/>
        <v>104.55</v>
      </c>
      <c r="E297">
        <f t="shared" si="15"/>
        <v>4</v>
      </c>
      <c r="F297" s="355">
        <f t="shared" si="16"/>
        <v>4.55</v>
      </c>
    </row>
    <row r="298" spans="1:6">
      <c r="A298" s="248" t="s">
        <v>442</v>
      </c>
      <c r="B298" s="366">
        <v>104</v>
      </c>
      <c r="C298" s="366">
        <v>130</v>
      </c>
      <c r="D298" s="365">
        <f t="shared" si="14"/>
        <v>80</v>
      </c>
      <c r="E298">
        <f t="shared" si="15"/>
        <v>-26</v>
      </c>
      <c r="F298" s="355">
        <f t="shared" si="16"/>
        <v>-20</v>
      </c>
    </row>
    <row r="299" spans="1:6">
      <c r="A299" s="248" t="s">
        <v>443</v>
      </c>
      <c r="B299" s="366">
        <v>115</v>
      </c>
      <c r="C299" s="366">
        <v>82</v>
      </c>
      <c r="D299" s="365">
        <f t="shared" si="14"/>
        <v>140.24</v>
      </c>
      <c r="E299">
        <f t="shared" si="15"/>
        <v>33</v>
      </c>
      <c r="F299" s="355">
        <f t="shared" si="16"/>
        <v>40.24</v>
      </c>
    </row>
    <row r="300" spans="1:6">
      <c r="A300" s="248" t="s">
        <v>444</v>
      </c>
      <c r="B300" s="366">
        <v>372</v>
      </c>
      <c r="C300" s="366">
        <v>368</v>
      </c>
      <c r="D300" s="365">
        <f t="shared" si="14"/>
        <v>101.09</v>
      </c>
      <c r="E300">
        <f t="shared" si="15"/>
        <v>4</v>
      </c>
      <c r="F300" s="355">
        <f t="shared" si="16"/>
        <v>1.09</v>
      </c>
    </row>
    <row r="301" spans="1:6">
      <c r="A301" s="363" t="s">
        <v>445</v>
      </c>
      <c r="B301" s="366">
        <v>973</v>
      </c>
      <c r="C301" s="366">
        <v>894</v>
      </c>
      <c r="D301" s="365">
        <f t="shared" si="14"/>
        <v>108.84</v>
      </c>
      <c r="E301">
        <f t="shared" si="15"/>
        <v>79</v>
      </c>
      <c r="F301" s="355">
        <f t="shared" si="16"/>
        <v>8.84</v>
      </c>
    </row>
    <row r="302" spans="1:6">
      <c r="A302" s="363" t="s">
        <v>446</v>
      </c>
      <c r="B302" s="368">
        <f>SUM(B303)</f>
        <v>43</v>
      </c>
      <c r="C302" s="368">
        <f>SUM(C303)</f>
        <v>36</v>
      </c>
      <c r="D302" s="365">
        <f t="shared" si="14"/>
        <v>119.44</v>
      </c>
      <c r="E302">
        <f t="shared" si="15"/>
        <v>7</v>
      </c>
      <c r="F302" s="355">
        <f t="shared" si="16"/>
        <v>19.44</v>
      </c>
    </row>
    <row r="303" spans="1:6">
      <c r="A303" s="363" t="s">
        <v>447</v>
      </c>
      <c r="B303" s="366">
        <v>43</v>
      </c>
      <c r="C303" s="366">
        <v>36</v>
      </c>
      <c r="D303" s="365">
        <f t="shared" si="14"/>
        <v>119.44</v>
      </c>
      <c r="E303">
        <f t="shared" si="15"/>
        <v>7</v>
      </c>
      <c r="F303" s="355">
        <f t="shared" si="16"/>
        <v>19.44</v>
      </c>
    </row>
    <row r="304" spans="1:6">
      <c r="A304" s="363" t="s">
        <v>448</v>
      </c>
      <c r="B304" s="368">
        <f>SUM(B305:B306)</f>
        <v>1023</v>
      </c>
      <c r="C304" s="368">
        <f>SUM(C305:C306)</f>
        <v>906</v>
      </c>
      <c r="D304" s="365">
        <f t="shared" si="14"/>
        <v>112.91</v>
      </c>
      <c r="E304">
        <f t="shared" si="15"/>
        <v>117</v>
      </c>
      <c r="F304" s="355">
        <f t="shared" si="16"/>
        <v>12.91</v>
      </c>
    </row>
    <row r="305" spans="1:6">
      <c r="A305" s="363" t="s">
        <v>449</v>
      </c>
      <c r="B305" s="366">
        <v>595</v>
      </c>
      <c r="C305" s="366">
        <v>530</v>
      </c>
      <c r="D305" s="365">
        <f t="shared" si="14"/>
        <v>112.26</v>
      </c>
      <c r="E305">
        <f t="shared" si="15"/>
        <v>65</v>
      </c>
      <c r="F305" s="355">
        <f t="shared" si="16"/>
        <v>12.26</v>
      </c>
    </row>
    <row r="306" spans="1:6">
      <c r="A306" s="363" t="s">
        <v>450</v>
      </c>
      <c r="B306" s="366">
        <v>428</v>
      </c>
      <c r="C306" s="366">
        <v>376</v>
      </c>
      <c r="D306" s="365">
        <f t="shared" si="14"/>
        <v>113.83</v>
      </c>
      <c r="E306">
        <f t="shared" si="15"/>
        <v>52</v>
      </c>
      <c r="F306" s="355">
        <f t="shared" si="16"/>
        <v>13.83</v>
      </c>
    </row>
    <row r="307" spans="1:6">
      <c r="A307" s="363" t="s">
        <v>451</v>
      </c>
      <c r="B307" s="368">
        <f>SUM(B308:B309)</f>
        <v>102</v>
      </c>
      <c r="C307" s="368">
        <f>SUM(C308:C309)</f>
        <v>161</v>
      </c>
      <c r="D307" s="365">
        <f t="shared" si="14"/>
        <v>63.35</v>
      </c>
      <c r="E307">
        <f t="shared" si="15"/>
        <v>-59</v>
      </c>
      <c r="F307" s="355">
        <f t="shared" si="16"/>
        <v>-36.65</v>
      </c>
    </row>
    <row r="308" spans="1:6">
      <c r="A308" s="363" t="s">
        <v>452</v>
      </c>
      <c r="B308" s="366">
        <v>93</v>
      </c>
      <c r="C308" s="366">
        <v>161</v>
      </c>
      <c r="D308" s="365">
        <f t="shared" si="14"/>
        <v>57.76</v>
      </c>
      <c r="E308">
        <f t="shared" si="15"/>
        <v>-68</v>
      </c>
      <c r="F308" s="355">
        <f t="shared" si="16"/>
        <v>-42.24</v>
      </c>
    </row>
    <row r="309" spans="1:6">
      <c r="A309" s="363" t="s">
        <v>453</v>
      </c>
      <c r="B309" s="366">
        <v>9</v>
      </c>
      <c r="C309" s="366"/>
      <c r="D309" s="365"/>
      <c r="E309">
        <f t="shared" si="15"/>
        <v>9</v>
      </c>
      <c r="F309" s="355" t="e">
        <f t="shared" si="16"/>
        <v>#DIV/0!</v>
      </c>
    </row>
    <row r="310" spans="1:6">
      <c r="A310" s="363" t="s">
        <v>454</v>
      </c>
      <c r="B310" s="368">
        <f>SUM(B311:B313)</f>
        <v>74</v>
      </c>
      <c r="C310" s="368">
        <f>SUM(C311:C313)</f>
        <v>62</v>
      </c>
      <c r="D310" s="365">
        <f t="shared" si="14"/>
        <v>119.35</v>
      </c>
      <c r="E310">
        <f t="shared" si="15"/>
        <v>12</v>
      </c>
      <c r="F310" s="355">
        <f t="shared" si="16"/>
        <v>19.35</v>
      </c>
    </row>
    <row r="311" spans="1:6">
      <c r="A311" s="363" t="s">
        <v>455</v>
      </c>
      <c r="B311" s="366">
        <v>46</v>
      </c>
      <c r="C311" s="366">
        <v>31</v>
      </c>
      <c r="D311" s="365">
        <f t="shared" si="14"/>
        <v>148.39</v>
      </c>
      <c r="E311">
        <f t="shared" si="15"/>
        <v>15</v>
      </c>
      <c r="F311" s="355">
        <f t="shared" si="16"/>
        <v>48.39</v>
      </c>
    </row>
    <row r="312" spans="1:6">
      <c r="A312" s="363" t="s">
        <v>456</v>
      </c>
      <c r="B312" s="366">
        <v>28</v>
      </c>
      <c r="C312" s="366">
        <v>31</v>
      </c>
      <c r="D312" s="365">
        <f t="shared" si="14"/>
        <v>90.32</v>
      </c>
      <c r="E312">
        <f t="shared" si="15"/>
        <v>-3</v>
      </c>
      <c r="F312" s="355">
        <f t="shared" si="16"/>
        <v>-9.68</v>
      </c>
    </row>
    <row r="313" spans="1:6">
      <c r="A313" s="363" t="s">
        <v>457</v>
      </c>
      <c r="B313" s="366"/>
      <c r="C313" s="366"/>
      <c r="D313" s="365"/>
      <c r="E313">
        <f t="shared" si="15"/>
        <v>0</v>
      </c>
      <c r="F313" s="355" t="e">
        <f t="shared" si="16"/>
        <v>#DIV/0!</v>
      </c>
    </row>
    <row r="314" spans="1:6">
      <c r="A314" s="363" t="s">
        <v>458</v>
      </c>
      <c r="B314" s="368">
        <f>SUM(B315)</f>
        <v>30</v>
      </c>
      <c r="C314" s="368">
        <f>SUM(C315)</f>
        <v>42</v>
      </c>
      <c r="D314" s="365">
        <f t="shared" si="14"/>
        <v>71.43</v>
      </c>
      <c r="E314">
        <f t="shared" si="15"/>
        <v>-12</v>
      </c>
      <c r="F314" s="355">
        <f t="shared" si="16"/>
        <v>-28.57</v>
      </c>
    </row>
    <row r="315" spans="1:6">
      <c r="A315" s="363" t="s">
        <v>459</v>
      </c>
      <c r="B315" s="366">
        <v>30</v>
      </c>
      <c r="C315" s="366">
        <v>42</v>
      </c>
      <c r="D315" s="365">
        <f t="shared" si="14"/>
        <v>71.43</v>
      </c>
      <c r="E315">
        <f t="shared" si="15"/>
        <v>-12</v>
      </c>
      <c r="F315" s="355">
        <f t="shared" si="16"/>
        <v>-28.57</v>
      </c>
    </row>
    <row r="316" spans="1:6">
      <c r="A316" s="363" t="s">
        <v>460</v>
      </c>
      <c r="B316" s="368">
        <f>SUM(B317)</f>
        <v>6398</v>
      </c>
      <c r="C316" s="368">
        <f>SUM(C317)</f>
        <v>6522</v>
      </c>
      <c r="D316" s="365">
        <f t="shared" si="14"/>
        <v>98.1</v>
      </c>
      <c r="E316">
        <f t="shared" si="15"/>
        <v>-124</v>
      </c>
      <c r="F316" s="355">
        <f t="shared" si="16"/>
        <v>-1.9</v>
      </c>
    </row>
    <row r="317" spans="1:6">
      <c r="A317" s="363" t="s">
        <v>461</v>
      </c>
      <c r="B317" s="366">
        <v>6398</v>
      </c>
      <c r="C317" s="366">
        <v>6522</v>
      </c>
      <c r="D317" s="365">
        <f t="shared" si="14"/>
        <v>98.1</v>
      </c>
      <c r="E317">
        <f t="shared" si="15"/>
        <v>-124</v>
      </c>
      <c r="F317" s="355">
        <f t="shared" si="16"/>
        <v>-1.9</v>
      </c>
    </row>
    <row r="318" spans="1:6">
      <c r="A318" s="363" t="s">
        <v>462</v>
      </c>
      <c r="B318" s="368">
        <f>SUM(B319:B321)</f>
        <v>214</v>
      </c>
      <c r="C318" s="368">
        <f>SUM(C319:C321)</f>
        <v>182</v>
      </c>
      <c r="D318" s="365">
        <f t="shared" si="14"/>
        <v>117.58</v>
      </c>
      <c r="E318">
        <f t="shared" si="15"/>
        <v>32</v>
      </c>
      <c r="F318" s="355">
        <f t="shared" si="16"/>
        <v>17.58</v>
      </c>
    </row>
    <row r="319" spans="1:6">
      <c r="A319" s="363" t="s">
        <v>299</v>
      </c>
      <c r="B319" s="366">
        <v>85</v>
      </c>
      <c r="C319" s="366">
        <v>68</v>
      </c>
      <c r="D319" s="365">
        <f t="shared" si="14"/>
        <v>125</v>
      </c>
      <c r="E319">
        <f t="shared" si="15"/>
        <v>17</v>
      </c>
      <c r="F319" s="355">
        <f t="shared" si="16"/>
        <v>25</v>
      </c>
    </row>
    <row r="320" spans="1:6">
      <c r="A320" s="363" t="s">
        <v>463</v>
      </c>
      <c r="B320" s="366">
        <v>61</v>
      </c>
      <c r="C320" s="366">
        <v>56</v>
      </c>
      <c r="D320" s="365">
        <f t="shared" si="14"/>
        <v>108.93</v>
      </c>
      <c r="E320">
        <f t="shared" si="15"/>
        <v>5</v>
      </c>
      <c r="F320" s="355">
        <f t="shared" si="16"/>
        <v>8.93</v>
      </c>
    </row>
    <row r="321" spans="1:6">
      <c r="A321" s="363" t="s">
        <v>464</v>
      </c>
      <c r="B321" s="366">
        <v>68</v>
      </c>
      <c r="C321" s="366">
        <v>58</v>
      </c>
      <c r="D321" s="365">
        <f t="shared" si="14"/>
        <v>117.24</v>
      </c>
      <c r="E321">
        <f t="shared" si="15"/>
        <v>10</v>
      </c>
      <c r="F321" s="355">
        <f t="shared" si="16"/>
        <v>17.24</v>
      </c>
    </row>
    <row r="322" spans="1:6">
      <c r="A322" s="363" t="s">
        <v>465</v>
      </c>
      <c r="B322" s="368">
        <f>SUM(B323)</f>
        <v>1077</v>
      </c>
      <c r="C322" s="368">
        <f>SUM(C323)</f>
        <v>2101</v>
      </c>
      <c r="D322" s="365">
        <f t="shared" si="14"/>
        <v>51.26</v>
      </c>
      <c r="E322">
        <f t="shared" si="15"/>
        <v>-1024</v>
      </c>
      <c r="F322" s="355">
        <f t="shared" si="16"/>
        <v>-48.74</v>
      </c>
    </row>
    <row r="323" spans="1:6">
      <c r="A323" s="363" t="s">
        <v>466</v>
      </c>
      <c r="B323" s="366">
        <v>1077</v>
      </c>
      <c r="C323" s="366">
        <v>2101</v>
      </c>
      <c r="D323" s="365">
        <f t="shared" si="14"/>
        <v>51.26</v>
      </c>
      <c r="E323">
        <f t="shared" si="15"/>
        <v>-1024</v>
      </c>
      <c r="F323" s="355">
        <f t="shared" si="16"/>
        <v>-48.74</v>
      </c>
    </row>
    <row r="324" spans="1:6">
      <c r="A324" s="363" t="s">
        <v>467</v>
      </c>
      <c r="B324" s="368">
        <f>B325+B328+B331+B335+B342+B345+B349+B354+B357+B359+B361+B363</f>
        <v>45682</v>
      </c>
      <c r="C324" s="368">
        <f>C325+C328+C331+C335+C342+C345+C349+C354+C357+C359+C361+C363</f>
        <v>38654</v>
      </c>
      <c r="D324" s="365">
        <f t="shared" si="14"/>
        <v>118.18</v>
      </c>
      <c r="E324">
        <f t="shared" si="15"/>
        <v>7028</v>
      </c>
      <c r="F324" s="355">
        <f t="shared" si="16"/>
        <v>18.18</v>
      </c>
    </row>
    <row r="325" spans="1:6">
      <c r="A325" s="363" t="s">
        <v>468</v>
      </c>
      <c r="B325" s="368">
        <f>SUM(B326:B327)</f>
        <v>269</v>
      </c>
      <c r="C325" s="368">
        <f>SUM(C326:C327)</f>
        <v>258</v>
      </c>
      <c r="D325" s="365">
        <f t="shared" si="14"/>
        <v>104.26</v>
      </c>
      <c r="E325">
        <f t="shared" si="15"/>
        <v>11</v>
      </c>
      <c r="F325" s="355">
        <f t="shared" si="16"/>
        <v>4.26</v>
      </c>
    </row>
    <row r="326" spans="1:6">
      <c r="A326" s="363" t="s">
        <v>469</v>
      </c>
      <c r="B326" s="366">
        <v>151</v>
      </c>
      <c r="C326" s="366">
        <v>143</v>
      </c>
      <c r="D326" s="365">
        <f t="shared" ref="D326:D389" si="17">B326/C326*100</f>
        <v>105.59</v>
      </c>
      <c r="E326">
        <f t="shared" si="15"/>
        <v>8</v>
      </c>
      <c r="F326" s="355">
        <f t="shared" si="16"/>
        <v>5.59</v>
      </c>
    </row>
    <row r="327" spans="1:6">
      <c r="A327" s="363" t="s">
        <v>470</v>
      </c>
      <c r="B327" s="366">
        <v>118</v>
      </c>
      <c r="C327" s="366">
        <v>115</v>
      </c>
      <c r="D327" s="365">
        <f t="shared" si="17"/>
        <v>102.61</v>
      </c>
      <c r="E327">
        <f t="shared" si="15"/>
        <v>3</v>
      </c>
      <c r="F327" s="355">
        <f t="shared" si="16"/>
        <v>2.61</v>
      </c>
    </row>
    <row r="328" spans="1:6">
      <c r="A328" s="363" t="s">
        <v>471</v>
      </c>
      <c r="B328" s="368">
        <f>SUM(B329:B330)</f>
        <v>6951</v>
      </c>
      <c r="C328" s="368">
        <f>SUM(C329:C330)</f>
        <v>1736</v>
      </c>
      <c r="D328" s="365">
        <f t="shared" si="17"/>
        <v>400.4</v>
      </c>
      <c r="E328">
        <f t="shared" si="15"/>
        <v>5215</v>
      </c>
      <c r="F328" s="355">
        <f t="shared" si="16"/>
        <v>300.4</v>
      </c>
    </row>
    <row r="329" spans="1:6">
      <c r="A329" s="363" t="s">
        <v>472</v>
      </c>
      <c r="B329" s="366">
        <v>6871</v>
      </c>
      <c r="C329" s="366">
        <v>1529</v>
      </c>
      <c r="D329" s="365">
        <f t="shared" si="17"/>
        <v>449.38</v>
      </c>
      <c r="E329">
        <f t="shared" si="15"/>
        <v>5342</v>
      </c>
      <c r="F329" s="355">
        <f t="shared" si="16"/>
        <v>349.38</v>
      </c>
    </row>
    <row r="330" spans="1:6">
      <c r="A330" s="248" t="s">
        <v>473</v>
      </c>
      <c r="B330" s="366">
        <v>80</v>
      </c>
      <c r="C330" s="366">
        <v>207</v>
      </c>
      <c r="D330" s="365">
        <f t="shared" si="17"/>
        <v>38.65</v>
      </c>
      <c r="E330">
        <f t="shared" si="15"/>
        <v>-127</v>
      </c>
      <c r="F330" s="355">
        <f t="shared" si="16"/>
        <v>-61.35</v>
      </c>
    </row>
    <row r="331" spans="1:6">
      <c r="A331" s="363" t="s">
        <v>474</v>
      </c>
      <c r="B331" s="368">
        <f>SUM(B332:B334)</f>
        <v>6695</v>
      </c>
      <c r="C331" s="368">
        <f>SUM(C332:C334)</f>
        <v>5815</v>
      </c>
      <c r="D331" s="365">
        <f t="shared" si="17"/>
        <v>115.13</v>
      </c>
      <c r="E331">
        <f t="shared" si="15"/>
        <v>880</v>
      </c>
      <c r="F331" s="355">
        <f t="shared" si="16"/>
        <v>15.13</v>
      </c>
    </row>
    <row r="332" spans="1:6">
      <c r="A332" s="363" t="s">
        <v>475</v>
      </c>
      <c r="B332" s="366">
        <v>2062</v>
      </c>
      <c r="C332" s="366">
        <v>2134</v>
      </c>
      <c r="D332" s="365">
        <f t="shared" si="17"/>
        <v>96.63</v>
      </c>
      <c r="E332">
        <f t="shared" si="15"/>
        <v>-72</v>
      </c>
      <c r="F332" s="355">
        <f t="shared" si="16"/>
        <v>-3.37</v>
      </c>
    </row>
    <row r="333" spans="1:6">
      <c r="A333" s="363" t="s">
        <v>476</v>
      </c>
      <c r="B333" s="366">
        <v>3776</v>
      </c>
      <c r="C333" s="366">
        <v>3285</v>
      </c>
      <c r="D333" s="365">
        <f t="shared" si="17"/>
        <v>114.95</v>
      </c>
      <c r="E333">
        <f t="shared" si="15"/>
        <v>491</v>
      </c>
      <c r="F333" s="355">
        <f t="shared" si="16"/>
        <v>14.95</v>
      </c>
    </row>
    <row r="334" spans="1:6">
      <c r="A334" s="363" t="s">
        <v>477</v>
      </c>
      <c r="B334" s="366">
        <v>857</v>
      </c>
      <c r="C334" s="366">
        <v>396</v>
      </c>
      <c r="D334" s="365">
        <f t="shared" si="17"/>
        <v>216.41</v>
      </c>
      <c r="E334">
        <f t="shared" si="15"/>
        <v>461</v>
      </c>
      <c r="F334" s="355">
        <f t="shared" si="16"/>
        <v>116.41</v>
      </c>
    </row>
    <row r="335" spans="1:6">
      <c r="A335" s="363" t="s">
        <v>478</v>
      </c>
      <c r="B335" s="368">
        <f>SUM(B336:B341)</f>
        <v>11423</v>
      </c>
      <c r="C335" s="368">
        <f>SUM(C336:C341)</f>
        <v>11613</v>
      </c>
      <c r="D335" s="365">
        <f t="shared" si="17"/>
        <v>98.36</v>
      </c>
      <c r="E335">
        <f t="shared" si="15"/>
        <v>-190</v>
      </c>
      <c r="F335" s="355">
        <f t="shared" si="16"/>
        <v>-1.64</v>
      </c>
    </row>
    <row r="336" spans="1:6">
      <c r="A336" s="363" t="s">
        <v>479</v>
      </c>
      <c r="B336" s="366">
        <v>850</v>
      </c>
      <c r="C336" s="366">
        <v>838</v>
      </c>
      <c r="D336" s="365">
        <f t="shared" si="17"/>
        <v>101.43</v>
      </c>
      <c r="E336">
        <f t="shared" si="15"/>
        <v>12</v>
      </c>
      <c r="F336" s="355">
        <f t="shared" si="16"/>
        <v>1.43</v>
      </c>
    </row>
    <row r="337" spans="1:6">
      <c r="A337" s="363" t="s">
        <v>480</v>
      </c>
      <c r="B337" s="366">
        <v>498</v>
      </c>
      <c r="C337" s="366">
        <v>441</v>
      </c>
      <c r="D337" s="365">
        <f t="shared" si="17"/>
        <v>112.93</v>
      </c>
      <c r="E337">
        <f t="shared" si="15"/>
        <v>57</v>
      </c>
      <c r="F337" s="355">
        <f t="shared" si="16"/>
        <v>12.93</v>
      </c>
    </row>
    <row r="338" spans="1:6">
      <c r="A338" s="363" t="s">
        <v>481</v>
      </c>
      <c r="B338" s="366">
        <v>5626</v>
      </c>
      <c r="C338" s="366">
        <v>5777</v>
      </c>
      <c r="D338" s="365">
        <f t="shared" si="17"/>
        <v>97.39</v>
      </c>
      <c r="E338">
        <f t="shared" si="15"/>
        <v>-151</v>
      </c>
      <c r="F338" s="355">
        <f t="shared" si="16"/>
        <v>-2.61</v>
      </c>
    </row>
    <row r="339" spans="1:6">
      <c r="A339" s="248" t="s">
        <v>482</v>
      </c>
      <c r="B339" s="366">
        <v>121</v>
      </c>
      <c r="C339" s="366">
        <v>145</v>
      </c>
      <c r="D339" s="365">
        <f t="shared" si="17"/>
        <v>83.45</v>
      </c>
      <c r="E339">
        <f t="shared" si="15"/>
        <v>-24</v>
      </c>
      <c r="F339" s="355">
        <f t="shared" si="16"/>
        <v>-16.55</v>
      </c>
    </row>
    <row r="340" spans="1:6">
      <c r="A340" s="363" t="s">
        <v>483</v>
      </c>
      <c r="B340" s="366">
        <v>4103</v>
      </c>
      <c r="C340" s="366">
        <v>4345</v>
      </c>
      <c r="D340" s="365">
        <f t="shared" si="17"/>
        <v>94.43</v>
      </c>
      <c r="E340">
        <f t="shared" si="15"/>
        <v>-242</v>
      </c>
      <c r="F340" s="355">
        <f t="shared" si="16"/>
        <v>-5.57</v>
      </c>
    </row>
    <row r="341" spans="1:6">
      <c r="A341" s="363" t="s">
        <v>484</v>
      </c>
      <c r="B341" s="366">
        <v>225</v>
      </c>
      <c r="C341" s="366">
        <v>67</v>
      </c>
      <c r="D341" s="365">
        <f t="shared" si="17"/>
        <v>335.82</v>
      </c>
      <c r="E341">
        <f t="shared" si="15"/>
        <v>158</v>
      </c>
      <c r="F341" s="355">
        <f t="shared" si="16"/>
        <v>235.82</v>
      </c>
    </row>
    <row r="342" spans="1:6">
      <c r="A342" s="248" t="s">
        <v>485</v>
      </c>
      <c r="B342" s="368">
        <f>SUM(B343:B344)</f>
        <v>25</v>
      </c>
      <c r="C342" s="368">
        <f>SUM(C343:C344)</f>
        <v>12</v>
      </c>
      <c r="D342" s="365">
        <f t="shared" si="17"/>
        <v>208.33</v>
      </c>
      <c r="E342">
        <f t="shared" si="15"/>
        <v>13</v>
      </c>
      <c r="F342" s="355">
        <f t="shared" si="16"/>
        <v>108.33</v>
      </c>
    </row>
    <row r="343" spans="1:6">
      <c r="A343" s="248" t="s">
        <v>486</v>
      </c>
      <c r="B343" s="366">
        <v>25</v>
      </c>
      <c r="C343" s="366">
        <v>12</v>
      </c>
      <c r="D343" s="365">
        <f t="shared" si="17"/>
        <v>208.33</v>
      </c>
      <c r="E343">
        <f t="shared" si="15"/>
        <v>13</v>
      </c>
      <c r="F343" s="355">
        <f t="shared" si="16"/>
        <v>108.33</v>
      </c>
    </row>
    <row r="344" spans="1:6">
      <c r="A344" s="248" t="s">
        <v>487</v>
      </c>
      <c r="B344" s="366"/>
      <c r="C344" s="366"/>
      <c r="D344" s="365"/>
      <c r="E344">
        <f t="shared" si="15"/>
        <v>0</v>
      </c>
      <c r="F344" s="355" t="e">
        <f t="shared" si="16"/>
        <v>#DIV/0!</v>
      </c>
    </row>
    <row r="345" spans="1:6">
      <c r="A345" s="363" t="s">
        <v>488</v>
      </c>
      <c r="B345" s="368">
        <f>SUM(B346:B348)</f>
        <v>8534</v>
      </c>
      <c r="C345" s="368">
        <f>SUM(C346:C348)</f>
        <v>8015</v>
      </c>
      <c r="D345" s="365">
        <f t="shared" si="17"/>
        <v>106.48</v>
      </c>
      <c r="E345">
        <f t="shared" si="15"/>
        <v>519</v>
      </c>
      <c r="F345" s="355">
        <f t="shared" si="16"/>
        <v>6.48</v>
      </c>
    </row>
    <row r="346" spans="1:6">
      <c r="A346" s="363" t="s">
        <v>489</v>
      </c>
      <c r="B346" s="366">
        <v>269</v>
      </c>
      <c r="C346" s="366">
        <v>267</v>
      </c>
      <c r="D346" s="365">
        <f t="shared" si="17"/>
        <v>100.75</v>
      </c>
      <c r="E346">
        <f t="shared" si="15"/>
        <v>2</v>
      </c>
      <c r="F346" s="355">
        <f t="shared" si="16"/>
        <v>0.75</v>
      </c>
    </row>
    <row r="347" spans="1:6">
      <c r="A347" s="363" t="s">
        <v>490</v>
      </c>
      <c r="B347" s="366">
        <v>4783</v>
      </c>
      <c r="C347" s="366">
        <v>6493</v>
      </c>
      <c r="D347" s="365">
        <f t="shared" si="17"/>
        <v>73.66</v>
      </c>
      <c r="E347">
        <f t="shared" si="15"/>
        <v>-1710</v>
      </c>
      <c r="F347" s="355">
        <f t="shared" si="16"/>
        <v>-26.34</v>
      </c>
    </row>
    <row r="348" spans="1:6">
      <c r="A348" s="363" t="s">
        <v>491</v>
      </c>
      <c r="B348" s="366">
        <v>3482</v>
      </c>
      <c r="C348" s="366">
        <v>1255</v>
      </c>
      <c r="D348" s="365">
        <f t="shared" si="17"/>
        <v>277.45</v>
      </c>
      <c r="E348">
        <f t="shared" si="15"/>
        <v>2227</v>
      </c>
      <c r="F348" s="355">
        <f t="shared" si="16"/>
        <v>177.45</v>
      </c>
    </row>
    <row r="349" spans="1:6">
      <c r="A349" s="363" t="s">
        <v>492</v>
      </c>
      <c r="B349" s="368">
        <f>SUM(B350:B353)</f>
        <v>5919</v>
      </c>
      <c r="C349" s="368">
        <f>SUM(C350:C353)</f>
        <v>5916</v>
      </c>
      <c r="D349" s="365">
        <f t="shared" si="17"/>
        <v>100.05</v>
      </c>
      <c r="E349">
        <f t="shared" si="15"/>
        <v>3</v>
      </c>
      <c r="F349" s="355">
        <f t="shared" si="16"/>
        <v>0.05</v>
      </c>
    </row>
    <row r="350" spans="1:6">
      <c r="A350" s="363" t="s">
        <v>493</v>
      </c>
      <c r="B350" s="366">
        <v>949</v>
      </c>
      <c r="C350" s="366">
        <v>1069</v>
      </c>
      <c r="D350" s="365">
        <f t="shared" si="17"/>
        <v>88.77</v>
      </c>
      <c r="E350">
        <f t="shared" si="15"/>
        <v>-120</v>
      </c>
      <c r="F350" s="355">
        <f t="shared" si="16"/>
        <v>-11.23</v>
      </c>
    </row>
    <row r="351" spans="1:6">
      <c r="A351" s="363" t="s">
        <v>494</v>
      </c>
      <c r="B351" s="366">
        <v>2607</v>
      </c>
      <c r="C351" s="366">
        <v>2515</v>
      </c>
      <c r="D351" s="365">
        <f t="shared" si="17"/>
        <v>103.66</v>
      </c>
      <c r="E351">
        <f t="shared" si="15"/>
        <v>92</v>
      </c>
      <c r="F351" s="355">
        <f t="shared" si="16"/>
        <v>3.66</v>
      </c>
    </row>
    <row r="352" spans="1:6">
      <c r="A352" s="363" t="s">
        <v>495</v>
      </c>
      <c r="B352" s="366">
        <v>2339</v>
      </c>
      <c r="C352" s="366">
        <v>2300</v>
      </c>
      <c r="D352" s="365">
        <f t="shared" si="17"/>
        <v>101.7</v>
      </c>
      <c r="E352">
        <f t="shared" si="15"/>
        <v>39</v>
      </c>
      <c r="F352" s="355">
        <f t="shared" si="16"/>
        <v>1.7</v>
      </c>
    </row>
    <row r="353" spans="1:6">
      <c r="A353" s="372" t="s">
        <v>496</v>
      </c>
      <c r="B353" s="366">
        <v>24</v>
      </c>
      <c r="C353" s="366">
        <v>32</v>
      </c>
      <c r="D353" s="365">
        <f t="shared" si="17"/>
        <v>75</v>
      </c>
      <c r="E353">
        <f t="shared" ref="E353:E416" si="18">B353-C353</f>
        <v>-8</v>
      </c>
      <c r="F353" s="355">
        <f t="shared" ref="F353:F416" si="19">E353/C353*100</f>
        <v>-25</v>
      </c>
    </row>
    <row r="354" spans="1:6">
      <c r="A354" s="363" t="s">
        <v>497</v>
      </c>
      <c r="B354" s="368">
        <f>SUM(B355:B356)</f>
        <v>4742</v>
      </c>
      <c r="C354" s="368">
        <f>SUM(C355:C356)</f>
        <v>4383</v>
      </c>
      <c r="D354" s="365">
        <f t="shared" si="17"/>
        <v>108.19</v>
      </c>
      <c r="E354">
        <f t="shared" si="18"/>
        <v>359</v>
      </c>
      <c r="F354" s="355">
        <f t="shared" si="19"/>
        <v>8.19</v>
      </c>
    </row>
    <row r="355" spans="1:6">
      <c r="A355" s="363" t="s">
        <v>498</v>
      </c>
      <c r="B355" s="366"/>
      <c r="C355" s="366"/>
      <c r="D355" s="365"/>
      <c r="E355">
        <f t="shared" si="18"/>
        <v>0</v>
      </c>
      <c r="F355" s="355" t="e">
        <f t="shared" si="19"/>
        <v>#DIV/0!</v>
      </c>
    </row>
    <row r="356" spans="1:6">
      <c r="A356" s="363" t="s">
        <v>499</v>
      </c>
      <c r="B356" s="366">
        <v>4742</v>
      </c>
      <c r="C356" s="366">
        <v>4383</v>
      </c>
      <c r="D356" s="365">
        <f t="shared" si="17"/>
        <v>108.19</v>
      </c>
      <c r="E356">
        <f t="shared" si="18"/>
        <v>359</v>
      </c>
      <c r="F356" s="355">
        <f t="shared" si="19"/>
        <v>8.19</v>
      </c>
    </row>
    <row r="357" s="352" customFormat="1" spans="1:6">
      <c r="A357" s="363" t="s">
        <v>500</v>
      </c>
      <c r="B357" s="368">
        <f>SUM(B358)</f>
        <v>698</v>
      </c>
      <c r="C357" s="368">
        <f t="shared" ref="C357:C361" si="20">SUM(C358)</f>
        <v>685</v>
      </c>
      <c r="D357" s="365">
        <f t="shared" si="17"/>
        <v>101.9</v>
      </c>
      <c r="E357">
        <f t="shared" si="18"/>
        <v>13</v>
      </c>
      <c r="F357" s="355">
        <f t="shared" si="19"/>
        <v>1.9</v>
      </c>
    </row>
    <row r="358" s="352" customFormat="1" spans="1:6">
      <c r="A358" s="363" t="s">
        <v>501</v>
      </c>
      <c r="B358" s="366">
        <v>698</v>
      </c>
      <c r="C358" s="366">
        <v>685</v>
      </c>
      <c r="D358" s="365">
        <f t="shared" si="17"/>
        <v>101.9</v>
      </c>
      <c r="E358">
        <f t="shared" si="18"/>
        <v>13</v>
      </c>
      <c r="F358" s="355">
        <f t="shared" si="19"/>
        <v>1.9</v>
      </c>
    </row>
    <row r="359" s="352" customFormat="1" spans="1:6">
      <c r="A359" s="363" t="s">
        <v>502</v>
      </c>
      <c r="B359" s="368">
        <f>SUM(B360)</f>
        <v>28</v>
      </c>
      <c r="C359" s="368">
        <f t="shared" si="20"/>
        <v>22</v>
      </c>
      <c r="D359" s="365">
        <f t="shared" si="17"/>
        <v>127.27</v>
      </c>
      <c r="E359">
        <f t="shared" si="18"/>
        <v>6</v>
      </c>
      <c r="F359" s="355">
        <f t="shared" si="19"/>
        <v>27.27</v>
      </c>
    </row>
    <row r="360" s="352" customFormat="1" spans="1:6">
      <c r="A360" s="363" t="s">
        <v>503</v>
      </c>
      <c r="B360" s="366">
        <v>28</v>
      </c>
      <c r="C360" s="366">
        <v>22</v>
      </c>
      <c r="D360" s="365">
        <f t="shared" si="17"/>
        <v>127.27</v>
      </c>
      <c r="E360">
        <f t="shared" si="18"/>
        <v>6</v>
      </c>
      <c r="F360" s="355">
        <f t="shared" si="19"/>
        <v>27.27</v>
      </c>
    </row>
    <row r="361" s="352" customFormat="1" spans="1:6">
      <c r="A361" s="363" t="s">
        <v>504</v>
      </c>
      <c r="B361" s="368">
        <f>SUM(B362)</f>
        <v>12</v>
      </c>
      <c r="C361" s="368">
        <f t="shared" si="20"/>
        <v>11</v>
      </c>
      <c r="D361" s="365">
        <f t="shared" si="17"/>
        <v>109.09</v>
      </c>
      <c r="E361">
        <f t="shared" si="18"/>
        <v>1</v>
      </c>
      <c r="F361" s="355">
        <f t="shared" si="19"/>
        <v>9.09</v>
      </c>
    </row>
    <row r="362" s="352" customFormat="1" spans="1:6">
      <c r="A362" s="363" t="s">
        <v>505</v>
      </c>
      <c r="B362" s="366">
        <v>12</v>
      </c>
      <c r="C362" s="366">
        <v>11</v>
      </c>
      <c r="D362" s="365">
        <f t="shared" si="17"/>
        <v>109.09</v>
      </c>
      <c r="E362">
        <f t="shared" si="18"/>
        <v>1</v>
      </c>
      <c r="F362" s="355">
        <f t="shared" si="19"/>
        <v>9.09</v>
      </c>
    </row>
    <row r="363" spans="1:6">
      <c r="A363" s="363" t="s">
        <v>506</v>
      </c>
      <c r="B363" s="368">
        <f>SUM(B364)</f>
        <v>386</v>
      </c>
      <c r="C363" s="368">
        <f>SUM(C364)</f>
        <v>188</v>
      </c>
      <c r="D363" s="365">
        <f t="shared" si="17"/>
        <v>205.32</v>
      </c>
      <c r="E363">
        <f t="shared" si="18"/>
        <v>198</v>
      </c>
      <c r="F363" s="355">
        <f t="shared" si="19"/>
        <v>105.32</v>
      </c>
    </row>
    <row r="364" spans="1:6">
      <c r="A364" s="363" t="s">
        <v>507</v>
      </c>
      <c r="B364" s="366">
        <v>386</v>
      </c>
      <c r="C364" s="366">
        <v>188</v>
      </c>
      <c r="D364" s="365">
        <f t="shared" si="17"/>
        <v>205.32</v>
      </c>
      <c r="E364">
        <f t="shared" si="18"/>
        <v>198</v>
      </c>
      <c r="F364" s="355">
        <f t="shared" si="19"/>
        <v>105.32</v>
      </c>
    </row>
    <row r="365" spans="1:6">
      <c r="A365" s="363" t="s">
        <v>508</v>
      </c>
      <c r="B365" s="368">
        <f>B366+B370+B372+B377+B380+B382+B384+B386+B388</f>
        <v>435</v>
      </c>
      <c r="C365" s="368">
        <f>C366+C370+C372+C377+C380+C382+C384+C386+C388</f>
        <v>5079</v>
      </c>
      <c r="D365" s="365">
        <f t="shared" si="17"/>
        <v>8.56</v>
      </c>
      <c r="E365">
        <f t="shared" si="18"/>
        <v>-4644</v>
      </c>
      <c r="F365" s="355">
        <f t="shared" si="19"/>
        <v>-91.44</v>
      </c>
    </row>
    <row r="366" spans="1:6">
      <c r="A366" s="363" t="s">
        <v>509</v>
      </c>
      <c r="B366" s="368">
        <f>SUM(B367:B369)</f>
        <v>16</v>
      </c>
      <c r="C366" s="368">
        <f>SUM(C367:C369)</f>
        <v>165</v>
      </c>
      <c r="D366" s="365">
        <f t="shared" si="17"/>
        <v>9.7</v>
      </c>
      <c r="E366">
        <f t="shared" si="18"/>
        <v>-149</v>
      </c>
      <c r="F366" s="355">
        <f t="shared" si="19"/>
        <v>-90.3</v>
      </c>
    </row>
    <row r="367" spans="1:6">
      <c r="A367" s="363" t="s">
        <v>510</v>
      </c>
      <c r="B367" s="366"/>
      <c r="C367" s="366">
        <v>10</v>
      </c>
      <c r="D367" s="365">
        <f t="shared" si="17"/>
        <v>0</v>
      </c>
      <c r="E367">
        <f t="shared" si="18"/>
        <v>-10</v>
      </c>
      <c r="F367" s="355">
        <f t="shared" si="19"/>
        <v>-100</v>
      </c>
    </row>
    <row r="368" spans="1:6">
      <c r="A368" s="363" t="s">
        <v>169</v>
      </c>
      <c r="B368" s="366"/>
      <c r="C368" s="366"/>
      <c r="D368" s="365"/>
      <c r="E368">
        <f t="shared" si="18"/>
        <v>0</v>
      </c>
      <c r="F368" s="355" t="e">
        <f t="shared" si="19"/>
        <v>#DIV/0!</v>
      </c>
    </row>
    <row r="369" spans="1:6">
      <c r="A369" s="363" t="s">
        <v>511</v>
      </c>
      <c r="B369" s="366">
        <v>16</v>
      </c>
      <c r="C369" s="366">
        <v>155</v>
      </c>
      <c r="D369" s="365">
        <f t="shared" si="17"/>
        <v>10.32</v>
      </c>
      <c r="E369">
        <f t="shared" si="18"/>
        <v>-139</v>
      </c>
      <c r="F369" s="355">
        <f t="shared" si="19"/>
        <v>-89.68</v>
      </c>
    </row>
    <row r="370" spans="1:6">
      <c r="A370" s="363" t="s">
        <v>512</v>
      </c>
      <c r="B370" s="368">
        <f>SUM(B371)</f>
        <v>0</v>
      </c>
      <c r="C370" s="368">
        <f>SUM(C371)</f>
        <v>369</v>
      </c>
      <c r="D370" s="365">
        <f t="shared" si="17"/>
        <v>0</v>
      </c>
      <c r="E370">
        <f t="shared" si="18"/>
        <v>-369</v>
      </c>
      <c r="F370" s="355">
        <f t="shared" si="19"/>
        <v>-100</v>
      </c>
    </row>
    <row r="371" spans="1:6">
      <c r="A371" s="363" t="s">
        <v>513</v>
      </c>
      <c r="B371" s="366"/>
      <c r="C371" s="366">
        <v>369</v>
      </c>
      <c r="D371" s="365">
        <f t="shared" si="17"/>
        <v>0</v>
      </c>
      <c r="E371">
        <f t="shared" si="18"/>
        <v>-369</v>
      </c>
      <c r="F371" s="355">
        <f t="shared" si="19"/>
        <v>-100</v>
      </c>
    </row>
    <row r="372" spans="1:6">
      <c r="A372" s="363" t="s">
        <v>514</v>
      </c>
      <c r="B372" s="368">
        <f>SUM(B373:B376)</f>
        <v>16</v>
      </c>
      <c r="C372" s="368">
        <f>SUM(C373:C376)</f>
        <v>3063</v>
      </c>
      <c r="D372" s="365">
        <f t="shared" si="17"/>
        <v>0.52</v>
      </c>
      <c r="E372">
        <f t="shared" si="18"/>
        <v>-3047</v>
      </c>
      <c r="F372" s="355">
        <f t="shared" si="19"/>
        <v>-99.48</v>
      </c>
    </row>
    <row r="373" spans="1:6">
      <c r="A373" s="363" t="s">
        <v>515</v>
      </c>
      <c r="B373" s="366"/>
      <c r="C373" s="366"/>
      <c r="D373" s="365"/>
      <c r="E373">
        <f t="shared" si="18"/>
        <v>0</v>
      </c>
      <c r="F373" s="355" t="e">
        <f t="shared" si="19"/>
        <v>#DIV/0!</v>
      </c>
    </row>
    <row r="374" spans="1:6">
      <c r="A374" s="363" t="s">
        <v>516</v>
      </c>
      <c r="B374" s="366">
        <v>3</v>
      </c>
      <c r="C374" s="366">
        <v>3005</v>
      </c>
      <c r="D374" s="365">
        <f t="shared" si="17"/>
        <v>0.1</v>
      </c>
      <c r="E374">
        <f t="shared" si="18"/>
        <v>-3002</v>
      </c>
      <c r="F374" s="355">
        <f t="shared" si="19"/>
        <v>-99.9</v>
      </c>
    </row>
    <row r="375" spans="1:6">
      <c r="A375" s="363" t="s">
        <v>517</v>
      </c>
      <c r="B375" s="366"/>
      <c r="C375" s="366"/>
      <c r="D375" s="365"/>
      <c r="E375">
        <f t="shared" si="18"/>
        <v>0</v>
      </c>
      <c r="F375" s="355" t="e">
        <f t="shared" si="19"/>
        <v>#DIV/0!</v>
      </c>
    </row>
    <row r="376" spans="1:6">
      <c r="A376" s="363" t="s">
        <v>518</v>
      </c>
      <c r="B376" s="366">
        <v>13</v>
      </c>
      <c r="C376" s="366">
        <v>58</v>
      </c>
      <c r="D376" s="365">
        <f t="shared" si="17"/>
        <v>22.41</v>
      </c>
      <c r="E376">
        <f t="shared" si="18"/>
        <v>-45</v>
      </c>
      <c r="F376" s="355">
        <f t="shared" si="19"/>
        <v>-77.59</v>
      </c>
    </row>
    <row r="377" spans="1:6">
      <c r="A377" s="363" t="s">
        <v>519</v>
      </c>
      <c r="B377" s="368">
        <f>SUM(B378:B379)</f>
        <v>18</v>
      </c>
      <c r="C377" s="368">
        <f>SUM(C378:C379)</f>
        <v>35</v>
      </c>
      <c r="D377" s="365">
        <f t="shared" si="17"/>
        <v>51.43</v>
      </c>
      <c r="E377">
        <f t="shared" si="18"/>
        <v>-17</v>
      </c>
      <c r="F377" s="355">
        <f t="shared" si="19"/>
        <v>-48.57</v>
      </c>
    </row>
    <row r="378" spans="1:6">
      <c r="A378" s="363" t="s">
        <v>520</v>
      </c>
      <c r="B378" s="366"/>
      <c r="C378" s="366"/>
      <c r="D378" s="365"/>
      <c r="E378">
        <f t="shared" si="18"/>
        <v>0</v>
      </c>
      <c r="F378" s="355" t="e">
        <f t="shared" si="19"/>
        <v>#DIV/0!</v>
      </c>
    </row>
    <row r="379" spans="1:6">
      <c r="A379" s="363" t="s">
        <v>521</v>
      </c>
      <c r="B379" s="366">
        <v>18</v>
      </c>
      <c r="C379" s="366">
        <v>35</v>
      </c>
      <c r="D379" s="365">
        <f t="shared" si="17"/>
        <v>51.43</v>
      </c>
      <c r="E379">
        <f t="shared" si="18"/>
        <v>-17</v>
      </c>
      <c r="F379" s="355">
        <f t="shared" si="19"/>
        <v>-48.57</v>
      </c>
    </row>
    <row r="380" spans="1:6">
      <c r="A380" s="363" t="s">
        <v>522</v>
      </c>
      <c r="B380" s="366">
        <f>SUM(B381)</f>
        <v>0</v>
      </c>
      <c r="C380" s="366">
        <f>SUM(C381)</f>
        <v>0</v>
      </c>
      <c r="D380" s="365"/>
      <c r="E380">
        <f t="shared" si="18"/>
        <v>0</v>
      </c>
      <c r="F380" s="355" t="e">
        <f t="shared" si="19"/>
        <v>#DIV/0!</v>
      </c>
    </row>
    <row r="381" spans="1:6">
      <c r="A381" s="363" t="s">
        <v>523</v>
      </c>
      <c r="B381" s="366"/>
      <c r="C381" s="366"/>
      <c r="D381" s="365"/>
      <c r="E381">
        <f t="shared" si="18"/>
        <v>0</v>
      </c>
      <c r="F381" s="355" t="e">
        <f t="shared" si="19"/>
        <v>#DIV/0!</v>
      </c>
    </row>
    <row r="382" spans="1:6">
      <c r="A382" s="248" t="s">
        <v>524</v>
      </c>
      <c r="B382" s="368">
        <f>SUM(B383)</f>
        <v>385</v>
      </c>
      <c r="C382" s="368">
        <f>SUM(C383)</f>
        <v>992</v>
      </c>
      <c r="D382" s="365">
        <f t="shared" si="17"/>
        <v>38.81</v>
      </c>
      <c r="E382">
        <f t="shared" si="18"/>
        <v>-607</v>
      </c>
      <c r="F382" s="355">
        <f t="shared" si="19"/>
        <v>-61.19</v>
      </c>
    </row>
    <row r="383" spans="1:6">
      <c r="A383" s="248" t="s">
        <v>525</v>
      </c>
      <c r="B383" s="366">
        <v>385</v>
      </c>
      <c r="C383" s="366">
        <v>992</v>
      </c>
      <c r="D383" s="365">
        <f t="shared" si="17"/>
        <v>38.81</v>
      </c>
      <c r="E383">
        <f t="shared" si="18"/>
        <v>-607</v>
      </c>
      <c r="F383" s="355">
        <f t="shared" si="19"/>
        <v>-61.19</v>
      </c>
    </row>
    <row r="384" spans="1:6">
      <c r="A384" s="363" t="s">
        <v>526</v>
      </c>
      <c r="B384" s="366"/>
      <c r="C384" s="366"/>
      <c r="D384" s="365"/>
      <c r="E384">
        <f t="shared" si="18"/>
        <v>0</v>
      </c>
      <c r="F384" s="355" t="e">
        <f t="shared" si="19"/>
        <v>#DIV/0!</v>
      </c>
    </row>
    <row r="385" spans="1:6">
      <c r="A385" s="363" t="s">
        <v>527</v>
      </c>
      <c r="B385" s="366"/>
      <c r="C385" s="366"/>
      <c r="D385" s="365"/>
      <c r="E385">
        <f t="shared" si="18"/>
        <v>0</v>
      </c>
      <c r="F385" s="355" t="e">
        <f t="shared" si="19"/>
        <v>#DIV/0!</v>
      </c>
    </row>
    <row r="386" spans="1:6">
      <c r="A386" s="363" t="s">
        <v>528</v>
      </c>
      <c r="B386" s="366"/>
      <c r="C386" s="366"/>
      <c r="D386" s="365"/>
      <c r="E386">
        <f t="shared" si="18"/>
        <v>0</v>
      </c>
      <c r="F386" s="355" t="e">
        <f t="shared" si="19"/>
        <v>#DIV/0!</v>
      </c>
    </row>
    <row r="387" spans="1:6">
      <c r="A387" s="363" t="s">
        <v>529</v>
      </c>
      <c r="B387" s="366"/>
      <c r="C387" s="366"/>
      <c r="D387" s="365"/>
      <c r="E387">
        <f t="shared" si="18"/>
        <v>0</v>
      </c>
      <c r="F387" s="355" t="e">
        <f t="shared" si="19"/>
        <v>#DIV/0!</v>
      </c>
    </row>
    <row r="388" spans="1:6">
      <c r="A388" s="363" t="s">
        <v>530</v>
      </c>
      <c r="B388" s="368">
        <f>SUM(B389)</f>
        <v>0</v>
      </c>
      <c r="C388" s="368">
        <f>SUM(C389)</f>
        <v>455</v>
      </c>
      <c r="D388" s="365">
        <f t="shared" si="17"/>
        <v>0</v>
      </c>
      <c r="E388">
        <f t="shared" si="18"/>
        <v>-455</v>
      </c>
      <c r="F388" s="355">
        <f t="shared" si="19"/>
        <v>-100</v>
      </c>
    </row>
    <row r="389" spans="1:6">
      <c r="A389" s="363" t="s">
        <v>531</v>
      </c>
      <c r="B389" s="366"/>
      <c r="C389" s="366">
        <v>455</v>
      </c>
      <c r="D389" s="365">
        <f t="shared" si="17"/>
        <v>0</v>
      </c>
      <c r="E389">
        <f t="shared" si="18"/>
        <v>-455</v>
      </c>
      <c r="F389" s="355">
        <f t="shared" si="19"/>
        <v>-100</v>
      </c>
    </row>
    <row r="390" spans="1:6">
      <c r="A390" s="363" t="s">
        <v>532</v>
      </c>
      <c r="B390" s="368">
        <f>B391+B396+B398+B400+B402</f>
        <v>28015</v>
      </c>
      <c r="C390" s="368">
        <f>C391+C396+C398+C400+C402</f>
        <v>28593</v>
      </c>
      <c r="D390" s="365">
        <f t="shared" ref="D390:D453" si="21">B390/C390*100</f>
        <v>97.98</v>
      </c>
      <c r="E390">
        <f t="shared" si="18"/>
        <v>-578</v>
      </c>
      <c r="F390" s="355">
        <f t="shared" si="19"/>
        <v>-2.02</v>
      </c>
    </row>
    <row r="391" spans="1:6">
      <c r="A391" s="363" t="s">
        <v>533</v>
      </c>
      <c r="B391" s="368">
        <f>SUM(B392:B395)</f>
        <v>7449</v>
      </c>
      <c r="C391" s="368">
        <f>SUM(C392:C395)</f>
        <v>7869</v>
      </c>
      <c r="D391" s="365">
        <f t="shared" si="21"/>
        <v>94.66</v>
      </c>
      <c r="E391">
        <f t="shared" si="18"/>
        <v>-420</v>
      </c>
      <c r="F391" s="355">
        <f t="shared" si="19"/>
        <v>-5.34</v>
      </c>
    </row>
    <row r="392" spans="1:6">
      <c r="A392" s="363" t="s">
        <v>534</v>
      </c>
      <c r="B392" s="366">
        <v>2706</v>
      </c>
      <c r="C392" s="366">
        <v>2847</v>
      </c>
      <c r="D392" s="365">
        <f t="shared" si="21"/>
        <v>95.05</v>
      </c>
      <c r="E392">
        <f t="shared" si="18"/>
        <v>-141</v>
      </c>
      <c r="F392" s="355">
        <f t="shared" si="19"/>
        <v>-4.95</v>
      </c>
    </row>
    <row r="393" spans="1:6">
      <c r="A393" s="363" t="s">
        <v>535</v>
      </c>
      <c r="B393" s="366">
        <v>1743</v>
      </c>
      <c r="C393" s="366">
        <v>1547</v>
      </c>
      <c r="D393" s="365">
        <f t="shared" si="21"/>
        <v>112.67</v>
      </c>
      <c r="E393">
        <f t="shared" si="18"/>
        <v>196</v>
      </c>
      <c r="F393" s="355">
        <f t="shared" si="19"/>
        <v>12.67</v>
      </c>
    </row>
    <row r="394" spans="1:6">
      <c r="A394" s="363" t="s">
        <v>536</v>
      </c>
      <c r="B394" s="366"/>
      <c r="C394" s="366"/>
      <c r="D394" s="365"/>
      <c r="E394">
        <f t="shared" si="18"/>
        <v>0</v>
      </c>
      <c r="F394" s="355" t="e">
        <f t="shared" si="19"/>
        <v>#DIV/0!</v>
      </c>
    </row>
    <row r="395" spans="1:6">
      <c r="A395" s="363" t="s">
        <v>537</v>
      </c>
      <c r="B395" s="366">
        <v>3000</v>
      </c>
      <c r="C395" s="366">
        <v>3475</v>
      </c>
      <c r="D395" s="365">
        <f t="shared" si="21"/>
        <v>86.33</v>
      </c>
      <c r="E395">
        <f t="shared" si="18"/>
        <v>-475</v>
      </c>
      <c r="F395" s="355">
        <f t="shared" si="19"/>
        <v>-13.67</v>
      </c>
    </row>
    <row r="396" spans="1:6">
      <c r="A396" s="363" t="s">
        <v>538</v>
      </c>
      <c r="B396" s="366"/>
      <c r="C396" s="366"/>
      <c r="D396" s="365"/>
      <c r="E396">
        <f t="shared" si="18"/>
        <v>0</v>
      </c>
      <c r="F396" s="355" t="e">
        <f t="shared" si="19"/>
        <v>#DIV/0!</v>
      </c>
    </row>
    <row r="397" spans="1:6">
      <c r="A397" s="363" t="s">
        <v>539</v>
      </c>
      <c r="B397" s="366"/>
      <c r="C397" s="366"/>
      <c r="D397" s="365"/>
      <c r="E397">
        <f t="shared" si="18"/>
        <v>0</v>
      </c>
      <c r="F397" s="355" t="e">
        <f t="shared" si="19"/>
        <v>#DIV/0!</v>
      </c>
    </row>
    <row r="398" spans="1:6">
      <c r="A398" s="363" t="s">
        <v>540</v>
      </c>
      <c r="B398" s="368">
        <f>SUM(B399)</f>
        <v>4103</v>
      </c>
      <c r="C398" s="368">
        <f t="shared" ref="C398:C402" si="22">SUM(C399)</f>
        <v>5921</v>
      </c>
      <c r="D398" s="365">
        <f t="shared" si="21"/>
        <v>69.3</v>
      </c>
      <c r="E398">
        <f t="shared" si="18"/>
        <v>-1818</v>
      </c>
      <c r="F398" s="355">
        <f t="shared" si="19"/>
        <v>-30.7</v>
      </c>
    </row>
    <row r="399" spans="1:6">
      <c r="A399" s="363" t="s">
        <v>541</v>
      </c>
      <c r="B399" s="366">
        <v>4103</v>
      </c>
      <c r="C399" s="366">
        <v>5921</v>
      </c>
      <c r="D399" s="365">
        <f t="shared" si="21"/>
        <v>69.3</v>
      </c>
      <c r="E399">
        <f t="shared" si="18"/>
        <v>-1818</v>
      </c>
      <c r="F399" s="355">
        <f t="shared" si="19"/>
        <v>-30.7</v>
      </c>
    </row>
    <row r="400" spans="1:6">
      <c r="A400" s="363" t="s">
        <v>542</v>
      </c>
      <c r="B400" s="368">
        <f>SUM(B401)</f>
        <v>11459</v>
      </c>
      <c r="C400" s="368">
        <f t="shared" si="22"/>
        <v>13067</v>
      </c>
      <c r="D400" s="365">
        <f t="shared" si="21"/>
        <v>87.69</v>
      </c>
      <c r="E400">
        <f t="shared" si="18"/>
        <v>-1608</v>
      </c>
      <c r="F400" s="355">
        <f t="shared" si="19"/>
        <v>-12.31</v>
      </c>
    </row>
    <row r="401" spans="1:6">
      <c r="A401" s="363" t="s">
        <v>543</v>
      </c>
      <c r="B401" s="366">
        <v>11459</v>
      </c>
      <c r="C401" s="366">
        <v>13067</v>
      </c>
      <c r="D401" s="365">
        <f t="shared" si="21"/>
        <v>87.69</v>
      </c>
      <c r="E401">
        <f t="shared" si="18"/>
        <v>-1608</v>
      </c>
      <c r="F401" s="355">
        <f t="shared" si="19"/>
        <v>-12.31</v>
      </c>
    </row>
    <row r="402" spans="1:6">
      <c r="A402" s="363" t="s">
        <v>544</v>
      </c>
      <c r="B402" s="368">
        <f>SUM(B403)</f>
        <v>5004</v>
      </c>
      <c r="C402" s="368">
        <f t="shared" si="22"/>
        <v>1736</v>
      </c>
      <c r="D402" s="365">
        <f t="shared" si="21"/>
        <v>288.25</v>
      </c>
      <c r="E402">
        <f t="shared" si="18"/>
        <v>3268</v>
      </c>
      <c r="F402" s="355">
        <f t="shared" si="19"/>
        <v>188.25</v>
      </c>
    </row>
    <row r="403" spans="1:6">
      <c r="A403" s="363" t="s">
        <v>545</v>
      </c>
      <c r="B403" s="366">
        <v>5004</v>
      </c>
      <c r="C403" s="366">
        <v>1736</v>
      </c>
      <c r="D403" s="365">
        <f t="shared" si="21"/>
        <v>288.25</v>
      </c>
      <c r="E403">
        <f t="shared" si="18"/>
        <v>3268</v>
      </c>
      <c r="F403" s="355">
        <f t="shared" si="19"/>
        <v>188.25</v>
      </c>
    </row>
    <row r="404" spans="1:6">
      <c r="A404" s="363" t="s">
        <v>546</v>
      </c>
      <c r="B404" s="368">
        <f>B405+B426+B437+B451+B457+B463+B466</f>
        <v>2000</v>
      </c>
      <c r="C404" s="368">
        <f>C405+C426+C437+C451+C457+C463+C466</f>
        <v>2734</v>
      </c>
      <c r="D404" s="365">
        <f t="shared" si="21"/>
        <v>73.15</v>
      </c>
      <c r="E404">
        <f t="shared" si="18"/>
        <v>-734</v>
      </c>
      <c r="F404" s="355">
        <f t="shared" si="19"/>
        <v>-26.85</v>
      </c>
    </row>
    <row r="405" spans="1:6">
      <c r="A405" s="363" t="s">
        <v>547</v>
      </c>
      <c r="B405" s="368">
        <f>SUM(B406:B425)</f>
        <v>1277</v>
      </c>
      <c r="C405" s="368">
        <f>SUM(C406:C425)</f>
        <v>1477</v>
      </c>
      <c r="D405" s="365">
        <f t="shared" si="21"/>
        <v>86.46</v>
      </c>
      <c r="E405">
        <f t="shared" si="18"/>
        <v>-200</v>
      </c>
      <c r="F405" s="355">
        <f t="shared" si="19"/>
        <v>-13.54</v>
      </c>
    </row>
    <row r="406" spans="1:6">
      <c r="A406" s="363" t="s">
        <v>548</v>
      </c>
      <c r="B406" s="366">
        <v>376</v>
      </c>
      <c r="C406" s="366">
        <v>360</v>
      </c>
      <c r="D406" s="365">
        <f t="shared" si="21"/>
        <v>104.44</v>
      </c>
      <c r="E406">
        <f t="shared" si="18"/>
        <v>16</v>
      </c>
      <c r="F406" s="355">
        <f t="shared" si="19"/>
        <v>4.44</v>
      </c>
    </row>
    <row r="407" spans="1:6">
      <c r="A407" s="363" t="s">
        <v>549</v>
      </c>
      <c r="B407" s="366"/>
      <c r="C407" s="366"/>
      <c r="D407" s="365"/>
      <c r="E407">
        <f t="shared" si="18"/>
        <v>0</v>
      </c>
      <c r="F407" s="355" t="e">
        <f t="shared" si="19"/>
        <v>#DIV/0!</v>
      </c>
    </row>
    <row r="408" spans="1:6">
      <c r="A408" s="363" t="s">
        <v>550</v>
      </c>
      <c r="B408" s="366">
        <v>147</v>
      </c>
      <c r="C408" s="366">
        <v>153</v>
      </c>
      <c r="D408" s="365">
        <f t="shared" si="21"/>
        <v>96.08</v>
      </c>
      <c r="E408">
        <f t="shared" si="18"/>
        <v>-6</v>
      </c>
      <c r="F408" s="355">
        <f t="shared" si="19"/>
        <v>-3.92</v>
      </c>
    </row>
    <row r="409" spans="1:6">
      <c r="A409" s="248" t="s">
        <v>551</v>
      </c>
      <c r="B409" s="366"/>
      <c r="C409" s="366"/>
      <c r="D409" s="365"/>
      <c r="E409">
        <f t="shared" si="18"/>
        <v>0</v>
      </c>
      <c r="F409" s="355" t="e">
        <f t="shared" si="19"/>
        <v>#DIV/0!</v>
      </c>
    </row>
    <row r="410" spans="1:6">
      <c r="A410" s="248" t="s">
        <v>552</v>
      </c>
      <c r="B410" s="366"/>
      <c r="C410" s="366"/>
      <c r="D410" s="365"/>
      <c r="E410">
        <f t="shared" si="18"/>
        <v>0</v>
      </c>
      <c r="F410" s="355" t="e">
        <f t="shared" si="19"/>
        <v>#DIV/0!</v>
      </c>
    </row>
    <row r="411" spans="1:6">
      <c r="A411" s="248" t="s">
        <v>553</v>
      </c>
      <c r="B411" s="366"/>
      <c r="C411" s="366"/>
      <c r="D411" s="365"/>
      <c r="E411">
        <f t="shared" si="18"/>
        <v>0</v>
      </c>
      <c r="F411" s="355" t="e">
        <f t="shared" si="19"/>
        <v>#DIV/0!</v>
      </c>
    </row>
    <row r="412" spans="1:6">
      <c r="A412" s="363" t="s">
        <v>554</v>
      </c>
      <c r="B412" s="366">
        <v>15</v>
      </c>
      <c r="C412" s="366">
        <v>-15</v>
      </c>
      <c r="D412" s="365">
        <f t="shared" si="21"/>
        <v>-100</v>
      </c>
      <c r="E412">
        <f t="shared" si="18"/>
        <v>30</v>
      </c>
      <c r="F412" s="355">
        <f t="shared" si="19"/>
        <v>-200</v>
      </c>
    </row>
    <row r="413" spans="1:6">
      <c r="A413" s="363" t="s">
        <v>555</v>
      </c>
      <c r="B413" s="366">
        <v>53</v>
      </c>
      <c r="C413" s="366">
        <v>49</v>
      </c>
      <c r="D413" s="365">
        <f t="shared" si="21"/>
        <v>108.16</v>
      </c>
      <c r="E413">
        <f t="shared" si="18"/>
        <v>4</v>
      </c>
      <c r="F413" s="355">
        <f t="shared" si="19"/>
        <v>8.16</v>
      </c>
    </row>
    <row r="414" spans="1:6">
      <c r="A414" s="363" t="s">
        <v>556</v>
      </c>
      <c r="B414" s="366"/>
      <c r="C414" s="366"/>
      <c r="D414" s="365"/>
      <c r="E414">
        <f t="shared" si="18"/>
        <v>0</v>
      </c>
      <c r="F414" s="355" t="e">
        <f t="shared" si="19"/>
        <v>#DIV/0!</v>
      </c>
    </row>
    <row r="415" spans="1:6">
      <c r="A415" s="363" t="s">
        <v>557</v>
      </c>
      <c r="B415" s="366"/>
      <c r="C415" s="366"/>
      <c r="D415" s="365"/>
      <c r="E415">
        <f t="shared" si="18"/>
        <v>0</v>
      </c>
      <c r="F415" s="355" t="e">
        <f t="shared" si="19"/>
        <v>#DIV/0!</v>
      </c>
    </row>
    <row r="416" spans="1:6">
      <c r="A416" s="363" t="s">
        <v>558</v>
      </c>
      <c r="B416" s="366"/>
      <c r="C416" s="366">
        <v>-2</v>
      </c>
      <c r="D416" s="365">
        <f t="shared" si="21"/>
        <v>0</v>
      </c>
      <c r="E416">
        <f t="shared" si="18"/>
        <v>2</v>
      </c>
      <c r="F416" s="355">
        <f t="shared" si="19"/>
        <v>-100</v>
      </c>
    </row>
    <row r="417" spans="1:6">
      <c r="A417" s="363" t="s">
        <v>559</v>
      </c>
      <c r="B417" s="366"/>
      <c r="C417" s="366"/>
      <c r="D417" s="365"/>
      <c r="E417">
        <f t="shared" ref="E417:E480" si="23">B417-C417</f>
        <v>0</v>
      </c>
      <c r="F417" s="355" t="e">
        <f t="shared" ref="F417:F480" si="24">E417/C417*100</f>
        <v>#DIV/0!</v>
      </c>
    </row>
    <row r="418" spans="1:6">
      <c r="A418" s="363" t="s">
        <v>560</v>
      </c>
      <c r="B418" s="366">
        <v>1</v>
      </c>
      <c r="C418" s="366"/>
      <c r="D418" s="365"/>
      <c r="E418">
        <f t="shared" si="23"/>
        <v>1</v>
      </c>
      <c r="F418" s="355" t="e">
        <f t="shared" si="24"/>
        <v>#DIV/0!</v>
      </c>
    </row>
    <row r="419" spans="1:6">
      <c r="A419" s="248" t="s">
        <v>561</v>
      </c>
      <c r="B419" s="366"/>
      <c r="C419" s="366"/>
      <c r="D419" s="365"/>
      <c r="E419">
        <f t="shared" si="23"/>
        <v>0</v>
      </c>
      <c r="F419" s="355" t="e">
        <f t="shared" si="24"/>
        <v>#DIV/0!</v>
      </c>
    </row>
    <row r="420" spans="1:6">
      <c r="A420" s="248" t="s">
        <v>562</v>
      </c>
      <c r="B420" s="366"/>
      <c r="C420" s="366"/>
      <c r="D420" s="365"/>
      <c r="E420">
        <f t="shared" si="23"/>
        <v>0</v>
      </c>
      <c r="F420" s="355" t="e">
        <f t="shared" si="24"/>
        <v>#DIV/0!</v>
      </c>
    </row>
    <row r="421" spans="1:6">
      <c r="A421" s="248" t="s">
        <v>552</v>
      </c>
      <c r="B421" s="366"/>
      <c r="C421" s="366"/>
      <c r="D421" s="365"/>
      <c r="E421">
        <f t="shared" si="23"/>
        <v>0</v>
      </c>
      <c r="F421" s="355" t="e">
        <f t="shared" si="24"/>
        <v>#DIV/0!</v>
      </c>
    </row>
    <row r="422" spans="1:6">
      <c r="A422" s="248" t="s">
        <v>563</v>
      </c>
      <c r="B422" s="366">
        <v>1</v>
      </c>
      <c r="C422" s="366">
        <v>8</v>
      </c>
      <c r="D422" s="365">
        <f t="shared" si="21"/>
        <v>12.5</v>
      </c>
      <c r="E422">
        <f t="shared" si="23"/>
        <v>-7</v>
      </c>
      <c r="F422" s="355">
        <f t="shared" si="24"/>
        <v>-87.5</v>
      </c>
    </row>
    <row r="423" spans="1:6">
      <c r="A423" s="363" t="s">
        <v>564</v>
      </c>
      <c r="B423" s="366">
        <v>117</v>
      </c>
      <c r="C423" s="366">
        <v>448</v>
      </c>
      <c r="D423" s="365">
        <f t="shared" si="21"/>
        <v>26.12</v>
      </c>
      <c r="E423">
        <f t="shared" si="23"/>
        <v>-331</v>
      </c>
      <c r="F423" s="355">
        <f t="shared" si="24"/>
        <v>-73.88</v>
      </c>
    </row>
    <row r="424" spans="1:6">
      <c r="A424" s="363" t="s">
        <v>553</v>
      </c>
      <c r="B424" s="366"/>
      <c r="C424" s="366">
        <v>-1</v>
      </c>
      <c r="D424" s="365">
        <f t="shared" si="21"/>
        <v>0</v>
      </c>
      <c r="E424">
        <f t="shared" si="23"/>
        <v>1</v>
      </c>
      <c r="F424" s="355">
        <f t="shared" si="24"/>
        <v>-100</v>
      </c>
    </row>
    <row r="425" spans="1:6">
      <c r="A425" s="363" t="s">
        <v>565</v>
      </c>
      <c r="B425" s="366">
        <v>567</v>
      </c>
      <c r="C425" s="366">
        <v>477</v>
      </c>
      <c r="D425" s="365">
        <f t="shared" si="21"/>
        <v>118.87</v>
      </c>
      <c r="E425">
        <f t="shared" si="23"/>
        <v>90</v>
      </c>
      <c r="F425" s="355">
        <f t="shared" si="24"/>
        <v>18.87</v>
      </c>
    </row>
    <row r="426" spans="1:6">
      <c r="A426" s="363" t="s">
        <v>566</v>
      </c>
      <c r="B426" s="368">
        <f>SUM(B427:B436)</f>
        <v>430</v>
      </c>
      <c r="C426" s="368">
        <f>SUM(C427:C436)</f>
        <v>741</v>
      </c>
      <c r="D426" s="365">
        <f t="shared" si="21"/>
        <v>58.03</v>
      </c>
      <c r="E426">
        <f t="shared" si="23"/>
        <v>-311</v>
      </c>
      <c r="F426" s="355">
        <f t="shared" si="24"/>
        <v>-41.97</v>
      </c>
    </row>
    <row r="427" spans="1:6">
      <c r="A427" s="363" t="s">
        <v>567</v>
      </c>
      <c r="B427" s="366">
        <v>337</v>
      </c>
      <c r="C427" s="366">
        <v>307</v>
      </c>
      <c r="D427" s="365">
        <f t="shared" si="21"/>
        <v>109.77</v>
      </c>
      <c r="E427">
        <f t="shared" si="23"/>
        <v>30</v>
      </c>
      <c r="F427" s="355">
        <f t="shared" si="24"/>
        <v>9.77</v>
      </c>
    </row>
    <row r="428" spans="1:6">
      <c r="A428" s="363" t="s">
        <v>568</v>
      </c>
      <c r="B428" s="366">
        <v>5</v>
      </c>
      <c r="C428" s="366">
        <v>-2</v>
      </c>
      <c r="D428" s="365">
        <f t="shared" si="21"/>
        <v>-250</v>
      </c>
      <c r="E428">
        <f t="shared" si="23"/>
        <v>7</v>
      </c>
      <c r="F428" s="355">
        <f t="shared" si="24"/>
        <v>-350</v>
      </c>
    </row>
    <row r="429" spans="1:6">
      <c r="A429" s="363" t="s">
        <v>569</v>
      </c>
      <c r="B429" s="366">
        <v>6</v>
      </c>
      <c r="C429" s="366">
        <v>-2</v>
      </c>
      <c r="D429" s="365">
        <f t="shared" si="21"/>
        <v>-300</v>
      </c>
      <c r="E429">
        <f t="shared" si="23"/>
        <v>8</v>
      </c>
      <c r="F429" s="355">
        <f t="shared" si="24"/>
        <v>-400</v>
      </c>
    </row>
    <row r="430" spans="1:6">
      <c r="A430" s="363" t="s">
        <v>570</v>
      </c>
      <c r="B430" s="366"/>
      <c r="C430" s="366"/>
      <c r="D430" s="365"/>
      <c r="E430">
        <f t="shared" si="23"/>
        <v>0</v>
      </c>
      <c r="F430" s="355" t="e">
        <f t="shared" si="24"/>
        <v>#DIV/0!</v>
      </c>
    </row>
    <row r="431" spans="1:6">
      <c r="A431" s="363" t="s">
        <v>571</v>
      </c>
      <c r="B431" s="366">
        <v>7</v>
      </c>
      <c r="C431" s="366">
        <v>32</v>
      </c>
      <c r="D431" s="365">
        <f t="shared" si="21"/>
        <v>21.88</v>
      </c>
      <c r="E431">
        <f t="shared" si="23"/>
        <v>-25</v>
      </c>
      <c r="F431" s="355">
        <f t="shared" si="24"/>
        <v>-78.13</v>
      </c>
    </row>
    <row r="432" spans="1:6">
      <c r="A432" s="363" t="s">
        <v>572</v>
      </c>
      <c r="B432" s="366"/>
      <c r="C432" s="366"/>
      <c r="D432" s="365"/>
      <c r="E432">
        <f t="shared" si="23"/>
        <v>0</v>
      </c>
      <c r="F432" s="355" t="e">
        <f t="shared" si="24"/>
        <v>#DIV/0!</v>
      </c>
    </row>
    <row r="433" spans="1:6">
      <c r="A433" s="363" t="s">
        <v>573</v>
      </c>
      <c r="B433" s="366"/>
      <c r="C433" s="366">
        <v>30</v>
      </c>
      <c r="D433" s="365">
        <f t="shared" si="21"/>
        <v>0</v>
      </c>
      <c r="E433">
        <f t="shared" si="23"/>
        <v>-30</v>
      </c>
      <c r="F433" s="355">
        <f t="shared" si="24"/>
        <v>-100</v>
      </c>
    </row>
    <row r="434" spans="1:6">
      <c r="A434" s="363" t="s">
        <v>574</v>
      </c>
      <c r="B434" s="366"/>
      <c r="C434" s="366"/>
      <c r="D434" s="365"/>
      <c r="E434">
        <f t="shared" si="23"/>
        <v>0</v>
      </c>
      <c r="F434" s="355" t="e">
        <f t="shared" si="24"/>
        <v>#DIV/0!</v>
      </c>
    </row>
    <row r="435" spans="1:6">
      <c r="A435" s="363" t="s">
        <v>575</v>
      </c>
      <c r="B435" s="366">
        <v>23</v>
      </c>
      <c r="C435" s="366">
        <v>31</v>
      </c>
      <c r="D435" s="365">
        <f t="shared" si="21"/>
        <v>74.19</v>
      </c>
      <c r="E435">
        <f t="shared" si="23"/>
        <v>-8</v>
      </c>
      <c r="F435" s="355">
        <f t="shared" si="24"/>
        <v>-25.81</v>
      </c>
    </row>
    <row r="436" spans="1:6">
      <c r="A436" s="363" t="s">
        <v>576</v>
      </c>
      <c r="B436" s="366">
        <v>52</v>
      </c>
      <c r="C436" s="366">
        <v>345</v>
      </c>
      <c r="D436" s="365">
        <f t="shared" si="21"/>
        <v>15.07</v>
      </c>
      <c r="E436">
        <f t="shared" si="23"/>
        <v>-293</v>
      </c>
      <c r="F436" s="355">
        <f t="shared" si="24"/>
        <v>-84.93</v>
      </c>
    </row>
    <row r="437" spans="1:6">
      <c r="A437" s="363" t="s">
        <v>577</v>
      </c>
      <c r="B437" s="368">
        <f>SUM(B438:B450)</f>
        <v>209</v>
      </c>
      <c r="C437" s="368">
        <f>SUM(C438:C450)</f>
        <v>379</v>
      </c>
      <c r="D437" s="365">
        <f t="shared" si="21"/>
        <v>55.15</v>
      </c>
      <c r="E437">
        <f t="shared" si="23"/>
        <v>-170</v>
      </c>
      <c r="F437" s="355">
        <f t="shared" si="24"/>
        <v>-44.85</v>
      </c>
    </row>
    <row r="438" spans="1:6">
      <c r="A438" s="371" t="s">
        <v>578</v>
      </c>
      <c r="B438" s="366"/>
      <c r="C438" s="366"/>
      <c r="D438" s="365"/>
      <c r="E438">
        <f t="shared" si="23"/>
        <v>0</v>
      </c>
      <c r="F438" s="355" t="e">
        <f t="shared" si="24"/>
        <v>#DIV/0!</v>
      </c>
    </row>
    <row r="439" spans="1:6">
      <c r="A439" s="248" t="s">
        <v>579</v>
      </c>
      <c r="B439" s="366">
        <v>1</v>
      </c>
      <c r="C439" s="366">
        <v>1</v>
      </c>
      <c r="D439" s="365">
        <f t="shared" si="21"/>
        <v>100</v>
      </c>
      <c r="E439">
        <f t="shared" si="23"/>
        <v>0</v>
      </c>
      <c r="F439" s="355">
        <f t="shared" si="24"/>
        <v>0</v>
      </c>
    </row>
    <row r="440" spans="1:6">
      <c r="A440" s="248" t="s">
        <v>580</v>
      </c>
      <c r="B440" s="366">
        <v>5</v>
      </c>
      <c r="C440" s="366">
        <v>6</v>
      </c>
      <c r="D440" s="365">
        <f t="shared" si="21"/>
        <v>83.33</v>
      </c>
      <c r="E440">
        <f t="shared" si="23"/>
        <v>-1</v>
      </c>
      <c r="F440" s="355">
        <f t="shared" si="24"/>
        <v>-16.67</v>
      </c>
    </row>
    <row r="441" spans="1:6">
      <c r="A441" s="248" t="s">
        <v>581</v>
      </c>
      <c r="B441" s="366"/>
      <c r="C441" s="366">
        <v>32</v>
      </c>
      <c r="D441" s="365">
        <f t="shared" si="21"/>
        <v>0</v>
      </c>
      <c r="E441">
        <f t="shared" si="23"/>
        <v>-32</v>
      </c>
      <c r="F441" s="355">
        <f t="shared" si="24"/>
        <v>-100</v>
      </c>
    </row>
    <row r="442" spans="1:6">
      <c r="A442" s="363" t="s">
        <v>582</v>
      </c>
      <c r="B442" s="366"/>
      <c r="C442" s="366">
        <v>14</v>
      </c>
      <c r="D442" s="365">
        <f t="shared" si="21"/>
        <v>0</v>
      </c>
      <c r="E442">
        <f t="shared" si="23"/>
        <v>-14</v>
      </c>
      <c r="F442" s="355">
        <f t="shared" si="24"/>
        <v>-100</v>
      </c>
    </row>
    <row r="443" spans="1:6">
      <c r="A443" s="248" t="s">
        <v>583</v>
      </c>
      <c r="B443" s="366">
        <v>35</v>
      </c>
      <c r="C443" s="366">
        <v>45</v>
      </c>
      <c r="D443" s="365">
        <f t="shared" si="21"/>
        <v>77.78</v>
      </c>
      <c r="E443">
        <f t="shared" si="23"/>
        <v>-10</v>
      </c>
      <c r="F443" s="355">
        <f t="shared" si="24"/>
        <v>-22.22</v>
      </c>
    </row>
    <row r="444" spans="1:6">
      <c r="A444" s="363" t="s">
        <v>584</v>
      </c>
      <c r="B444" s="366">
        <v>111</v>
      </c>
      <c r="C444" s="366">
        <v>91</v>
      </c>
      <c r="D444" s="365">
        <f t="shared" si="21"/>
        <v>121.98</v>
      </c>
      <c r="E444">
        <f t="shared" si="23"/>
        <v>20</v>
      </c>
      <c r="F444" s="355">
        <f t="shared" si="24"/>
        <v>21.98</v>
      </c>
    </row>
    <row r="445" spans="1:6">
      <c r="A445" s="363" t="s">
        <v>585</v>
      </c>
      <c r="B445" s="366"/>
      <c r="C445" s="366"/>
      <c r="D445" s="365"/>
      <c r="E445">
        <f t="shared" si="23"/>
        <v>0</v>
      </c>
      <c r="F445" s="355" t="e">
        <f t="shared" si="24"/>
        <v>#DIV/0!</v>
      </c>
    </row>
    <row r="446" spans="1:6">
      <c r="A446" s="363" t="s">
        <v>586</v>
      </c>
      <c r="B446" s="366">
        <v>14</v>
      </c>
      <c r="C446" s="366">
        <v>59</v>
      </c>
      <c r="D446" s="365">
        <f t="shared" si="21"/>
        <v>23.73</v>
      </c>
      <c r="E446">
        <f t="shared" si="23"/>
        <v>-45</v>
      </c>
      <c r="F446" s="355">
        <f t="shared" si="24"/>
        <v>-76.27</v>
      </c>
    </row>
    <row r="447" spans="1:6">
      <c r="A447" s="363" t="s">
        <v>587</v>
      </c>
      <c r="B447" s="366"/>
      <c r="C447" s="366"/>
      <c r="D447" s="365"/>
      <c r="E447">
        <f t="shared" si="23"/>
        <v>0</v>
      </c>
      <c r="F447" s="355" t="e">
        <f t="shared" si="24"/>
        <v>#DIV/0!</v>
      </c>
    </row>
    <row r="448" spans="1:6">
      <c r="A448" s="363" t="s">
        <v>588</v>
      </c>
      <c r="B448" s="366"/>
      <c r="C448" s="366"/>
      <c r="D448" s="365"/>
      <c r="E448">
        <f t="shared" si="23"/>
        <v>0</v>
      </c>
      <c r="F448" s="355" t="e">
        <f t="shared" si="24"/>
        <v>#DIV/0!</v>
      </c>
    </row>
    <row r="449" spans="1:6">
      <c r="A449" s="363" t="s">
        <v>589</v>
      </c>
      <c r="B449" s="366"/>
      <c r="C449" s="366"/>
      <c r="D449" s="365"/>
      <c r="E449">
        <f t="shared" si="23"/>
        <v>0</v>
      </c>
      <c r="F449" s="355" t="e">
        <f t="shared" si="24"/>
        <v>#DIV/0!</v>
      </c>
    </row>
    <row r="450" spans="1:6">
      <c r="A450" s="363" t="s">
        <v>590</v>
      </c>
      <c r="B450" s="366">
        <v>43</v>
      </c>
      <c r="C450" s="366">
        <v>131</v>
      </c>
      <c r="D450" s="365">
        <f t="shared" si="21"/>
        <v>32.82</v>
      </c>
      <c r="E450">
        <f t="shared" si="23"/>
        <v>-88</v>
      </c>
      <c r="F450" s="355">
        <f t="shared" si="24"/>
        <v>-67.18</v>
      </c>
    </row>
    <row r="451" spans="1:6">
      <c r="A451" s="363" t="s">
        <v>591</v>
      </c>
      <c r="B451" s="368">
        <f>SUM(B452:B456)</f>
        <v>43</v>
      </c>
      <c r="C451" s="368">
        <f>SUM(C452:C456)</f>
        <v>103</v>
      </c>
      <c r="D451" s="365">
        <f t="shared" si="21"/>
        <v>41.75</v>
      </c>
      <c r="E451">
        <f t="shared" si="23"/>
        <v>-60</v>
      </c>
      <c r="F451" s="355">
        <f t="shared" si="24"/>
        <v>-58.25</v>
      </c>
    </row>
    <row r="452" spans="1:6">
      <c r="A452" s="363" t="s">
        <v>592</v>
      </c>
      <c r="B452" s="366"/>
      <c r="C452" s="366"/>
      <c r="D452" s="365"/>
      <c r="E452">
        <f t="shared" si="23"/>
        <v>0</v>
      </c>
      <c r="F452" s="355" t="e">
        <f t="shared" si="24"/>
        <v>#DIV/0!</v>
      </c>
    </row>
    <row r="453" spans="1:6">
      <c r="A453" s="248" t="s">
        <v>593</v>
      </c>
      <c r="B453" s="366"/>
      <c r="C453" s="366"/>
      <c r="D453" s="365"/>
      <c r="E453">
        <f t="shared" si="23"/>
        <v>0</v>
      </c>
      <c r="F453" s="355" t="e">
        <f t="shared" si="24"/>
        <v>#DIV/0!</v>
      </c>
    </row>
    <row r="454" spans="1:6">
      <c r="A454" s="363" t="s">
        <v>594</v>
      </c>
      <c r="B454" s="366"/>
      <c r="C454" s="366"/>
      <c r="D454" s="365"/>
      <c r="E454">
        <f t="shared" si="23"/>
        <v>0</v>
      </c>
      <c r="F454" s="355" t="e">
        <f t="shared" si="24"/>
        <v>#DIV/0!</v>
      </c>
    </row>
    <row r="455" spans="1:6">
      <c r="A455" s="363" t="s">
        <v>595</v>
      </c>
      <c r="B455" s="366"/>
      <c r="C455" s="366"/>
      <c r="D455" s="365"/>
      <c r="E455">
        <f t="shared" si="23"/>
        <v>0</v>
      </c>
      <c r="F455" s="355" t="e">
        <f t="shared" si="24"/>
        <v>#DIV/0!</v>
      </c>
    </row>
    <row r="456" spans="1:6">
      <c r="A456" s="363" t="s">
        <v>596</v>
      </c>
      <c r="B456" s="366">
        <v>43</v>
      </c>
      <c r="C456" s="366">
        <v>103</v>
      </c>
      <c r="D456" s="365">
        <f t="shared" ref="D454:D517" si="25">B456/C456*100</f>
        <v>41.75</v>
      </c>
      <c r="E456">
        <f t="shared" si="23"/>
        <v>-60</v>
      </c>
      <c r="F456" s="355">
        <f t="shared" si="24"/>
        <v>-58.25</v>
      </c>
    </row>
    <row r="457" spans="1:6">
      <c r="A457" s="363" t="s">
        <v>597</v>
      </c>
      <c r="B457" s="368">
        <f>SUM(B458:B462)</f>
        <v>0</v>
      </c>
      <c r="C457" s="368">
        <f>SUM(C458:C462)</f>
        <v>-9</v>
      </c>
      <c r="D457" s="365">
        <f t="shared" si="25"/>
        <v>0</v>
      </c>
      <c r="E457">
        <f t="shared" si="23"/>
        <v>9</v>
      </c>
      <c r="F457" s="355">
        <f t="shared" si="24"/>
        <v>-100</v>
      </c>
    </row>
    <row r="458" spans="1:6">
      <c r="A458" s="363" t="s">
        <v>598</v>
      </c>
      <c r="B458" s="366"/>
      <c r="C458" s="366"/>
      <c r="D458" s="365"/>
      <c r="E458">
        <f t="shared" si="23"/>
        <v>0</v>
      </c>
      <c r="F458" s="355" t="e">
        <f t="shared" si="24"/>
        <v>#DIV/0!</v>
      </c>
    </row>
    <row r="459" spans="1:6">
      <c r="A459" s="363" t="s">
        <v>599</v>
      </c>
      <c r="B459" s="366"/>
      <c r="C459" s="366"/>
      <c r="D459" s="365"/>
      <c r="E459">
        <f t="shared" si="23"/>
        <v>0</v>
      </c>
      <c r="F459" s="355" t="e">
        <f t="shared" si="24"/>
        <v>#DIV/0!</v>
      </c>
    </row>
    <row r="460" spans="1:6">
      <c r="A460" s="363" t="s">
        <v>600</v>
      </c>
      <c r="B460" s="366"/>
      <c r="C460" s="366"/>
      <c r="D460" s="365"/>
      <c r="E460">
        <f t="shared" si="23"/>
        <v>0</v>
      </c>
      <c r="F460" s="355" t="e">
        <f t="shared" si="24"/>
        <v>#DIV/0!</v>
      </c>
    </row>
    <row r="461" spans="1:6">
      <c r="A461" s="363" t="s">
        <v>601</v>
      </c>
      <c r="B461" s="366"/>
      <c r="C461" s="366">
        <v>1</v>
      </c>
      <c r="D461" s="365">
        <f t="shared" si="25"/>
        <v>0</v>
      </c>
      <c r="E461">
        <f t="shared" si="23"/>
        <v>-1</v>
      </c>
      <c r="F461" s="355">
        <f t="shared" si="24"/>
        <v>-100</v>
      </c>
    </row>
    <row r="462" spans="1:6">
      <c r="A462" s="363" t="s">
        <v>602</v>
      </c>
      <c r="B462" s="366"/>
      <c r="C462" s="366">
        <v>-10</v>
      </c>
      <c r="D462" s="365">
        <f t="shared" si="25"/>
        <v>0</v>
      </c>
      <c r="E462">
        <f t="shared" si="23"/>
        <v>10</v>
      </c>
      <c r="F462" s="355">
        <f t="shared" si="24"/>
        <v>-100</v>
      </c>
    </row>
    <row r="463" spans="1:6">
      <c r="A463" s="363" t="s">
        <v>603</v>
      </c>
      <c r="B463" s="368">
        <f>SUM(B464:B465)</f>
        <v>41</v>
      </c>
      <c r="C463" s="368">
        <f>SUM(C464)</f>
        <v>43</v>
      </c>
      <c r="D463" s="365">
        <f t="shared" si="25"/>
        <v>95.35</v>
      </c>
      <c r="E463">
        <f t="shared" si="23"/>
        <v>-2</v>
      </c>
      <c r="F463" s="355">
        <f t="shared" si="24"/>
        <v>-4.65</v>
      </c>
    </row>
    <row r="464" spans="1:6">
      <c r="A464" s="363" t="s">
        <v>604</v>
      </c>
      <c r="B464" s="366">
        <v>36</v>
      </c>
      <c r="C464" s="366">
        <v>43</v>
      </c>
      <c r="D464" s="365">
        <f t="shared" si="25"/>
        <v>83.72</v>
      </c>
      <c r="E464">
        <f t="shared" si="23"/>
        <v>-7</v>
      </c>
      <c r="F464" s="355">
        <f t="shared" si="24"/>
        <v>-16.28</v>
      </c>
    </row>
    <row r="465" spans="1:6">
      <c r="A465" s="363" t="s">
        <v>605</v>
      </c>
      <c r="B465" s="366">
        <v>5</v>
      </c>
      <c r="C465" s="366"/>
      <c r="D465" s="365"/>
      <c r="E465">
        <f t="shared" si="23"/>
        <v>5</v>
      </c>
      <c r="F465" s="355" t="e">
        <f t="shared" si="24"/>
        <v>#DIV/0!</v>
      </c>
    </row>
    <row r="466" spans="1:6">
      <c r="A466" s="363" t="s">
        <v>606</v>
      </c>
      <c r="B466" s="366"/>
      <c r="C466" s="366"/>
      <c r="D466" s="365"/>
      <c r="E466">
        <f t="shared" si="23"/>
        <v>0</v>
      </c>
      <c r="F466" s="355" t="e">
        <f t="shared" si="24"/>
        <v>#DIV/0!</v>
      </c>
    </row>
    <row r="467" spans="1:6">
      <c r="A467" s="363" t="s">
        <v>607</v>
      </c>
      <c r="B467" s="366"/>
      <c r="C467" s="366"/>
      <c r="D467" s="365"/>
      <c r="E467">
        <f t="shared" si="23"/>
        <v>0</v>
      </c>
      <c r="F467" s="355" t="e">
        <f t="shared" si="24"/>
        <v>#DIV/0!</v>
      </c>
    </row>
    <row r="468" spans="1:6">
      <c r="A468" s="363" t="s">
        <v>608</v>
      </c>
      <c r="B468" s="368">
        <f>B469+B478+B480+B482</f>
        <v>3148</v>
      </c>
      <c r="C468" s="368">
        <f>C469+C478+C480+C482</f>
        <v>3423</v>
      </c>
      <c r="D468" s="365">
        <f t="shared" si="25"/>
        <v>91.97</v>
      </c>
      <c r="E468">
        <f t="shared" si="23"/>
        <v>-275</v>
      </c>
      <c r="F468" s="355">
        <f t="shared" si="24"/>
        <v>-8.03</v>
      </c>
    </row>
    <row r="469" spans="1:6">
      <c r="A469" s="363" t="s">
        <v>609</v>
      </c>
      <c r="B469" s="368">
        <f>SUM(B470:B477)</f>
        <v>3083</v>
      </c>
      <c r="C469" s="368">
        <f>SUM(C470:C477)</f>
        <v>2732</v>
      </c>
      <c r="D469" s="365">
        <f t="shared" si="25"/>
        <v>112.85</v>
      </c>
      <c r="E469">
        <f t="shared" si="23"/>
        <v>351</v>
      </c>
      <c r="F469" s="355">
        <f t="shared" si="24"/>
        <v>12.85</v>
      </c>
    </row>
    <row r="470" spans="1:6">
      <c r="A470" s="363" t="s">
        <v>610</v>
      </c>
      <c r="B470" s="366">
        <v>218</v>
      </c>
      <c r="C470" s="366">
        <v>295</v>
      </c>
      <c r="D470" s="365">
        <f t="shared" si="25"/>
        <v>73.9</v>
      </c>
      <c r="E470">
        <f t="shared" si="23"/>
        <v>-77</v>
      </c>
      <c r="F470" s="355">
        <f t="shared" si="24"/>
        <v>-26.1</v>
      </c>
    </row>
    <row r="471" spans="1:6">
      <c r="A471" s="363" t="s">
        <v>611</v>
      </c>
      <c r="B471" s="366"/>
      <c r="C471" s="366"/>
      <c r="D471" s="365"/>
      <c r="E471">
        <f t="shared" si="23"/>
        <v>0</v>
      </c>
      <c r="F471" s="355" t="e">
        <f t="shared" si="24"/>
        <v>#DIV/0!</v>
      </c>
    </row>
    <row r="472" spans="1:6">
      <c r="A472" s="363" t="s">
        <v>612</v>
      </c>
      <c r="B472" s="366">
        <v>2285</v>
      </c>
      <c r="C472" s="366">
        <v>1791</v>
      </c>
      <c r="D472" s="365">
        <f t="shared" si="25"/>
        <v>127.58</v>
      </c>
      <c r="E472">
        <f t="shared" si="23"/>
        <v>494</v>
      </c>
      <c r="F472" s="355">
        <f t="shared" si="24"/>
        <v>27.58</v>
      </c>
    </row>
    <row r="473" spans="1:6">
      <c r="A473" s="363" t="s">
        <v>613</v>
      </c>
      <c r="B473" s="366"/>
      <c r="C473" s="366">
        <v>325</v>
      </c>
      <c r="D473" s="365">
        <f t="shared" si="25"/>
        <v>0</v>
      </c>
      <c r="E473">
        <f t="shared" si="23"/>
        <v>-325</v>
      </c>
      <c r="F473" s="355">
        <f t="shared" si="24"/>
        <v>-100</v>
      </c>
    </row>
    <row r="474" spans="1:6">
      <c r="A474" s="363" t="s">
        <v>614</v>
      </c>
      <c r="B474" s="366">
        <v>415</v>
      </c>
      <c r="C474" s="366"/>
      <c r="D474" s="365"/>
      <c r="E474">
        <f t="shared" si="23"/>
        <v>415</v>
      </c>
      <c r="F474" s="355" t="e">
        <f t="shared" si="24"/>
        <v>#DIV/0!</v>
      </c>
    </row>
    <row r="475" spans="1:6">
      <c r="A475" s="363" t="s">
        <v>615</v>
      </c>
      <c r="B475" s="366"/>
      <c r="C475" s="366"/>
      <c r="D475" s="365"/>
      <c r="E475">
        <f t="shared" si="23"/>
        <v>0</v>
      </c>
      <c r="F475" s="355" t="e">
        <f t="shared" si="24"/>
        <v>#DIV/0!</v>
      </c>
    </row>
    <row r="476" spans="1:6">
      <c r="A476" s="363" t="s">
        <v>616</v>
      </c>
      <c r="B476" s="366"/>
      <c r="C476" s="366"/>
      <c r="D476" s="365"/>
      <c r="E476">
        <f t="shared" si="23"/>
        <v>0</v>
      </c>
      <c r="F476" s="355" t="e">
        <f t="shared" si="24"/>
        <v>#DIV/0!</v>
      </c>
    </row>
    <row r="477" spans="1:6">
      <c r="A477" s="363" t="s">
        <v>617</v>
      </c>
      <c r="B477" s="366">
        <v>165</v>
      </c>
      <c r="C477" s="366">
        <v>321</v>
      </c>
      <c r="D477" s="365">
        <f t="shared" si="25"/>
        <v>51.4</v>
      </c>
      <c r="E477">
        <f t="shared" si="23"/>
        <v>-156</v>
      </c>
      <c r="F477" s="355">
        <f t="shared" si="24"/>
        <v>-48.6</v>
      </c>
    </row>
    <row r="478" spans="1:6">
      <c r="A478" s="248" t="s">
        <v>618</v>
      </c>
      <c r="B478" s="368">
        <f>SUM(B479)</f>
        <v>35</v>
      </c>
      <c r="C478" s="368">
        <f t="shared" ref="C478:C482" si="26">SUM(C479)</f>
        <v>24</v>
      </c>
      <c r="D478" s="365">
        <f t="shared" si="25"/>
        <v>145.83</v>
      </c>
      <c r="E478">
        <f t="shared" si="23"/>
        <v>11</v>
      </c>
      <c r="F478" s="355">
        <f t="shared" si="24"/>
        <v>45.83</v>
      </c>
    </row>
    <row r="479" spans="1:6">
      <c r="A479" s="248" t="s">
        <v>619</v>
      </c>
      <c r="B479" s="366">
        <v>35</v>
      </c>
      <c r="C479" s="366">
        <v>24</v>
      </c>
      <c r="D479" s="365">
        <f t="shared" si="25"/>
        <v>145.83</v>
      </c>
      <c r="E479">
        <f t="shared" si="23"/>
        <v>11</v>
      </c>
      <c r="F479" s="355">
        <f t="shared" si="24"/>
        <v>45.83</v>
      </c>
    </row>
    <row r="480" s="352" customFormat="1" spans="1:6">
      <c r="A480" s="248" t="s">
        <v>620</v>
      </c>
      <c r="B480" s="368">
        <f>SUM(B481)</f>
        <v>-8</v>
      </c>
      <c r="C480" s="368">
        <f t="shared" si="26"/>
        <v>637</v>
      </c>
      <c r="D480" s="365">
        <f t="shared" si="25"/>
        <v>-1.26</v>
      </c>
      <c r="E480">
        <f t="shared" si="23"/>
        <v>-645</v>
      </c>
      <c r="F480" s="355">
        <f t="shared" si="24"/>
        <v>-101.26</v>
      </c>
    </row>
    <row r="481" s="352" customFormat="1" spans="1:6">
      <c r="A481" s="248" t="s">
        <v>621</v>
      </c>
      <c r="B481" s="366">
        <v>-8</v>
      </c>
      <c r="C481" s="366">
        <v>637</v>
      </c>
      <c r="D481" s="365">
        <f t="shared" si="25"/>
        <v>-1.26</v>
      </c>
      <c r="E481">
        <f t="shared" ref="E481:E544" si="27">B481-C481</f>
        <v>-645</v>
      </c>
      <c r="F481" s="355">
        <f t="shared" ref="F481:F544" si="28">E481/C481*100</f>
        <v>-101.26</v>
      </c>
    </row>
    <row r="482" s="352" customFormat="1" spans="1:6">
      <c r="A482" s="248" t="s">
        <v>622</v>
      </c>
      <c r="B482" s="368">
        <f>SUM(B483)</f>
        <v>38</v>
      </c>
      <c r="C482" s="368">
        <f t="shared" si="26"/>
        <v>30</v>
      </c>
      <c r="D482" s="365">
        <f t="shared" si="25"/>
        <v>126.67</v>
      </c>
      <c r="E482">
        <f t="shared" si="27"/>
        <v>8</v>
      </c>
      <c r="F482" s="355">
        <f t="shared" si="28"/>
        <v>26.67</v>
      </c>
    </row>
    <row r="483" s="352" customFormat="1" spans="1:6">
      <c r="A483" s="248" t="s">
        <v>623</v>
      </c>
      <c r="B483" s="366">
        <v>38</v>
      </c>
      <c r="C483" s="366">
        <v>30</v>
      </c>
      <c r="D483" s="365">
        <f t="shared" si="25"/>
        <v>126.67</v>
      </c>
      <c r="E483">
        <f t="shared" si="27"/>
        <v>8</v>
      </c>
      <c r="F483" s="355">
        <f t="shared" si="28"/>
        <v>26.67</v>
      </c>
    </row>
    <row r="484" spans="1:6">
      <c r="A484" s="363" t="s">
        <v>624</v>
      </c>
      <c r="B484" s="368">
        <f>B485+B487+B489+B491+B494</f>
        <v>3113</v>
      </c>
      <c r="C484" s="368">
        <f>C485+C487+C489+C491+C494</f>
        <v>3446</v>
      </c>
      <c r="D484" s="365">
        <f t="shared" si="25"/>
        <v>90.34</v>
      </c>
      <c r="E484">
        <f t="shared" si="27"/>
        <v>-333</v>
      </c>
      <c r="F484" s="355">
        <f t="shared" si="28"/>
        <v>-9.66</v>
      </c>
    </row>
    <row r="485" spans="1:6">
      <c r="A485" s="248" t="s">
        <v>625</v>
      </c>
      <c r="B485" s="368">
        <f>SUM(B486)</f>
        <v>0</v>
      </c>
      <c r="C485" s="368">
        <f>SUM(C486)</f>
        <v>0</v>
      </c>
      <c r="D485" s="365"/>
      <c r="E485">
        <f t="shared" si="27"/>
        <v>0</v>
      </c>
      <c r="F485" s="355" t="e">
        <f t="shared" si="28"/>
        <v>#DIV/0!</v>
      </c>
    </row>
    <row r="486" spans="1:6">
      <c r="A486" s="248" t="s">
        <v>626</v>
      </c>
      <c r="B486" s="366"/>
      <c r="C486" s="366"/>
      <c r="D486" s="365"/>
      <c r="E486">
        <f t="shared" si="27"/>
        <v>0</v>
      </c>
      <c r="F486" s="355" t="e">
        <f t="shared" si="28"/>
        <v>#DIV/0!</v>
      </c>
    </row>
    <row r="487" spans="1:6">
      <c r="A487" s="248" t="s">
        <v>627</v>
      </c>
      <c r="B487" s="368">
        <f>SUM(B488)</f>
        <v>900</v>
      </c>
      <c r="C487" s="368">
        <f>SUM(C488)</f>
        <v>1700</v>
      </c>
      <c r="D487" s="365">
        <f t="shared" si="25"/>
        <v>52.94</v>
      </c>
      <c r="E487">
        <f t="shared" si="27"/>
        <v>-800</v>
      </c>
      <c r="F487" s="355">
        <f t="shared" si="28"/>
        <v>-47.06</v>
      </c>
    </row>
    <row r="488" spans="1:6">
      <c r="A488" s="248" t="s">
        <v>628</v>
      </c>
      <c r="B488" s="366">
        <v>900</v>
      </c>
      <c r="C488" s="366">
        <v>1700</v>
      </c>
      <c r="D488" s="365">
        <f t="shared" si="25"/>
        <v>52.94</v>
      </c>
      <c r="E488">
        <f t="shared" si="27"/>
        <v>-800</v>
      </c>
      <c r="F488" s="355">
        <f t="shared" si="28"/>
        <v>-47.06</v>
      </c>
    </row>
    <row r="489" spans="1:6">
      <c r="A489" s="363" t="s">
        <v>629</v>
      </c>
      <c r="B489" s="366"/>
      <c r="C489" s="366"/>
      <c r="D489" s="365"/>
      <c r="E489">
        <f t="shared" si="27"/>
        <v>0</v>
      </c>
      <c r="F489" s="355" t="e">
        <f t="shared" si="28"/>
        <v>#DIV/0!</v>
      </c>
    </row>
    <row r="490" spans="1:6">
      <c r="A490" s="363" t="s">
        <v>630</v>
      </c>
      <c r="B490" s="366"/>
      <c r="C490" s="366"/>
      <c r="D490" s="365"/>
      <c r="E490">
        <f t="shared" si="27"/>
        <v>0</v>
      </c>
      <c r="F490" s="355" t="e">
        <f t="shared" si="28"/>
        <v>#DIV/0!</v>
      </c>
    </row>
    <row r="491" spans="1:6">
      <c r="A491" s="363" t="s">
        <v>631</v>
      </c>
      <c r="B491" s="368">
        <f>SUM(B492:B493)</f>
        <v>1952</v>
      </c>
      <c r="C491" s="368">
        <f>SUM(C492:C493)</f>
        <v>1518</v>
      </c>
      <c r="D491" s="365">
        <f t="shared" si="25"/>
        <v>128.59</v>
      </c>
      <c r="E491">
        <f t="shared" si="27"/>
        <v>434</v>
      </c>
      <c r="F491" s="355">
        <f t="shared" si="28"/>
        <v>28.59</v>
      </c>
    </row>
    <row r="492" spans="1:6">
      <c r="A492" s="363" t="s">
        <v>632</v>
      </c>
      <c r="B492" s="366">
        <v>1952</v>
      </c>
      <c r="C492" s="366">
        <v>1518</v>
      </c>
      <c r="D492" s="365">
        <f t="shared" si="25"/>
        <v>128.59</v>
      </c>
      <c r="E492">
        <f t="shared" si="27"/>
        <v>434</v>
      </c>
      <c r="F492" s="355">
        <f t="shared" si="28"/>
        <v>28.59</v>
      </c>
    </row>
    <row r="493" spans="1:6">
      <c r="A493" s="248" t="s">
        <v>633</v>
      </c>
      <c r="B493" s="366"/>
      <c r="C493" s="366"/>
      <c r="D493" s="365"/>
      <c r="E493">
        <f t="shared" si="27"/>
        <v>0</v>
      </c>
      <c r="F493" s="355" t="e">
        <f t="shared" si="28"/>
        <v>#DIV/0!</v>
      </c>
    </row>
    <row r="494" spans="1:6">
      <c r="A494" s="363" t="s">
        <v>634</v>
      </c>
      <c r="B494" s="368">
        <f>SUM(B495:B496)</f>
        <v>261</v>
      </c>
      <c r="C494" s="368">
        <f>SUM(C495:C496)</f>
        <v>228</v>
      </c>
      <c r="D494" s="365">
        <f t="shared" si="25"/>
        <v>114.47</v>
      </c>
      <c r="E494">
        <f t="shared" si="27"/>
        <v>33</v>
      </c>
      <c r="F494" s="355">
        <f t="shared" si="28"/>
        <v>14.47</v>
      </c>
    </row>
    <row r="495" spans="1:6">
      <c r="A495" s="363" t="s">
        <v>635</v>
      </c>
      <c r="B495" s="366">
        <v>107</v>
      </c>
      <c r="C495" s="366">
        <v>200</v>
      </c>
      <c r="D495" s="365">
        <f t="shared" si="25"/>
        <v>53.5</v>
      </c>
      <c r="E495">
        <f t="shared" si="27"/>
        <v>-93</v>
      </c>
      <c r="F495" s="355">
        <f t="shared" si="28"/>
        <v>-46.5</v>
      </c>
    </row>
    <row r="496" spans="1:6">
      <c r="A496" s="363" t="s">
        <v>636</v>
      </c>
      <c r="B496" s="366">
        <v>154</v>
      </c>
      <c r="C496" s="366">
        <v>28</v>
      </c>
      <c r="D496" s="365">
        <f t="shared" si="25"/>
        <v>550</v>
      </c>
      <c r="E496">
        <f t="shared" si="27"/>
        <v>126</v>
      </c>
      <c r="F496" s="355">
        <f t="shared" si="28"/>
        <v>450</v>
      </c>
    </row>
    <row r="497" spans="1:6">
      <c r="A497" s="363" t="s">
        <v>637</v>
      </c>
      <c r="B497" s="368">
        <f>B498+B500+B502</f>
        <v>4780</v>
      </c>
      <c r="C497" s="368">
        <f>C498+C500+C502</f>
        <v>4692</v>
      </c>
      <c r="D497" s="365">
        <f t="shared" si="25"/>
        <v>101.88</v>
      </c>
      <c r="E497">
        <f t="shared" si="27"/>
        <v>88</v>
      </c>
      <c r="F497" s="355">
        <f t="shared" si="28"/>
        <v>1.88</v>
      </c>
    </row>
    <row r="498" spans="1:6">
      <c r="A498" s="363" t="s">
        <v>638</v>
      </c>
      <c r="B498" s="368">
        <f>SUM(B499)</f>
        <v>603</v>
      </c>
      <c r="C498" s="368">
        <f>SUM(C499)</f>
        <v>870</v>
      </c>
      <c r="D498" s="365">
        <f t="shared" si="25"/>
        <v>69.31</v>
      </c>
      <c r="E498">
        <f t="shared" si="27"/>
        <v>-267</v>
      </c>
      <c r="F498" s="355">
        <f t="shared" si="28"/>
        <v>-30.69</v>
      </c>
    </row>
    <row r="499" spans="1:6">
      <c r="A499" s="248" t="s">
        <v>639</v>
      </c>
      <c r="B499" s="366">
        <v>603</v>
      </c>
      <c r="C499" s="366">
        <v>870</v>
      </c>
      <c r="D499" s="365">
        <f t="shared" si="25"/>
        <v>69.31</v>
      </c>
      <c r="E499">
        <f t="shared" si="27"/>
        <v>-267</v>
      </c>
      <c r="F499" s="355">
        <f t="shared" si="28"/>
        <v>-30.69</v>
      </c>
    </row>
    <row r="500" spans="1:6">
      <c r="A500" s="363" t="s">
        <v>640</v>
      </c>
      <c r="B500" s="368">
        <f>SUM(B501)</f>
        <v>3619</v>
      </c>
      <c r="C500" s="368">
        <f>SUM(C501)</f>
        <v>3822</v>
      </c>
      <c r="D500" s="365">
        <f t="shared" si="25"/>
        <v>94.69</v>
      </c>
      <c r="E500">
        <f t="shared" si="27"/>
        <v>-203</v>
      </c>
      <c r="F500" s="355">
        <f t="shared" si="28"/>
        <v>-5.31</v>
      </c>
    </row>
    <row r="501" spans="1:6">
      <c r="A501" s="363" t="s">
        <v>641</v>
      </c>
      <c r="B501" s="366">
        <v>3619</v>
      </c>
      <c r="C501" s="366">
        <v>3822</v>
      </c>
      <c r="D501" s="365">
        <f t="shared" si="25"/>
        <v>94.69</v>
      </c>
      <c r="E501">
        <f t="shared" si="27"/>
        <v>-203</v>
      </c>
      <c r="F501" s="355">
        <f t="shared" si="28"/>
        <v>-5.31</v>
      </c>
    </row>
    <row r="502" s="353" customFormat="1" spans="1:6">
      <c r="A502" s="248" t="s">
        <v>642</v>
      </c>
      <c r="B502" s="368">
        <f>SUM(B503:B504)</f>
        <v>558</v>
      </c>
      <c r="C502" s="368"/>
      <c r="D502" s="365"/>
      <c r="E502">
        <f t="shared" si="27"/>
        <v>558</v>
      </c>
      <c r="F502" s="355" t="e">
        <f t="shared" si="28"/>
        <v>#DIV/0!</v>
      </c>
    </row>
    <row r="503" spans="1:6">
      <c r="A503" s="248" t="s">
        <v>643</v>
      </c>
      <c r="B503" s="366"/>
      <c r="C503" s="366"/>
      <c r="D503" s="365"/>
      <c r="E503">
        <f t="shared" si="27"/>
        <v>0</v>
      </c>
      <c r="F503" s="355" t="e">
        <f t="shared" si="28"/>
        <v>#DIV/0!</v>
      </c>
    </row>
    <row r="504" spans="1:6">
      <c r="A504" s="248" t="s">
        <v>644</v>
      </c>
      <c r="B504" s="366">
        <v>558</v>
      </c>
      <c r="C504" s="366"/>
      <c r="D504" s="365"/>
      <c r="E504">
        <f t="shared" si="27"/>
        <v>558</v>
      </c>
      <c r="F504" s="355" t="e">
        <f t="shared" si="28"/>
        <v>#DIV/0!</v>
      </c>
    </row>
    <row r="505" spans="1:6">
      <c r="A505" s="248" t="s">
        <v>645</v>
      </c>
      <c r="B505" s="368">
        <f>B506</f>
        <v>0</v>
      </c>
      <c r="C505" s="368">
        <f>C506</f>
        <v>107</v>
      </c>
      <c r="D505" s="365">
        <f t="shared" si="25"/>
        <v>0</v>
      </c>
      <c r="E505">
        <f t="shared" si="27"/>
        <v>-107</v>
      </c>
      <c r="F505" s="355">
        <f t="shared" si="28"/>
        <v>-100</v>
      </c>
    </row>
    <row r="506" spans="1:6">
      <c r="A506" s="248" t="s">
        <v>646</v>
      </c>
      <c r="B506" s="368">
        <f>SUM(B507:B508)</f>
        <v>0</v>
      </c>
      <c r="C506" s="368">
        <f>SUM(C507:C508)</f>
        <v>107</v>
      </c>
      <c r="D506" s="365">
        <f t="shared" si="25"/>
        <v>0</v>
      </c>
      <c r="E506">
        <f t="shared" si="27"/>
        <v>-107</v>
      </c>
      <c r="F506" s="355">
        <f t="shared" si="28"/>
        <v>-100</v>
      </c>
    </row>
    <row r="507" spans="1:6">
      <c r="A507" s="248" t="s">
        <v>647</v>
      </c>
      <c r="B507" s="366"/>
      <c r="C507" s="366"/>
      <c r="D507" s="365"/>
      <c r="E507">
        <f t="shared" si="27"/>
        <v>0</v>
      </c>
      <c r="F507" s="355" t="e">
        <f t="shared" si="28"/>
        <v>#DIV/0!</v>
      </c>
    </row>
    <row r="508" spans="1:6">
      <c r="A508" s="248" t="s">
        <v>648</v>
      </c>
      <c r="B508" s="366"/>
      <c r="C508" s="366">
        <v>107</v>
      </c>
      <c r="D508" s="365">
        <f t="shared" si="25"/>
        <v>0</v>
      </c>
      <c r="E508">
        <f t="shared" si="27"/>
        <v>-107</v>
      </c>
      <c r="F508" s="355">
        <f t="shared" si="28"/>
        <v>-100</v>
      </c>
    </row>
    <row r="509" spans="1:6">
      <c r="A509" s="248" t="s">
        <v>649</v>
      </c>
      <c r="B509" s="366"/>
      <c r="C509" s="366"/>
      <c r="D509" s="365"/>
      <c r="E509">
        <f t="shared" si="27"/>
        <v>0</v>
      </c>
      <c r="F509" s="355" t="e">
        <f t="shared" si="28"/>
        <v>#DIV/0!</v>
      </c>
    </row>
    <row r="510" spans="1:6">
      <c r="A510" s="248" t="s">
        <v>650</v>
      </c>
      <c r="B510" s="366"/>
      <c r="C510" s="366"/>
      <c r="D510" s="365"/>
      <c r="E510">
        <f t="shared" si="27"/>
        <v>0</v>
      </c>
      <c r="F510" s="355" t="e">
        <f t="shared" si="28"/>
        <v>#DIV/0!</v>
      </c>
    </row>
    <row r="511" spans="1:6">
      <c r="A511" s="363" t="s">
        <v>651</v>
      </c>
      <c r="B511" s="368">
        <f>B512+B520+B523</f>
        <v>1065</v>
      </c>
      <c r="C511" s="368">
        <f>C512+C520+C523</f>
        <v>1017</v>
      </c>
      <c r="D511" s="365">
        <f t="shared" si="25"/>
        <v>104.72</v>
      </c>
      <c r="E511">
        <f t="shared" si="27"/>
        <v>48</v>
      </c>
      <c r="F511" s="355">
        <f t="shared" si="28"/>
        <v>4.72</v>
      </c>
    </row>
    <row r="512" spans="1:6">
      <c r="A512" s="363" t="s">
        <v>652</v>
      </c>
      <c r="B512" s="368">
        <f>SUM(B513:B519)</f>
        <v>1020</v>
      </c>
      <c r="C512" s="368">
        <f>SUM(C513:C519)</f>
        <v>1017</v>
      </c>
      <c r="D512" s="365">
        <f t="shared" si="25"/>
        <v>100.29</v>
      </c>
      <c r="E512">
        <f t="shared" si="27"/>
        <v>3</v>
      </c>
      <c r="F512" s="355">
        <f t="shared" si="28"/>
        <v>0.29</v>
      </c>
    </row>
    <row r="513" spans="1:6">
      <c r="A513" s="363" t="s">
        <v>299</v>
      </c>
      <c r="B513" s="366">
        <v>435</v>
      </c>
      <c r="C513" s="366">
        <v>504</v>
      </c>
      <c r="D513" s="365">
        <f t="shared" si="25"/>
        <v>86.31</v>
      </c>
      <c r="E513">
        <f t="shared" si="27"/>
        <v>-69</v>
      </c>
      <c r="F513" s="355">
        <f t="shared" si="28"/>
        <v>-13.69</v>
      </c>
    </row>
    <row r="514" spans="1:6">
      <c r="A514" s="363" t="s">
        <v>653</v>
      </c>
      <c r="B514" s="366">
        <v>30</v>
      </c>
      <c r="C514" s="366">
        <v>96</v>
      </c>
      <c r="D514" s="365">
        <f t="shared" si="25"/>
        <v>31.25</v>
      </c>
      <c r="E514">
        <f t="shared" si="27"/>
        <v>-66</v>
      </c>
      <c r="F514" s="355">
        <f t="shared" si="28"/>
        <v>-68.75</v>
      </c>
    </row>
    <row r="515" spans="1:6">
      <c r="A515" s="363" t="s">
        <v>654</v>
      </c>
      <c r="B515" s="366">
        <v>316</v>
      </c>
      <c r="C515" s="366">
        <v>404</v>
      </c>
      <c r="D515" s="365">
        <f t="shared" si="25"/>
        <v>78.22</v>
      </c>
      <c r="E515">
        <f t="shared" si="27"/>
        <v>-88</v>
      </c>
      <c r="F515" s="355">
        <f t="shared" si="28"/>
        <v>-21.78</v>
      </c>
    </row>
    <row r="516" spans="1:6">
      <c r="A516" s="248" t="s">
        <v>655</v>
      </c>
      <c r="B516" s="366"/>
      <c r="C516" s="366"/>
      <c r="D516" s="365"/>
      <c r="E516">
        <f t="shared" si="27"/>
        <v>0</v>
      </c>
      <c r="F516" s="355" t="e">
        <f t="shared" si="28"/>
        <v>#DIV/0!</v>
      </c>
    </row>
    <row r="517" spans="1:6">
      <c r="A517" s="248" t="s">
        <v>656</v>
      </c>
      <c r="B517" s="366"/>
      <c r="C517" s="366"/>
      <c r="D517" s="365"/>
      <c r="E517">
        <f t="shared" si="27"/>
        <v>0</v>
      </c>
      <c r="F517" s="355" t="e">
        <f t="shared" si="28"/>
        <v>#DIV/0!</v>
      </c>
    </row>
    <row r="518" spans="1:6">
      <c r="A518" s="248" t="s">
        <v>657</v>
      </c>
      <c r="B518" s="366"/>
      <c r="C518" s="366"/>
      <c r="D518" s="365"/>
      <c r="E518">
        <f t="shared" si="27"/>
        <v>0</v>
      </c>
      <c r="F518" s="355" t="e">
        <f t="shared" si="28"/>
        <v>#DIV/0!</v>
      </c>
    </row>
    <row r="519" spans="1:6">
      <c r="A519" s="363" t="s">
        <v>658</v>
      </c>
      <c r="B519" s="366">
        <v>239</v>
      </c>
      <c r="C519" s="366">
        <v>13</v>
      </c>
      <c r="D519" s="365">
        <f t="shared" ref="D518:D569" si="29">B519/C519*100</f>
        <v>1838.46</v>
      </c>
      <c r="E519">
        <f t="shared" si="27"/>
        <v>226</v>
      </c>
      <c r="F519" s="355">
        <f t="shared" si="28"/>
        <v>1738.46</v>
      </c>
    </row>
    <row r="520" spans="1:6">
      <c r="A520" s="363" t="s">
        <v>659</v>
      </c>
      <c r="B520" s="368">
        <f>SUM(B521:B522)</f>
        <v>45</v>
      </c>
      <c r="C520" s="366"/>
      <c r="D520" s="365"/>
      <c r="E520">
        <f t="shared" si="27"/>
        <v>45</v>
      </c>
      <c r="F520" s="355" t="e">
        <f t="shared" si="28"/>
        <v>#DIV/0!</v>
      </c>
    </row>
    <row r="521" spans="1:6">
      <c r="A521" s="248" t="s">
        <v>299</v>
      </c>
      <c r="B521" s="366"/>
      <c r="C521" s="366"/>
      <c r="D521" s="365"/>
      <c r="E521">
        <f t="shared" si="27"/>
        <v>0</v>
      </c>
      <c r="F521" s="355" t="e">
        <f t="shared" si="28"/>
        <v>#DIV/0!</v>
      </c>
    </row>
    <row r="522" spans="1:6">
      <c r="A522" s="248" t="s">
        <v>660</v>
      </c>
      <c r="B522" s="366">
        <v>45</v>
      </c>
      <c r="C522" s="366"/>
      <c r="D522" s="365"/>
      <c r="E522">
        <f t="shared" si="27"/>
        <v>45</v>
      </c>
      <c r="F522" s="355" t="e">
        <f t="shared" si="28"/>
        <v>#DIV/0!</v>
      </c>
    </row>
    <row r="523" spans="1:6">
      <c r="A523" s="248" t="s">
        <v>661</v>
      </c>
      <c r="B523" s="366"/>
      <c r="C523" s="366"/>
      <c r="D523" s="365"/>
      <c r="E523">
        <f t="shared" si="27"/>
        <v>0</v>
      </c>
      <c r="F523" s="355" t="e">
        <f t="shared" si="28"/>
        <v>#DIV/0!</v>
      </c>
    </row>
    <row r="524" spans="1:6">
      <c r="A524" s="248" t="s">
        <v>662</v>
      </c>
      <c r="B524" s="366"/>
      <c r="C524" s="366"/>
      <c r="D524" s="365"/>
      <c r="E524">
        <f t="shared" si="27"/>
        <v>0</v>
      </c>
      <c r="F524" s="355" t="e">
        <f t="shared" si="28"/>
        <v>#DIV/0!</v>
      </c>
    </row>
    <row r="525" spans="1:6">
      <c r="A525" s="363" t="s">
        <v>663</v>
      </c>
      <c r="B525" s="368">
        <f>B526+B531</f>
        <v>19686</v>
      </c>
      <c r="C525" s="368">
        <f>C526+C531</f>
        <v>12419</v>
      </c>
      <c r="D525" s="365">
        <f t="shared" si="29"/>
        <v>158.52</v>
      </c>
      <c r="E525">
        <f t="shared" si="27"/>
        <v>7267</v>
      </c>
      <c r="F525" s="355">
        <f t="shared" si="28"/>
        <v>58.52</v>
      </c>
    </row>
    <row r="526" spans="1:6">
      <c r="A526" s="248" t="s">
        <v>664</v>
      </c>
      <c r="B526" s="368">
        <f>SUM(B527:B530)</f>
        <v>7593</v>
      </c>
      <c r="C526" s="368">
        <f>SUM(C527:C530)</f>
        <v>107</v>
      </c>
      <c r="D526" s="365">
        <f t="shared" si="29"/>
        <v>7096.26</v>
      </c>
      <c r="E526">
        <f t="shared" si="27"/>
        <v>7486</v>
      </c>
      <c r="F526" s="355">
        <f t="shared" si="28"/>
        <v>6996.26</v>
      </c>
    </row>
    <row r="527" spans="1:6">
      <c r="A527" s="248" t="s">
        <v>665</v>
      </c>
      <c r="B527" s="366"/>
      <c r="C527" s="366"/>
      <c r="D527" s="365"/>
      <c r="E527">
        <f t="shared" si="27"/>
        <v>0</v>
      </c>
      <c r="F527" s="355" t="e">
        <f t="shared" si="28"/>
        <v>#DIV/0!</v>
      </c>
    </row>
    <row r="528" spans="1:6">
      <c r="A528" s="248" t="s">
        <v>666</v>
      </c>
      <c r="B528" s="366">
        <v>79</v>
      </c>
      <c r="C528" s="366"/>
      <c r="D528" s="365"/>
      <c r="E528">
        <f t="shared" si="27"/>
        <v>79</v>
      </c>
      <c r="F528" s="355" t="e">
        <f t="shared" si="28"/>
        <v>#DIV/0!</v>
      </c>
    </row>
    <row r="529" spans="1:6">
      <c r="A529" s="248" t="s">
        <v>667</v>
      </c>
      <c r="B529" s="366">
        <v>3307</v>
      </c>
      <c r="C529" s="366"/>
      <c r="D529" s="365"/>
      <c r="E529">
        <f t="shared" si="27"/>
        <v>3307</v>
      </c>
      <c r="F529" s="355" t="e">
        <f t="shared" si="28"/>
        <v>#DIV/0!</v>
      </c>
    </row>
    <row r="530" spans="1:6">
      <c r="A530" s="248" t="s">
        <v>668</v>
      </c>
      <c r="B530" s="366">
        <v>4207</v>
      </c>
      <c r="C530" s="366">
        <v>107</v>
      </c>
      <c r="D530" s="365">
        <f t="shared" si="29"/>
        <v>3931.78</v>
      </c>
      <c r="E530">
        <f t="shared" si="27"/>
        <v>4100</v>
      </c>
      <c r="F530" s="355">
        <f t="shared" si="28"/>
        <v>3831.78</v>
      </c>
    </row>
    <row r="531" spans="1:6">
      <c r="A531" s="363" t="s">
        <v>669</v>
      </c>
      <c r="B531" s="368">
        <f>SUM(B532:B534)</f>
        <v>12093</v>
      </c>
      <c r="C531" s="368">
        <f>SUM(C532:C534)</f>
        <v>12312</v>
      </c>
      <c r="D531" s="365">
        <f t="shared" si="29"/>
        <v>98.22</v>
      </c>
      <c r="E531">
        <f t="shared" si="27"/>
        <v>-219</v>
      </c>
      <c r="F531" s="355">
        <f t="shared" si="28"/>
        <v>-1.78</v>
      </c>
    </row>
    <row r="532" spans="1:6">
      <c r="A532" s="363" t="s">
        <v>670</v>
      </c>
      <c r="B532" s="366">
        <v>10455</v>
      </c>
      <c r="C532" s="366">
        <v>10495</v>
      </c>
      <c r="D532" s="365">
        <f t="shared" si="29"/>
        <v>99.62</v>
      </c>
      <c r="E532">
        <f t="shared" si="27"/>
        <v>-40</v>
      </c>
      <c r="F532" s="355">
        <f t="shared" si="28"/>
        <v>-0.38</v>
      </c>
    </row>
    <row r="533" spans="1:6">
      <c r="A533" s="363" t="s">
        <v>671</v>
      </c>
      <c r="B533" s="366">
        <v>1635</v>
      </c>
      <c r="C533" s="366">
        <v>1621</v>
      </c>
      <c r="D533" s="365">
        <f t="shared" si="29"/>
        <v>100.86</v>
      </c>
      <c r="E533">
        <f t="shared" si="27"/>
        <v>14</v>
      </c>
      <c r="F533" s="355">
        <f t="shared" si="28"/>
        <v>0.86</v>
      </c>
    </row>
    <row r="534" spans="1:6">
      <c r="A534" s="248" t="s">
        <v>672</v>
      </c>
      <c r="B534" s="366">
        <v>3</v>
      </c>
      <c r="C534" s="366">
        <v>196</v>
      </c>
      <c r="D534" s="365">
        <f t="shared" si="29"/>
        <v>1.53</v>
      </c>
      <c r="E534">
        <f t="shared" si="27"/>
        <v>-193</v>
      </c>
      <c r="F534" s="355">
        <f t="shared" si="28"/>
        <v>-98.47</v>
      </c>
    </row>
    <row r="535" spans="1:6">
      <c r="A535" s="248" t="s">
        <v>673</v>
      </c>
      <c r="B535" s="368">
        <f>B536+B543+B549+B553</f>
        <v>1714</v>
      </c>
      <c r="C535" s="368">
        <f>C536+C543+C549+C553</f>
        <v>1615</v>
      </c>
      <c r="D535" s="365">
        <f t="shared" si="29"/>
        <v>106.13</v>
      </c>
      <c r="E535">
        <f t="shared" si="27"/>
        <v>99</v>
      </c>
      <c r="F535" s="355">
        <f t="shared" si="28"/>
        <v>6.13</v>
      </c>
    </row>
    <row r="536" spans="1:6">
      <c r="A536" s="248" t="s">
        <v>674</v>
      </c>
      <c r="B536" s="368">
        <f>SUM(B537:B542)</f>
        <v>661</v>
      </c>
      <c r="C536" s="368">
        <f>SUM(C537:C542)</f>
        <v>688</v>
      </c>
      <c r="D536" s="365">
        <f t="shared" si="29"/>
        <v>96.08</v>
      </c>
      <c r="E536">
        <f t="shared" si="27"/>
        <v>-27</v>
      </c>
      <c r="F536" s="355">
        <f t="shared" si="28"/>
        <v>-3.92</v>
      </c>
    </row>
    <row r="537" spans="1:6">
      <c r="A537" s="248" t="s">
        <v>299</v>
      </c>
      <c r="B537" s="366">
        <v>480</v>
      </c>
      <c r="C537" s="366">
        <v>404</v>
      </c>
      <c r="D537" s="365">
        <f t="shared" si="29"/>
        <v>118.81</v>
      </c>
      <c r="E537">
        <f t="shared" si="27"/>
        <v>76</v>
      </c>
      <c r="F537" s="355">
        <f t="shared" si="28"/>
        <v>18.81</v>
      </c>
    </row>
    <row r="538" spans="1:6">
      <c r="A538" s="248" t="s">
        <v>675</v>
      </c>
      <c r="B538" s="366">
        <v>72</v>
      </c>
      <c r="C538" s="366">
        <v>140</v>
      </c>
      <c r="D538" s="365">
        <f t="shared" si="29"/>
        <v>51.43</v>
      </c>
      <c r="E538">
        <f t="shared" si="27"/>
        <v>-68</v>
      </c>
      <c r="F538" s="355">
        <f t="shared" si="28"/>
        <v>-48.57</v>
      </c>
    </row>
    <row r="539" spans="1:6">
      <c r="A539" s="248" t="s">
        <v>676</v>
      </c>
      <c r="B539" s="366">
        <v>27</v>
      </c>
      <c r="C539" s="366"/>
      <c r="D539" s="365"/>
      <c r="E539">
        <f t="shared" si="27"/>
        <v>27</v>
      </c>
      <c r="F539" s="355" t="e">
        <f t="shared" si="28"/>
        <v>#DIV/0!</v>
      </c>
    </row>
    <row r="540" spans="1:6">
      <c r="A540" s="248" t="s">
        <v>677</v>
      </c>
      <c r="B540" s="366">
        <v>14</v>
      </c>
      <c r="C540" s="366">
        <v>103</v>
      </c>
      <c r="D540" s="365">
        <f t="shared" si="29"/>
        <v>13.59</v>
      </c>
      <c r="E540">
        <f t="shared" si="27"/>
        <v>-89</v>
      </c>
      <c r="F540" s="355">
        <f t="shared" si="28"/>
        <v>-86.41</v>
      </c>
    </row>
    <row r="541" spans="1:6">
      <c r="A541" s="248" t="s">
        <v>217</v>
      </c>
      <c r="B541" s="366">
        <v>11</v>
      </c>
      <c r="C541" s="366">
        <v>15</v>
      </c>
      <c r="D541" s="365">
        <f t="shared" si="29"/>
        <v>73.33</v>
      </c>
      <c r="E541">
        <f t="shared" si="27"/>
        <v>-4</v>
      </c>
      <c r="F541" s="355">
        <f t="shared" si="28"/>
        <v>-26.67</v>
      </c>
    </row>
    <row r="542" ht="15" customHeight="1" spans="1:6">
      <c r="A542" s="248" t="s">
        <v>678</v>
      </c>
      <c r="B542" s="366">
        <v>57</v>
      </c>
      <c r="C542" s="366">
        <v>26</v>
      </c>
      <c r="D542" s="365">
        <f t="shared" si="29"/>
        <v>219.23</v>
      </c>
      <c r="E542">
        <f t="shared" si="27"/>
        <v>31</v>
      </c>
      <c r="F542" s="355">
        <f t="shared" si="28"/>
        <v>119.23</v>
      </c>
    </row>
    <row r="543" spans="1:6">
      <c r="A543" s="248" t="s">
        <v>679</v>
      </c>
      <c r="B543" s="368">
        <f>SUM(B544:B548)</f>
        <v>991</v>
      </c>
      <c r="C543" s="368">
        <f>SUM(C544:C548)</f>
        <v>916</v>
      </c>
      <c r="D543" s="365">
        <f t="shared" si="29"/>
        <v>108.19</v>
      </c>
      <c r="E543">
        <f t="shared" si="27"/>
        <v>75</v>
      </c>
      <c r="F543" s="355">
        <f t="shared" si="28"/>
        <v>8.19</v>
      </c>
    </row>
    <row r="544" spans="1:6">
      <c r="A544" s="248" t="s">
        <v>299</v>
      </c>
      <c r="B544" s="366"/>
      <c r="C544" s="366"/>
      <c r="D544" s="365"/>
      <c r="E544">
        <f t="shared" si="27"/>
        <v>0</v>
      </c>
      <c r="F544" s="355" t="e">
        <f t="shared" si="28"/>
        <v>#DIV/0!</v>
      </c>
    </row>
    <row r="545" spans="1:6">
      <c r="A545" s="248" t="s">
        <v>169</v>
      </c>
      <c r="B545" s="366"/>
      <c r="C545" s="366"/>
      <c r="D545" s="365"/>
      <c r="E545">
        <f t="shared" ref="E545:E569" si="30">B545-C545</f>
        <v>0</v>
      </c>
      <c r="F545" s="355" t="e">
        <f t="shared" ref="F545:F569" si="31">E545/C545*100</f>
        <v>#DIV/0!</v>
      </c>
    </row>
    <row r="546" spans="1:6">
      <c r="A546" s="248" t="s">
        <v>549</v>
      </c>
      <c r="B546" s="366"/>
      <c r="C546" s="366"/>
      <c r="D546" s="365"/>
      <c r="E546">
        <f t="shared" si="30"/>
        <v>0</v>
      </c>
      <c r="F546" s="355" t="e">
        <f t="shared" si="31"/>
        <v>#DIV/0!</v>
      </c>
    </row>
    <row r="547" spans="1:6">
      <c r="A547" s="248" t="s">
        <v>680</v>
      </c>
      <c r="B547" s="366"/>
      <c r="C547" s="366"/>
      <c r="D547" s="365"/>
      <c r="E547">
        <f t="shared" si="30"/>
        <v>0</v>
      </c>
      <c r="F547" s="355" t="e">
        <f t="shared" si="31"/>
        <v>#DIV/0!</v>
      </c>
    </row>
    <row r="548" spans="1:6">
      <c r="A548" s="248" t="s">
        <v>681</v>
      </c>
      <c r="B548" s="366">
        <v>991</v>
      </c>
      <c r="C548" s="366">
        <v>916</v>
      </c>
      <c r="D548" s="365">
        <f t="shared" si="29"/>
        <v>108.19</v>
      </c>
      <c r="E548">
        <f t="shared" si="30"/>
        <v>75</v>
      </c>
      <c r="F548" s="355">
        <f t="shared" si="31"/>
        <v>8.19</v>
      </c>
    </row>
    <row r="549" spans="1:6">
      <c r="A549" s="248" t="s">
        <v>682</v>
      </c>
      <c r="B549" s="368">
        <f>SUM(B550:B552)</f>
        <v>60</v>
      </c>
      <c r="C549" s="368">
        <f>SUM(C550:C552)</f>
        <v>9</v>
      </c>
      <c r="D549" s="365">
        <f t="shared" si="29"/>
        <v>666.67</v>
      </c>
      <c r="E549">
        <f t="shared" si="30"/>
        <v>51</v>
      </c>
      <c r="F549" s="355">
        <f t="shared" si="31"/>
        <v>566.67</v>
      </c>
    </row>
    <row r="550" spans="1:6">
      <c r="A550" s="248" t="s">
        <v>683</v>
      </c>
      <c r="B550" s="366"/>
      <c r="C550" s="366">
        <v>9</v>
      </c>
      <c r="D550" s="365">
        <f t="shared" si="29"/>
        <v>0</v>
      </c>
      <c r="E550">
        <f t="shared" si="30"/>
        <v>-9</v>
      </c>
      <c r="F550" s="355">
        <f t="shared" si="31"/>
        <v>-100</v>
      </c>
    </row>
    <row r="551" spans="1:6">
      <c r="A551" s="248" t="s">
        <v>684</v>
      </c>
      <c r="B551" s="366"/>
      <c r="C551" s="366"/>
      <c r="D551" s="365"/>
      <c r="E551">
        <f t="shared" si="30"/>
        <v>0</v>
      </c>
      <c r="F551" s="355" t="e">
        <f t="shared" si="31"/>
        <v>#DIV/0!</v>
      </c>
    </row>
    <row r="552" spans="1:6">
      <c r="A552" s="248" t="s">
        <v>685</v>
      </c>
      <c r="B552" s="366">
        <v>60</v>
      </c>
      <c r="C552" s="366"/>
      <c r="D552" s="365"/>
      <c r="E552">
        <f t="shared" si="30"/>
        <v>60</v>
      </c>
      <c r="F552" s="355" t="e">
        <f t="shared" si="31"/>
        <v>#DIV/0!</v>
      </c>
    </row>
    <row r="553" spans="1:6">
      <c r="A553" s="248" t="s">
        <v>686</v>
      </c>
      <c r="B553" s="368">
        <f>SUM(B554:B557)</f>
        <v>2</v>
      </c>
      <c r="C553" s="368">
        <f>SUM(C554:C557)</f>
        <v>2</v>
      </c>
      <c r="D553" s="365">
        <f t="shared" si="29"/>
        <v>100</v>
      </c>
      <c r="E553">
        <f t="shared" si="30"/>
        <v>0</v>
      </c>
      <c r="F553" s="355">
        <f t="shared" si="31"/>
        <v>0</v>
      </c>
    </row>
    <row r="554" spans="1:6">
      <c r="A554" s="248" t="s">
        <v>687</v>
      </c>
      <c r="B554" s="366"/>
      <c r="C554" s="366"/>
      <c r="D554" s="365"/>
      <c r="E554">
        <f t="shared" si="30"/>
        <v>0</v>
      </c>
      <c r="F554" s="355" t="e">
        <f t="shared" si="31"/>
        <v>#DIV/0!</v>
      </c>
    </row>
    <row r="555" spans="1:6">
      <c r="A555" s="248" t="s">
        <v>688</v>
      </c>
      <c r="B555" s="366"/>
      <c r="C555" s="366"/>
      <c r="D555" s="365"/>
      <c r="E555">
        <f t="shared" si="30"/>
        <v>0</v>
      </c>
      <c r="F555" s="355" t="e">
        <f t="shared" si="31"/>
        <v>#DIV/0!</v>
      </c>
    </row>
    <row r="556" spans="1:6">
      <c r="A556" s="248" t="s">
        <v>689</v>
      </c>
      <c r="B556" s="366"/>
      <c r="C556" s="366"/>
      <c r="D556" s="365"/>
      <c r="E556">
        <f t="shared" si="30"/>
        <v>0</v>
      </c>
      <c r="F556" s="355" t="e">
        <f t="shared" si="31"/>
        <v>#DIV/0!</v>
      </c>
    </row>
    <row r="557" spans="1:6">
      <c r="A557" s="248" t="s">
        <v>690</v>
      </c>
      <c r="B557" s="366">
        <v>2</v>
      </c>
      <c r="C557" s="366">
        <v>2</v>
      </c>
      <c r="D557" s="365">
        <f t="shared" si="29"/>
        <v>100</v>
      </c>
      <c r="E557">
        <f t="shared" si="30"/>
        <v>0</v>
      </c>
      <c r="F557" s="355">
        <f t="shared" si="31"/>
        <v>0</v>
      </c>
    </row>
    <row r="558" spans="1:6">
      <c r="A558" s="363" t="s">
        <v>691</v>
      </c>
      <c r="B558" s="366"/>
      <c r="C558" s="366"/>
      <c r="D558" s="365"/>
      <c r="E558">
        <f t="shared" si="30"/>
        <v>0</v>
      </c>
      <c r="F558" s="355" t="e">
        <f t="shared" si="31"/>
        <v>#DIV/0!</v>
      </c>
    </row>
    <row r="559" spans="1:6">
      <c r="A559" s="363" t="s">
        <v>692</v>
      </c>
      <c r="B559" s="368">
        <f>SUM(B560)</f>
        <v>2730</v>
      </c>
      <c r="C559" s="368">
        <f>SUM(C560)</f>
        <v>2462</v>
      </c>
      <c r="D559" s="365">
        <f t="shared" si="29"/>
        <v>110.89</v>
      </c>
      <c r="E559">
        <f t="shared" si="30"/>
        <v>268</v>
      </c>
      <c r="F559" s="355">
        <f t="shared" si="31"/>
        <v>10.89</v>
      </c>
    </row>
    <row r="560" spans="1:6">
      <c r="A560" s="363" t="s">
        <v>693</v>
      </c>
      <c r="B560" s="368">
        <f>SUM(B561:B562)</f>
        <v>2730</v>
      </c>
      <c r="C560" s="368">
        <f>SUM(C561:C562)</f>
        <v>2462</v>
      </c>
      <c r="D560" s="365">
        <f t="shared" si="29"/>
        <v>110.89</v>
      </c>
      <c r="E560">
        <f t="shared" si="30"/>
        <v>268</v>
      </c>
      <c r="F560" s="355">
        <f t="shared" si="31"/>
        <v>10.89</v>
      </c>
    </row>
    <row r="561" spans="1:6">
      <c r="A561" s="363" t="s">
        <v>694</v>
      </c>
      <c r="B561" s="366">
        <v>2727</v>
      </c>
      <c r="C561" s="366">
        <v>2452</v>
      </c>
      <c r="D561" s="365">
        <f t="shared" si="29"/>
        <v>111.22</v>
      </c>
      <c r="E561">
        <f t="shared" si="30"/>
        <v>275</v>
      </c>
      <c r="F561" s="355">
        <f t="shared" si="31"/>
        <v>11.22</v>
      </c>
    </row>
    <row r="562" spans="1:6">
      <c r="A562" s="363" t="s">
        <v>695</v>
      </c>
      <c r="B562" s="366">
        <v>3</v>
      </c>
      <c r="C562" s="366">
        <v>10</v>
      </c>
      <c r="D562" s="365">
        <f t="shared" si="29"/>
        <v>30</v>
      </c>
      <c r="E562">
        <f t="shared" si="30"/>
        <v>-7</v>
      </c>
      <c r="F562" s="355">
        <f t="shared" si="31"/>
        <v>-70</v>
      </c>
    </row>
    <row r="563" spans="1:6">
      <c r="A563" s="248" t="s">
        <v>696</v>
      </c>
      <c r="B563" s="368">
        <f>SUM(B564)</f>
        <v>29</v>
      </c>
      <c r="C563" s="368">
        <f>SUM(C564)</f>
        <v>14</v>
      </c>
      <c r="D563" s="365">
        <f t="shared" si="29"/>
        <v>207.14</v>
      </c>
      <c r="E563">
        <f t="shared" si="30"/>
        <v>15</v>
      </c>
      <c r="F563" s="355">
        <f t="shared" si="31"/>
        <v>107.14</v>
      </c>
    </row>
    <row r="564" spans="1:6">
      <c r="A564" s="248" t="s">
        <v>697</v>
      </c>
      <c r="B564" s="366">
        <v>29</v>
      </c>
      <c r="C564" s="366">
        <v>14</v>
      </c>
      <c r="D564" s="365">
        <f t="shared" si="29"/>
        <v>207.14</v>
      </c>
      <c r="E564">
        <f t="shared" si="30"/>
        <v>15</v>
      </c>
      <c r="F564" s="355">
        <f t="shared" si="31"/>
        <v>107.14</v>
      </c>
    </row>
    <row r="565" spans="1:6">
      <c r="A565" s="363" t="s">
        <v>698</v>
      </c>
      <c r="B565" s="368">
        <v>4124</v>
      </c>
      <c r="C565" s="368">
        <v>5542</v>
      </c>
      <c r="D565" s="365">
        <f t="shared" si="29"/>
        <v>74.41</v>
      </c>
      <c r="E565">
        <f t="shared" si="30"/>
        <v>-1418</v>
      </c>
      <c r="F565" s="355">
        <f t="shared" si="31"/>
        <v>-25.59</v>
      </c>
    </row>
    <row r="566" spans="1:6">
      <c r="A566" s="363" t="s">
        <v>650</v>
      </c>
      <c r="B566" s="368">
        <v>4124</v>
      </c>
      <c r="C566" s="368">
        <v>5542</v>
      </c>
      <c r="D566" s="365">
        <f t="shared" si="29"/>
        <v>74.41</v>
      </c>
      <c r="E566">
        <f t="shared" si="30"/>
        <v>-1418</v>
      </c>
      <c r="F566" s="355">
        <f t="shared" si="31"/>
        <v>-25.59</v>
      </c>
    </row>
    <row r="567" spans="1:6">
      <c r="A567" s="363" t="s">
        <v>699</v>
      </c>
      <c r="B567" s="366">
        <v>4124</v>
      </c>
      <c r="C567" s="366">
        <v>5542</v>
      </c>
      <c r="D567" s="365">
        <f t="shared" si="29"/>
        <v>74.41</v>
      </c>
      <c r="E567">
        <f t="shared" si="30"/>
        <v>-1418</v>
      </c>
      <c r="F567" s="355">
        <f t="shared" si="31"/>
        <v>-25.59</v>
      </c>
    </row>
    <row r="568" spans="1:6">
      <c r="A568" s="373" t="s">
        <v>700</v>
      </c>
      <c r="B568" s="366"/>
      <c r="C568" s="366"/>
      <c r="D568" s="365"/>
      <c r="E568">
        <f t="shared" si="30"/>
        <v>0</v>
      </c>
      <c r="F568" s="355" t="e">
        <f t="shared" si="31"/>
        <v>#DIV/0!</v>
      </c>
    </row>
    <row r="569" spans="1:6">
      <c r="A569" s="374" t="s">
        <v>113</v>
      </c>
      <c r="B569" s="368">
        <f>B5+B134+B142+B173+B200+B223+B250+B324+B365+B390+B404+B468+B484+B497+B505+B509+B511+B525+B535+B558+B559+B563+B565+B568</f>
        <v>257012</v>
      </c>
      <c r="C569" s="368">
        <f>C5+C134+C142+C173+C200+C223+C250+C324+C365+C390+C404+C468+C484+C497+C505+C509+C511+C525+C535+C558+C559+C563+C565+C568</f>
        <v>261710</v>
      </c>
      <c r="D569" s="365">
        <f t="shared" si="29"/>
        <v>98.2</v>
      </c>
      <c r="E569">
        <f t="shared" si="30"/>
        <v>-4698</v>
      </c>
      <c r="F569" s="355">
        <f t="shared" si="31"/>
        <v>-1.8</v>
      </c>
    </row>
  </sheetData>
  <autoFilter ref="A4:D569">
    <extLst/>
  </autoFilter>
  <mergeCells count="1">
    <mergeCell ref="A2:D2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7"/>
  <sheetViews>
    <sheetView workbookViewId="0">
      <selection activeCell="A8" sqref="A8"/>
    </sheetView>
  </sheetViews>
  <sheetFormatPr defaultColWidth="9" defaultRowHeight="14.25"/>
  <cols>
    <col min="1" max="1" width="29.75" style="326" customWidth="1"/>
    <col min="2" max="3" width="16.125" style="342" customWidth="1"/>
    <col min="4" max="4" width="16.125" style="343" customWidth="1"/>
    <col min="5" max="5" width="9" style="326"/>
    <col min="6" max="6" width="7.75" style="326" customWidth="1"/>
    <col min="7" max="10" width="9" style="326" hidden="1" customWidth="1"/>
    <col min="11" max="256" width="9" style="326"/>
    <col min="257" max="257" width="31.625" style="326" customWidth="1"/>
    <col min="258" max="260" width="19.25" style="326" customWidth="1"/>
    <col min="261" max="512" width="9" style="326"/>
    <col min="513" max="513" width="31.625" style="326" customWidth="1"/>
    <col min="514" max="516" width="19.25" style="326" customWidth="1"/>
    <col min="517" max="768" width="9" style="326"/>
    <col min="769" max="769" width="31.625" style="326" customWidth="1"/>
    <col min="770" max="772" width="19.25" style="326" customWidth="1"/>
    <col min="773" max="1024" width="9" style="326"/>
    <col min="1025" max="1025" width="31.625" style="326" customWidth="1"/>
    <col min="1026" max="1028" width="19.25" style="326" customWidth="1"/>
    <col min="1029" max="1280" width="9" style="326"/>
    <col min="1281" max="1281" width="31.625" style="326" customWidth="1"/>
    <col min="1282" max="1284" width="19.25" style="326" customWidth="1"/>
    <col min="1285" max="1536" width="9" style="326"/>
    <col min="1537" max="1537" width="31.625" style="326" customWidth="1"/>
    <col min="1538" max="1540" width="19.25" style="326" customWidth="1"/>
    <col min="1541" max="1792" width="9" style="326"/>
    <col min="1793" max="1793" width="31.625" style="326" customWidth="1"/>
    <col min="1794" max="1796" width="19.25" style="326" customWidth="1"/>
    <col min="1797" max="2048" width="9" style="326"/>
    <col min="2049" max="2049" width="31.625" style="326" customWidth="1"/>
    <col min="2050" max="2052" width="19.25" style="326" customWidth="1"/>
    <col min="2053" max="2304" width="9" style="326"/>
    <col min="2305" max="2305" width="31.625" style="326" customWidth="1"/>
    <col min="2306" max="2308" width="19.25" style="326" customWidth="1"/>
    <col min="2309" max="2560" width="9" style="326"/>
    <col min="2561" max="2561" width="31.625" style="326" customWidth="1"/>
    <col min="2562" max="2564" width="19.25" style="326" customWidth="1"/>
    <col min="2565" max="2816" width="9" style="326"/>
    <col min="2817" max="2817" width="31.625" style="326" customWidth="1"/>
    <col min="2818" max="2820" width="19.25" style="326" customWidth="1"/>
    <col min="2821" max="3072" width="9" style="326"/>
    <col min="3073" max="3073" width="31.625" style="326" customWidth="1"/>
    <col min="3074" max="3076" width="19.25" style="326" customWidth="1"/>
    <col min="3077" max="3328" width="9" style="326"/>
    <col min="3329" max="3329" width="31.625" style="326" customWidth="1"/>
    <col min="3330" max="3332" width="19.25" style="326" customWidth="1"/>
    <col min="3333" max="3584" width="9" style="326"/>
    <col min="3585" max="3585" width="31.625" style="326" customWidth="1"/>
    <col min="3586" max="3588" width="19.25" style="326" customWidth="1"/>
    <col min="3589" max="3840" width="9" style="326"/>
    <col min="3841" max="3841" width="31.625" style="326" customWidth="1"/>
    <col min="3842" max="3844" width="19.25" style="326" customWidth="1"/>
    <col min="3845" max="4096" width="9" style="326"/>
    <col min="4097" max="4097" width="31.625" style="326" customWidth="1"/>
    <col min="4098" max="4100" width="19.25" style="326" customWidth="1"/>
    <col min="4101" max="4352" width="9" style="326"/>
    <col min="4353" max="4353" width="31.625" style="326" customWidth="1"/>
    <col min="4354" max="4356" width="19.25" style="326" customWidth="1"/>
    <col min="4357" max="4608" width="9" style="326"/>
    <col min="4609" max="4609" width="31.625" style="326" customWidth="1"/>
    <col min="4610" max="4612" width="19.25" style="326" customWidth="1"/>
    <col min="4613" max="4864" width="9" style="326"/>
    <col min="4865" max="4865" width="31.625" style="326" customWidth="1"/>
    <col min="4866" max="4868" width="19.25" style="326" customWidth="1"/>
    <col min="4869" max="5120" width="9" style="326"/>
    <col min="5121" max="5121" width="31.625" style="326" customWidth="1"/>
    <col min="5122" max="5124" width="19.25" style="326" customWidth="1"/>
    <col min="5125" max="5376" width="9" style="326"/>
    <col min="5377" max="5377" width="31.625" style="326" customWidth="1"/>
    <col min="5378" max="5380" width="19.25" style="326" customWidth="1"/>
    <col min="5381" max="5632" width="9" style="326"/>
    <col min="5633" max="5633" width="31.625" style="326" customWidth="1"/>
    <col min="5634" max="5636" width="19.25" style="326" customWidth="1"/>
    <col min="5637" max="5888" width="9" style="326"/>
    <col min="5889" max="5889" width="31.625" style="326" customWidth="1"/>
    <col min="5890" max="5892" width="19.25" style="326" customWidth="1"/>
    <col min="5893" max="6144" width="9" style="326"/>
    <col min="6145" max="6145" width="31.625" style="326" customWidth="1"/>
    <col min="6146" max="6148" width="19.25" style="326" customWidth="1"/>
    <col min="6149" max="6400" width="9" style="326"/>
    <col min="6401" max="6401" width="31.625" style="326" customWidth="1"/>
    <col min="6402" max="6404" width="19.25" style="326" customWidth="1"/>
    <col min="6405" max="6656" width="9" style="326"/>
    <col min="6657" max="6657" width="31.625" style="326" customWidth="1"/>
    <col min="6658" max="6660" width="19.25" style="326" customWidth="1"/>
    <col min="6661" max="6912" width="9" style="326"/>
    <col min="6913" max="6913" width="31.625" style="326" customWidth="1"/>
    <col min="6914" max="6916" width="19.25" style="326" customWidth="1"/>
    <col min="6917" max="7168" width="9" style="326"/>
    <col min="7169" max="7169" width="31.625" style="326" customWidth="1"/>
    <col min="7170" max="7172" width="19.25" style="326" customWidth="1"/>
    <col min="7173" max="7424" width="9" style="326"/>
    <col min="7425" max="7425" width="31.625" style="326" customWidth="1"/>
    <col min="7426" max="7428" width="19.25" style="326" customWidth="1"/>
    <col min="7429" max="7680" width="9" style="326"/>
    <col min="7681" max="7681" width="31.625" style="326" customWidth="1"/>
    <col min="7682" max="7684" width="19.25" style="326" customWidth="1"/>
    <col min="7685" max="7936" width="9" style="326"/>
    <col min="7937" max="7937" width="31.625" style="326" customWidth="1"/>
    <col min="7938" max="7940" width="19.25" style="326" customWidth="1"/>
    <col min="7941" max="8192" width="9" style="326"/>
    <col min="8193" max="8193" width="31.625" style="326" customWidth="1"/>
    <col min="8194" max="8196" width="19.25" style="326" customWidth="1"/>
    <col min="8197" max="8448" width="9" style="326"/>
    <col min="8449" max="8449" width="31.625" style="326" customWidth="1"/>
    <col min="8450" max="8452" width="19.25" style="326" customWidth="1"/>
    <col min="8453" max="8704" width="9" style="326"/>
    <col min="8705" max="8705" width="31.625" style="326" customWidth="1"/>
    <col min="8706" max="8708" width="19.25" style="326" customWidth="1"/>
    <col min="8709" max="8960" width="9" style="326"/>
    <col min="8961" max="8961" width="31.625" style="326" customWidth="1"/>
    <col min="8962" max="8964" width="19.25" style="326" customWidth="1"/>
    <col min="8965" max="9216" width="9" style="326"/>
    <col min="9217" max="9217" width="31.625" style="326" customWidth="1"/>
    <col min="9218" max="9220" width="19.25" style="326" customWidth="1"/>
    <col min="9221" max="9472" width="9" style="326"/>
    <col min="9473" max="9473" width="31.625" style="326" customWidth="1"/>
    <col min="9474" max="9476" width="19.25" style="326" customWidth="1"/>
    <col min="9477" max="9728" width="9" style="326"/>
    <col min="9729" max="9729" width="31.625" style="326" customWidth="1"/>
    <col min="9730" max="9732" width="19.25" style="326" customWidth="1"/>
    <col min="9733" max="9984" width="9" style="326"/>
    <col min="9985" max="9985" width="31.625" style="326" customWidth="1"/>
    <col min="9986" max="9988" width="19.25" style="326" customWidth="1"/>
    <col min="9989" max="10240" width="9" style="326"/>
    <col min="10241" max="10241" width="31.625" style="326" customWidth="1"/>
    <col min="10242" max="10244" width="19.25" style="326" customWidth="1"/>
    <col min="10245" max="10496" width="9" style="326"/>
    <col min="10497" max="10497" width="31.625" style="326" customWidth="1"/>
    <col min="10498" max="10500" width="19.25" style="326" customWidth="1"/>
    <col min="10501" max="10752" width="9" style="326"/>
    <col min="10753" max="10753" width="31.625" style="326" customWidth="1"/>
    <col min="10754" max="10756" width="19.25" style="326" customWidth="1"/>
    <col min="10757" max="11008" width="9" style="326"/>
    <col min="11009" max="11009" width="31.625" style="326" customWidth="1"/>
    <col min="11010" max="11012" width="19.25" style="326" customWidth="1"/>
    <col min="11013" max="11264" width="9" style="326"/>
    <col min="11265" max="11265" width="31.625" style="326" customWidth="1"/>
    <col min="11266" max="11268" width="19.25" style="326" customWidth="1"/>
    <col min="11269" max="11520" width="9" style="326"/>
    <col min="11521" max="11521" width="31.625" style="326" customWidth="1"/>
    <col min="11522" max="11524" width="19.25" style="326" customWidth="1"/>
    <col min="11525" max="11776" width="9" style="326"/>
    <col min="11777" max="11777" width="31.625" style="326" customWidth="1"/>
    <col min="11778" max="11780" width="19.25" style="326" customWidth="1"/>
    <col min="11781" max="12032" width="9" style="326"/>
    <col min="12033" max="12033" width="31.625" style="326" customWidth="1"/>
    <col min="12034" max="12036" width="19.25" style="326" customWidth="1"/>
    <col min="12037" max="12288" width="9" style="326"/>
    <col min="12289" max="12289" width="31.625" style="326" customWidth="1"/>
    <col min="12290" max="12292" width="19.25" style="326" customWidth="1"/>
    <col min="12293" max="12544" width="9" style="326"/>
    <col min="12545" max="12545" width="31.625" style="326" customWidth="1"/>
    <col min="12546" max="12548" width="19.25" style="326" customWidth="1"/>
    <col min="12549" max="12800" width="9" style="326"/>
    <col min="12801" max="12801" width="31.625" style="326" customWidth="1"/>
    <col min="12802" max="12804" width="19.25" style="326" customWidth="1"/>
    <col min="12805" max="13056" width="9" style="326"/>
    <col min="13057" max="13057" width="31.625" style="326" customWidth="1"/>
    <col min="13058" max="13060" width="19.25" style="326" customWidth="1"/>
    <col min="13061" max="13312" width="9" style="326"/>
    <col min="13313" max="13313" width="31.625" style="326" customWidth="1"/>
    <col min="13314" max="13316" width="19.25" style="326" customWidth="1"/>
    <col min="13317" max="13568" width="9" style="326"/>
    <col min="13569" max="13569" width="31.625" style="326" customWidth="1"/>
    <col min="13570" max="13572" width="19.25" style="326" customWidth="1"/>
    <col min="13573" max="13824" width="9" style="326"/>
    <col min="13825" max="13825" width="31.625" style="326" customWidth="1"/>
    <col min="13826" max="13828" width="19.25" style="326" customWidth="1"/>
    <col min="13829" max="14080" width="9" style="326"/>
    <col min="14081" max="14081" width="31.625" style="326" customWidth="1"/>
    <col min="14082" max="14084" width="19.25" style="326" customWidth="1"/>
    <col min="14085" max="14336" width="9" style="326"/>
    <col min="14337" max="14337" width="31.625" style="326" customWidth="1"/>
    <col min="14338" max="14340" width="19.25" style="326" customWidth="1"/>
    <col min="14341" max="14592" width="9" style="326"/>
    <col min="14593" max="14593" width="31.625" style="326" customWidth="1"/>
    <col min="14594" max="14596" width="19.25" style="326" customWidth="1"/>
    <col min="14597" max="14848" width="9" style="326"/>
    <col min="14849" max="14849" width="31.625" style="326" customWidth="1"/>
    <col min="14850" max="14852" width="19.25" style="326" customWidth="1"/>
    <col min="14853" max="15104" width="9" style="326"/>
    <col min="15105" max="15105" width="31.625" style="326" customWidth="1"/>
    <col min="15106" max="15108" width="19.25" style="326" customWidth="1"/>
    <col min="15109" max="15360" width="9" style="326"/>
    <col min="15361" max="15361" width="31.625" style="326" customWidth="1"/>
    <col min="15362" max="15364" width="19.25" style="326" customWidth="1"/>
    <col min="15365" max="15616" width="9" style="326"/>
    <col min="15617" max="15617" width="31.625" style="326" customWidth="1"/>
    <col min="15618" max="15620" width="19.25" style="326" customWidth="1"/>
    <col min="15621" max="15872" width="9" style="326"/>
    <col min="15873" max="15873" width="31.625" style="326" customWidth="1"/>
    <col min="15874" max="15876" width="19.25" style="326" customWidth="1"/>
    <col min="15877" max="16128" width="9" style="326"/>
    <col min="16129" max="16129" width="31.625" style="326" customWidth="1"/>
    <col min="16130" max="16132" width="19.25" style="326" customWidth="1"/>
    <col min="16133" max="16384" width="9" style="326"/>
  </cols>
  <sheetData>
    <row r="2" ht="39.75" customHeight="1" spans="1:4">
      <c r="A2" s="344" t="s">
        <v>701</v>
      </c>
      <c r="B2" s="344"/>
      <c r="C2" s="344"/>
      <c r="D2" s="345"/>
    </row>
    <row r="3" ht="21" customHeight="1" spans="1:9">
      <c r="A3" s="328"/>
      <c r="B3" s="328"/>
      <c r="C3" s="328"/>
      <c r="D3" s="346" t="s">
        <v>29</v>
      </c>
      <c r="G3" s="326" t="s">
        <v>702</v>
      </c>
      <c r="I3" s="326" t="s">
        <v>703</v>
      </c>
    </row>
    <row r="4" ht="29.25" customHeight="1" spans="1:10">
      <c r="A4" s="181" t="s">
        <v>30</v>
      </c>
      <c r="B4" s="47" t="s">
        <v>31</v>
      </c>
      <c r="C4" s="47" t="s">
        <v>32</v>
      </c>
      <c r="D4" s="288" t="s">
        <v>34</v>
      </c>
      <c r="G4" s="326" t="s">
        <v>704</v>
      </c>
      <c r="H4" s="347" t="s">
        <v>705</v>
      </c>
      <c r="I4" s="347" t="s">
        <v>704</v>
      </c>
      <c r="J4" s="347" t="s">
        <v>705</v>
      </c>
    </row>
    <row r="5" ht="21.75" customHeight="1" spans="1:10">
      <c r="A5" s="181" t="s">
        <v>706</v>
      </c>
      <c r="B5" s="348">
        <f>SUM(B6:B17)</f>
        <v>223473</v>
      </c>
      <c r="C5" s="349">
        <f>SUM(C6:C17)</f>
        <v>257012</v>
      </c>
      <c r="D5" s="288">
        <f t="shared" ref="D5:D17" si="0">C5/B5*100</f>
        <v>115.01</v>
      </c>
      <c r="G5" s="326">
        <f>SUM(G6:G17)</f>
        <v>418204</v>
      </c>
      <c r="H5" s="326">
        <f>SUM(H6:H17)</f>
        <v>90226</v>
      </c>
      <c r="I5" s="326">
        <f>SUM(I6:I17)</f>
        <v>346723</v>
      </c>
      <c r="J5" s="326">
        <f>SUM(J6:J17)</f>
        <v>85013</v>
      </c>
    </row>
    <row r="6" ht="21" customHeight="1" spans="1:10">
      <c r="A6" s="350" t="s">
        <v>707</v>
      </c>
      <c r="B6" s="351">
        <v>25830</v>
      </c>
      <c r="C6" s="351">
        <v>19228</v>
      </c>
      <c r="D6" s="288">
        <f t="shared" si="0"/>
        <v>74.44</v>
      </c>
      <c r="G6" s="326">
        <v>29118</v>
      </c>
      <c r="H6" s="326">
        <v>7786</v>
      </c>
      <c r="I6" s="326">
        <v>27737</v>
      </c>
      <c r="J6" s="326">
        <v>7736</v>
      </c>
    </row>
    <row r="7" ht="21" customHeight="1" spans="1:10">
      <c r="A7" s="350" t="s">
        <v>708</v>
      </c>
      <c r="B7" s="351">
        <v>42032</v>
      </c>
      <c r="C7" s="351">
        <v>40360</v>
      </c>
      <c r="D7" s="288">
        <f t="shared" si="0"/>
        <v>96.02</v>
      </c>
      <c r="G7" s="326">
        <v>81768</v>
      </c>
      <c r="H7" s="326">
        <v>40562</v>
      </c>
      <c r="I7" s="326">
        <v>77307</v>
      </c>
      <c r="J7" s="326">
        <v>38682</v>
      </c>
    </row>
    <row r="8" ht="21" customHeight="1" spans="1:10">
      <c r="A8" s="350" t="s">
        <v>709</v>
      </c>
      <c r="B8" s="351">
        <v>1107</v>
      </c>
      <c r="C8" s="351">
        <v>10641</v>
      </c>
      <c r="D8" s="288">
        <f t="shared" si="0"/>
        <v>961.25</v>
      </c>
      <c r="G8" s="326">
        <v>31668</v>
      </c>
      <c r="H8" s="326">
        <v>13498</v>
      </c>
      <c r="I8" s="326">
        <v>24109</v>
      </c>
      <c r="J8" s="326">
        <v>10688</v>
      </c>
    </row>
    <row r="9" ht="21" customHeight="1" spans="1:10">
      <c r="A9" s="350" t="s">
        <v>710</v>
      </c>
      <c r="B9" s="351">
        <v>883</v>
      </c>
      <c r="C9" s="351">
        <v>294</v>
      </c>
      <c r="D9" s="288">
        <f t="shared" si="0"/>
        <v>33.3</v>
      </c>
      <c r="G9" s="326">
        <v>1570</v>
      </c>
      <c r="H9" s="326">
        <v>660</v>
      </c>
      <c r="I9" s="326">
        <v>1565</v>
      </c>
      <c r="J9" s="326">
        <v>660</v>
      </c>
    </row>
    <row r="10" ht="21" customHeight="1" spans="1:10">
      <c r="A10" s="350" t="s">
        <v>711</v>
      </c>
      <c r="B10" s="351">
        <v>105504</v>
      </c>
      <c r="C10" s="351">
        <v>109921</v>
      </c>
      <c r="D10" s="288">
        <f t="shared" si="0"/>
        <v>104.19</v>
      </c>
      <c r="G10" s="326">
        <v>114595</v>
      </c>
      <c r="H10" s="326">
        <v>10146</v>
      </c>
      <c r="I10" s="326">
        <v>112480</v>
      </c>
      <c r="J10" s="326">
        <v>9959</v>
      </c>
    </row>
    <row r="11" ht="21" customHeight="1" spans="1:10">
      <c r="A11" s="350" t="s">
        <v>712</v>
      </c>
      <c r="B11" s="351">
        <v>1368</v>
      </c>
      <c r="C11" s="351">
        <v>12294</v>
      </c>
      <c r="D11" s="288">
        <f t="shared" si="0"/>
        <v>898.68</v>
      </c>
      <c r="G11" s="326">
        <v>10597</v>
      </c>
      <c r="H11" s="326">
        <v>209</v>
      </c>
      <c r="I11" s="326">
        <v>9180</v>
      </c>
      <c r="J11" s="326">
        <v>183</v>
      </c>
    </row>
    <row r="12" ht="21" customHeight="1" spans="1:10">
      <c r="A12" s="350" t="s">
        <v>713</v>
      </c>
      <c r="B12" s="351">
        <v>2822</v>
      </c>
      <c r="C12" s="351">
        <v>22059</v>
      </c>
      <c r="D12" s="288">
        <f t="shared" si="0"/>
        <v>781.68</v>
      </c>
      <c r="G12" s="326">
        <v>35009</v>
      </c>
      <c r="H12" s="326">
        <v>11245</v>
      </c>
      <c r="I12" s="326">
        <v>33955</v>
      </c>
      <c r="J12" s="326">
        <v>11152</v>
      </c>
    </row>
    <row r="13" ht="21" customHeight="1" spans="1:10">
      <c r="A13" s="350" t="s">
        <v>714</v>
      </c>
      <c r="B13" s="351">
        <v>3339</v>
      </c>
      <c r="C13" s="351">
        <v>521</v>
      </c>
      <c r="D13" s="288"/>
      <c r="G13" s="326">
        <v>0</v>
      </c>
      <c r="H13" s="326">
        <v>0</v>
      </c>
      <c r="J13" s="326">
        <v>0</v>
      </c>
    </row>
    <row r="14" ht="21" customHeight="1" spans="1:10">
      <c r="A14" s="350" t="s">
        <v>715</v>
      </c>
      <c r="B14" s="351">
        <v>12923</v>
      </c>
      <c r="C14" s="351">
        <v>24082</v>
      </c>
      <c r="D14" s="288">
        <f t="shared" si="0"/>
        <v>186.35</v>
      </c>
      <c r="G14" s="326">
        <v>24674</v>
      </c>
      <c r="H14" s="326">
        <v>2664</v>
      </c>
      <c r="I14" s="326">
        <v>23403</v>
      </c>
      <c r="J14" s="326">
        <v>2542</v>
      </c>
    </row>
    <row r="15" ht="21" customHeight="1" spans="1:10">
      <c r="A15" s="350" t="s">
        <v>716</v>
      </c>
      <c r="B15" s="351">
        <v>14668</v>
      </c>
      <c r="C15" s="351">
        <v>11140</v>
      </c>
      <c r="D15" s="288">
        <f t="shared" si="0"/>
        <v>75.95</v>
      </c>
      <c r="G15" s="326">
        <v>25179</v>
      </c>
      <c r="H15" s="326">
        <v>245</v>
      </c>
      <c r="I15" s="326">
        <v>25179</v>
      </c>
      <c r="J15" s="326">
        <v>245</v>
      </c>
    </row>
    <row r="16" ht="21" customHeight="1" spans="1:9">
      <c r="A16" s="350" t="s">
        <v>717</v>
      </c>
      <c r="B16" s="351">
        <v>7606</v>
      </c>
      <c r="C16" s="351">
        <v>2759</v>
      </c>
      <c r="D16" s="288">
        <f t="shared" si="0"/>
        <v>36.27</v>
      </c>
      <c r="G16" s="326">
        <v>2477</v>
      </c>
      <c r="I16" s="326">
        <v>2477</v>
      </c>
    </row>
    <row r="17" ht="21" customHeight="1" spans="1:10">
      <c r="A17" s="350" t="s">
        <v>718</v>
      </c>
      <c r="B17" s="351">
        <v>5391</v>
      </c>
      <c r="C17" s="351">
        <v>3713</v>
      </c>
      <c r="D17" s="288">
        <f t="shared" si="0"/>
        <v>68.87</v>
      </c>
      <c r="G17" s="326">
        <v>61549</v>
      </c>
      <c r="H17" s="326">
        <v>3211</v>
      </c>
      <c r="I17" s="326">
        <v>9331</v>
      </c>
      <c r="J17" s="326">
        <v>3166</v>
      </c>
    </row>
  </sheetData>
  <mergeCells count="2">
    <mergeCell ref="A2:D2"/>
    <mergeCell ref="A3:C3"/>
  </mergeCells>
  <pageMargins left="0.826771653543307" right="0.708661417322835" top="0.748031496062992" bottom="0.748031496062992" header="0.31496062992126" footer="0.31496062992126"/>
  <pageSetup paperSize="9" scale="90" firstPageNumber="36" orientation="portrait" useFirstPageNumber="1"/>
  <headerFooter>
    <oddFooter>&amp;C第 &amp;P-1 页，共 &amp;N-1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8"/>
  <sheetViews>
    <sheetView workbookViewId="0">
      <selection activeCell="A1" sqref="A1"/>
    </sheetView>
  </sheetViews>
  <sheetFormatPr defaultColWidth="9" defaultRowHeight="18.95" customHeight="1" outlineLevelCol="3"/>
  <cols>
    <col min="1" max="1" width="31.75" style="326" customWidth="1"/>
    <col min="2" max="3" width="15.25" style="326" customWidth="1"/>
    <col min="4" max="4" width="14.875" style="326" customWidth="1"/>
    <col min="5" max="5" width="4.375" style="326" customWidth="1"/>
    <col min="6" max="251" width="9" style="326"/>
    <col min="252" max="252" width="30.125" style="326" customWidth="1"/>
    <col min="253" max="255" width="21.125" style="326" customWidth="1"/>
    <col min="256" max="507" width="9" style="326"/>
    <col min="508" max="508" width="30.125" style="326" customWidth="1"/>
    <col min="509" max="511" width="21.125" style="326" customWidth="1"/>
    <col min="512" max="763" width="9" style="326"/>
    <col min="764" max="764" width="30.125" style="326" customWidth="1"/>
    <col min="765" max="767" width="21.125" style="326" customWidth="1"/>
    <col min="768" max="1019" width="9" style="326"/>
    <col min="1020" max="1020" width="30.125" style="326" customWidth="1"/>
    <col min="1021" max="1023" width="21.125" style="326" customWidth="1"/>
    <col min="1024" max="1275" width="9" style="326"/>
    <col min="1276" max="1276" width="30.125" style="326" customWidth="1"/>
    <col min="1277" max="1279" width="21.125" style="326" customWidth="1"/>
    <col min="1280" max="1531" width="9" style="326"/>
    <col min="1532" max="1532" width="30.125" style="326" customWidth="1"/>
    <col min="1533" max="1535" width="21.125" style="326" customWidth="1"/>
    <col min="1536" max="1787" width="9" style="326"/>
    <col min="1788" max="1788" width="30.125" style="326" customWidth="1"/>
    <col min="1789" max="1791" width="21.125" style="326" customWidth="1"/>
    <col min="1792" max="2043" width="9" style="326"/>
    <col min="2044" max="2044" width="30.125" style="326" customWidth="1"/>
    <col min="2045" max="2047" width="21.125" style="326" customWidth="1"/>
    <col min="2048" max="2299" width="9" style="326"/>
    <col min="2300" max="2300" width="30.125" style="326" customWidth="1"/>
    <col min="2301" max="2303" width="21.125" style="326" customWidth="1"/>
    <col min="2304" max="2555" width="9" style="326"/>
    <col min="2556" max="2556" width="30.125" style="326" customWidth="1"/>
    <col min="2557" max="2559" width="21.125" style="326" customWidth="1"/>
    <col min="2560" max="2811" width="9" style="326"/>
    <col min="2812" max="2812" width="30.125" style="326" customWidth="1"/>
    <col min="2813" max="2815" width="21.125" style="326" customWidth="1"/>
    <col min="2816" max="3067" width="9" style="326"/>
    <col min="3068" max="3068" width="30.125" style="326" customWidth="1"/>
    <col min="3069" max="3071" width="21.125" style="326" customWidth="1"/>
    <col min="3072" max="3323" width="9" style="326"/>
    <col min="3324" max="3324" width="30.125" style="326" customWidth="1"/>
    <col min="3325" max="3327" width="21.125" style="326" customWidth="1"/>
    <col min="3328" max="3579" width="9" style="326"/>
    <col min="3580" max="3580" width="30.125" style="326" customWidth="1"/>
    <col min="3581" max="3583" width="21.125" style="326" customWidth="1"/>
    <col min="3584" max="3835" width="9" style="326"/>
    <col min="3836" max="3836" width="30.125" style="326" customWidth="1"/>
    <col min="3837" max="3839" width="21.125" style="326" customWidth="1"/>
    <col min="3840" max="4091" width="9" style="326"/>
    <col min="4092" max="4092" width="30.125" style="326" customWidth="1"/>
    <col min="4093" max="4095" width="21.125" style="326" customWidth="1"/>
    <col min="4096" max="4347" width="9" style="326"/>
    <col min="4348" max="4348" width="30.125" style="326" customWidth="1"/>
    <col min="4349" max="4351" width="21.125" style="326" customWidth="1"/>
    <col min="4352" max="4603" width="9" style="326"/>
    <col min="4604" max="4604" width="30.125" style="326" customWidth="1"/>
    <col min="4605" max="4607" width="21.125" style="326" customWidth="1"/>
    <col min="4608" max="4859" width="9" style="326"/>
    <col min="4860" max="4860" width="30.125" style="326" customWidth="1"/>
    <col min="4861" max="4863" width="21.125" style="326" customWidth="1"/>
    <col min="4864" max="5115" width="9" style="326"/>
    <col min="5116" max="5116" width="30.125" style="326" customWidth="1"/>
    <col min="5117" max="5119" width="21.125" style="326" customWidth="1"/>
    <col min="5120" max="5371" width="9" style="326"/>
    <col min="5372" max="5372" width="30.125" style="326" customWidth="1"/>
    <col min="5373" max="5375" width="21.125" style="326" customWidth="1"/>
    <col min="5376" max="5627" width="9" style="326"/>
    <col min="5628" max="5628" width="30.125" style="326" customWidth="1"/>
    <col min="5629" max="5631" width="21.125" style="326" customWidth="1"/>
    <col min="5632" max="5883" width="9" style="326"/>
    <col min="5884" max="5884" width="30.125" style="326" customWidth="1"/>
    <col min="5885" max="5887" width="21.125" style="326" customWidth="1"/>
    <col min="5888" max="6139" width="9" style="326"/>
    <col min="6140" max="6140" width="30.125" style="326" customWidth="1"/>
    <col min="6141" max="6143" width="21.125" style="326" customWidth="1"/>
    <col min="6144" max="6395" width="9" style="326"/>
    <col min="6396" max="6396" width="30.125" style="326" customWidth="1"/>
    <col min="6397" max="6399" width="21.125" style="326" customWidth="1"/>
    <col min="6400" max="6651" width="9" style="326"/>
    <col min="6652" max="6652" width="30.125" style="326" customWidth="1"/>
    <col min="6653" max="6655" width="21.125" style="326" customWidth="1"/>
    <col min="6656" max="6907" width="9" style="326"/>
    <col min="6908" max="6908" width="30.125" style="326" customWidth="1"/>
    <col min="6909" max="6911" width="21.125" style="326" customWidth="1"/>
    <col min="6912" max="7163" width="9" style="326"/>
    <col min="7164" max="7164" width="30.125" style="326" customWidth="1"/>
    <col min="7165" max="7167" width="21.125" style="326" customWidth="1"/>
    <col min="7168" max="7419" width="9" style="326"/>
    <col min="7420" max="7420" width="30.125" style="326" customWidth="1"/>
    <col min="7421" max="7423" width="21.125" style="326" customWidth="1"/>
    <col min="7424" max="7675" width="9" style="326"/>
    <col min="7676" max="7676" width="30.125" style="326" customWidth="1"/>
    <col min="7677" max="7679" width="21.125" style="326" customWidth="1"/>
    <col min="7680" max="7931" width="9" style="326"/>
    <col min="7932" max="7932" width="30.125" style="326" customWidth="1"/>
    <col min="7933" max="7935" width="21.125" style="326" customWidth="1"/>
    <col min="7936" max="8187" width="9" style="326"/>
    <col min="8188" max="8188" width="30.125" style="326" customWidth="1"/>
    <col min="8189" max="8191" width="21.125" style="326" customWidth="1"/>
    <col min="8192" max="8443" width="9" style="326"/>
    <col min="8444" max="8444" width="30.125" style="326" customWidth="1"/>
    <col min="8445" max="8447" width="21.125" style="326" customWidth="1"/>
    <col min="8448" max="8699" width="9" style="326"/>
    <col min="8700" max="8700" width="30.125" style="326" customWidth="1"/>
    <col min="8701" max="8703" width="21.125" style="326" customWidth="1"/>
    <col min="8704" max="8955" width="9" style="326"/>
    <col min="8956" max="8956" width="30.125" style="326" customWidth="1"/>
    <col min="8957" max="8959" width="21.125" style="326" customWidth="1"/>
    <col min="8960" max="9211" width="9" style="326"/>
    <col min="9212" max="9212" width="30.125" style="326" customWidth="1"/>
    <col min="9213" max="9215" width="21.125" style="326" customWidth="1"/>
    <col min="9216" max="9467" width="9" style="326"/>
    <col min="9468" max="9468" width="30.125" style="326" customWidth="1"/>
    <col min="9469" max="9471" width="21.125" style="326" customWidth="1"/>
    <col min="9472" max="9723" width="9" style="326"/>
    <col min="9724" max="9724" width="30.125" style="326" customWidth="1"/>
    <col min="9725" max="9727" width="21.125" style="326" customWidth="1"/>
    <col min="9728" max="9979" width="9" style="326"/>
    <col min="9980" max="9980" width="30.125" style="326" customWidth="1"/>
    <col min="9981" max="9983" width="21.125" style="326" customWidth="1"/>
    <col min="9984" max="10235" width="9" style="326"/>
    <col min="10236" max="10236" width="30.125" style="326" customWidth="1"/>
    <col min="10237" max="10239" width="21.125" style="326" customWidth="1"/>
    <col min="10240" max="10491" width="9" style="326"/>
    <col min="10492" max="10492" width="30.125" style="326" customWidth="1"/>
    <col min="10493" max="10495" width="21.125" style="326" customWidth="1"/>
    <col min="10496" max="10747" width="9" style="326"/>
    <col min="10748" max="10748" width="30.125" style="326" customWidth="1"/>
    <col min="10749" max="10751" width="21.125" style="326" customWidth="1"/>
    <col min="10752" max="11003" width="9" style="326"/>
    <col min="11004" max="11004" width="30.125" style="326" customWidth="1"/>
    <col min="11005" max="11007" width="21.125" style="326" customWidth="1"/>
    <col min="11008" max="11259" width="9" style="326"/>
    <col min="11260" max="11260" width="30.125" style="326" customWidth="1"/>
    <col min="11261" max="11263" width="21.125" style="326" customWidth="1"/>
    <col min="11264" max="11515" width="9" style="326"/>
    <col min="11516" max="11516" width="30.125" style="326" customWidth="1"/>
    <col min="11517" max="11519" width="21.125" style="326" customWidth="1"/>
    <col min="11520" max="11771" width="9" style="326"/>
    <col min="11772" max="11772" width="30.125" style="326" customWidth="1"/>
    <col min="11773" max="11775" width="21.125" style="326" customWidth="1"/>
    <col min="11776" max="12027" width="9" style="326"/>
    <col min="12028" max="12028" width="30.125" style="326" customWidth="1"/>
    <col min="12029" max="12031" width="21.125" style="326" customWidth="1"/>
    <col min="12032" max="12283" width="9" style="326"/>
    <col min="12284" max="12284" width="30.125" style="326" customWidth="1"/>
    <col min="12285" max="12287" width="21.125" style="326" customWidth="1"/>
    <col min="12288" max="12539" width="9" style="326"/>
    <col min="12540" max="12540" width="30.125" style="326" customWidth="1"/>
    <col min="12541" max="12543" width="21.125" style="326" customWidth="1"/>
    <col min="12544" max="12795" width="9" style="326"/>
    <col min="12796" max="12796" width="30.125" style="326" customWidth="1"/>
    <col min="12797" max="12799" width="21.125" style="326" customWidth="1"/>
    <col min="12800" max="13051" width="9" style="326"/>
    <col min="13052" max="13052" width="30.125" style="326" customWidth="1"/>
    <col min="13053" max="13055" width="21.125" style="326" customWidth="1"/>
    <col min="13056" max="13307" width="9" style="326"/>
    <col min="13308" max="13308" width="30.125" style="326" customWidth="1"/>
    <col min="13309" max="13311" width="21.125" style="326" customWidth="1"/>
    <col min="13312" max="13563" width="9" style="326"/>
    <col min="13564" max="13564" width="30.125" style="326" customWidth="1"/>
    <col min="13565" max="13567" width="21.125" style="326" customWidth="1"/>
    <col min="13568" max="13819" width="9" style="326"/>
    <col min="13820" max="13820" width="30.125" style="326" customWidth="1"/>
    <col min="13821" max="13823" width="21.125" style="326" customWidth="1"/>
    <col min="13824" max="14075" width="9" style="326"/>
    <col min="14076" max="14076" width="30.125" style="326" customWidth="1"/>
    <col min="14077" max="14079" width="21.125" style="326" customWidth="1"/>
    <col min="14080" max="14331" width="9" style="326"/>
    <col min="14332" max="14332" width="30.125" style="326" customWidth="1"/>
    <col min="14333" max="14335" width="21.125" style="326" customWidth="1"/>
    <col min="14336" max="14587" width="9" style="326"/>
    <col min="14588" max="14588" width="30.125" style="326" customWidth="1"/>
    <col min="14589" max="14591" width="21.125" style="326" customWidth="1"/>
    <col min="14592" max="14843" width="9" style="326"/>
    <col min="14844" max="14844" width="30.125" style="326" customWidth="1"/>
    <col min="14845" max="14847" width="21.125" style="326" customWidth="1"/>
    <col min="14848" max="15099" width="9" style="326"/>
    <col min="15100" max="15100" width="30.125" style="326" customWidth="1"/>
    <col min="15101" max="15103" width="21.125" style="326" customWidth="1"/>
    <col min="15104" max="15355" width="9" style="326"/>
    <col min="15356" max="15356" width="30.125" style="326" customWidth="1"/>
    <col min="15357" max="15359" width="21.125" style="326" customWidth="1"/>
    <col min="15360" max="15611" width="9" style="326"/>
    <col min="15612" max="15612" width="30.125" style="326" customWidth="1"/>
    <col min="15613" max="15615" width="21.125" style="326" customWidth="1"/>
    <col min="15616" max="15867" width="9" style="326"/>
    <col min="15868" max="15868" width="30.125" style="326" customWidth="1"/>
    <col min="15869" max="15871" width="21.125" style="326" customWidth="1"/>
    <col min="15872" max="16123" width="9" style="326"/>
    <col min="16124" max="16124" width="30.125" style="326" customWidth="1"/>
    <col min="16125" max="16127" width="21.125" style="326" customWidth="1"/>
    <col min="16128" max="16384" width="9" style="326"/>
  </cols>
  <sheetData>
    <row r="2" customHeight="1" spans="1:4">
      <c r="A2" s="327" t="s">
        <v>719</v>
      </c>
      <c r="B2" s="327"/>
      <c r="C2" s="327"/>
      <c r="D2" s="327"/>
    </row>
    <row r="3" customHeight="1" spans="1:4">
      <c r="A3" s="328"/>
      <c r="B3" s="328"/>
      <c r="C3" s="328"/>
      <c r="D3" s="329" t="s">
        <v>29</v>
      </c>
    </row>
    <row r="4" ht="33" customHeight="1" spans="1:4">
      <c r="A4" s="330" t="s">
        <v>720</v>
      </c>
      <c r="B4" s="331" t="s">
        <v>31</v>
      </c>
      <c r="C4" s="332" t="s">
        <v>32</v>
      </c>
      <c r="D4" s="332" t="s">
        <v>34</v>
      </c>
    </row>
    <row r="5" customHeight="1" spans="1:4">
      <c r="A5" s="330" t="s">
        <v>706</v>
      </c>
      <c r="B5" s="333">
        <f>B6+B11+B22+B29+B33+B37+B40+B44+B47+B53+B55+B60</f>
        <v>130878</v>
      </c>
      <c r="C5" s="333">
        <f>C6+C11+C22+C29+C33+C37+C40+C44+C47+C53+C55+C60</f>
        <v>116600</v>
      </c>
      <c r="D5" s="334">
        <f t="shared" ref="D5:D17" si="0">C5/B5*100</f>
        <v>89.1</v>
      </c>
    </row>
    <row r="6" customHeight="1" spans="1:4">
      <c r="A6" s="335" t="s">
        <v>721</v>
      </c>
      <c r="B6" s="336">
        <f>SUM(B7:B10)</f>
        <v>19858</v>
      </c>
      <c r="C6" s="336">
        <f>SUM(C7:C10)</f>
        <v>18349</v>
      </c>
      <c r="D6" s="334">
        <f t="shared" si="0"/>
        <v>92.4</v>
      </c>
    </row>
    <row r="7" customHeight="1" spans="1:4">
      <c r="A7" s="337" t="s">
        <v>722</v>
      </c>
      <c r="B7" s="338">
        <v>11227</v>
      </c>
      <c r="C7" s="339">
        <v>10813</v>
      </c>
      <c r="D7" s="334">
        <f t="shared" si="0"/>
        <v>96.3</v>
      </c>
    </row>
    <row r="8" customHeight="1" spans="1:4">
      <c r="A8" s="337" t="s">
        <v>723</v>
      </c>
      <c r="B8" s="338">
        <v>2815</v>
      </c>
      <c r="C8" s="339">
        <v>2609</v>
      </c>
      <c r="D8" s="334">
        <f t="shared" si="0"/>
        <v>92.7</v>
      </c>
    </row>
    <row r="9" customHeight="1" spans="1:4">
      <c r="A9" s="337" t="s">
        <v>724</v>
      </c>
      <c r="B9" s="338">
        <v>2509</v>
      </c>
      <c r="C9" s="339">
        <v>2440</v>
      </c>
      <c r="D9" s="334">
        <f t="shared" si="0"/>
        <v>97.2</v>
      </c>
    </row>
    <row r="10" customHeight="1" spans="1:4">
      <c r="A10" s="337" t="s">
        <v>725</v>
      </c>
      <c r="B10" s="338">
        <v>3307</v>
      </c>
      <c r="C10" s="339">
        <v>2487</v>
      </c>
      <c r="D10" s="334">
        <f t="shared" si="0"/>
        <v>75.2</v>
      </c>
    </row>
    <row r="11" customHeight="1" spans="1:4">
      <c r="A11" s="335" t="s">
        <v>726</v>
      </c>
      <c r="B11" s="336">
        <f>SUM(B12:B21)</f>
        <v>14486</v>
      </c>
      <c r="C11" s="336">
        <f>SUM(C12:C21)</f>
        <v>12366</v>
      </c>
      <c r="D11" s="334">
        <f t="shared" si="0"/>
        <v>85.4</v>
      </c>
    </row>
    <row r="12" customHeight="1" spans="1:4">
      <c r="A12" s="337" t="s">
        <v>727</v>
      </c>
      <c r="B12" s="336">
        <v>2879</v>
      </c>
      <c r="C12" s="336">
        <v>2764</v>
      </c>
      <c r="D12" s="334">
        <f t="shared" si="0"/>
        <v>96</v>
      </c>
    </row>
    <row r="13" customHeight="1" spans="1:4">
      <c r="A13" s="337" t="s">
        <v>728</v>
      </c>
      <c r="B13" s="336">
        <v>30</v>
      </c>
      <c r="C13" s="336">
        <v>5</v>
      </c>
      <c r="D13" s="334">
        <f t="shared" si="0"/>
        <v>16.7</v>
      </c>
    </row>
    <row r="14" customHeight="1" spans="1:4">
      <c r="A14" s="337" t="s">
        <v>729</v>
      </c>
      <c r="B14" s="336">
        <v>45</v>
      </c>
      <c r="C14" s="336">
        <v>41</v>
      </c>
      <c r="D14" s="334">
        <f t="shared" si="0"/>
        <v>91.1</v>
      </c>
    </row>
    <row r="15" customHeight="1" spans="1:4">
      <c r="A15" s="337" t="s">
        <v>730</v>
      </c>
      <c r="B15" s="336">
        <v>33</v>
      </c>
      <c r="C15" s="336">
        <v>33</v>
      </c>
      <c r="D15" s="334">
        <f t="shared" si="0"/>
        <v>100</v>
      </c>
    </row>
    <row r="16" customHeight="1" spans="1:4">
      <c r="A16" s="337" t="s">
        <v>731</v>
      </c>
      <c r="B16" s="336">
        <v>9054</v>
      </c>
      <c r="C16" s="336">
        <v>7325</v>
      </c>
      <c r="D16" s="334">
        <f t="shared" si="0"/>
        <v>80.9</v>
      </c>
    </row>
    <row r="17" customHeight="1" spans="1:4">
      <c r="A17" s="337" t="s">
        <v>732</v>
      </c>
      <c r="B17" s="336">
        <v>15</v>
      </c>
      <c r="C17" s="336">
        <v>1</v>
      </c>
      <c r="D17" s="334">
        <f t="shared" si="0"/>
        <v>6.7</v>
      </c>
    </row>
    <row r="18" customHeight="1" spans="1:4">
      <c r="A18" s="337" t="s">
        <v>733</v>
      </c>
      <c r="B18" s="336">
        <v>0</v>
      </c>
      <c r="C18" s="336">
        <v>0</v>
      </c>
      <c r="D18" s="334"/>
    </row>
    <row r="19" customHeight="1" spans="1:4">
      <c r="A19" s="337" t="s">
        <v>734</v>
      </c>
      <c r="B19" s="336">
        <v>76</v>
      </c>
      <c r="C19" s="336">
        <v>64</v>
      </c>
      <c r="D19" s="334">
        <f>C19/B19*100</f>
        <v>84.2</v>
      </c>
    </row>
    <row r="20" customHeight="1" spans="1:4">
      <c r="A20" s="337" t="s">
        <v>735</v>
      </c>
      <c r="B20" s="336">
        <v>293</v>
      </c>
      <c r="C20" s="336">
        <v>293</v>
      </c>
      <c r="D20" s="334">
        <f>C20/B20*100</f>
        <v>100</v>
      </c>
    </row>
    <row r="21" customHeight="1" spans="1:4">
      <c r="A21" s="337" t="s">
        <v>736</v>
      </c>
      <c r="B21" s="336">
        <v>2061</v>
      </c>
      <c r="C21" s="336">
        <v>1840</v>
      </c>
      <c r="D21" s="334">
        <f>C21/B21*100</f>
        <v>89.3</v>
      </c>
    </row>
    <row r="22" customHeight="1" spans="1:4">
      <c r="A22" s="335" t="s">
        <v>737</v>
      </c>
      <c r="B22" s="336">
        <f>SUM(B23:B28)</f>
        <v>3023</v>
      </c>
      <c r="C22" s="336">
        <f>SUM(C23:C28)</f>
        <v>547</v>
      </c>
      <c r="D22" s="334">
        <f>C22/B22*100</f>
        <v>18.1</v>
      </c>
    </row>
    <row r="23" customHeight="1" spans="1:4">
      <c r="A23" s="337" t="s">
        <v>738</v>
      </c>
      <c r="B23" s="336">
        <v>0</v>
      </c>
      <c r="C23" s="336">
        <v>0</v>
      </c>
      <c r="D23" s="334"/>
    </row>
    <row r="24" customHeight="1" spans="1:4">
      <c r="A24" s="337" t="s">
        <v>739</v>
      </c>
      <c r="B24" s="336">
        <v>1391</v>
      </c>
      <c r="C24" s="336">
        <v>0</v>
      </c>
      <c r="D24" s="334">
        <f>C24/B24*100</f>
        <v>0</v>
      </c>
    </row>
    <row r="25" customHeight="1" spans="1:4">
      <c r="A25" s="337" t="s">
        <v>740</v>
      </c>
      <c r="B25" s="336">
        <v>13</v>
      </c>
      <c r="C25" s="336">
        <v>13</v>
      </c>
      <c r="D25" s="334"/>
    </row>
    <row r="26" customHeight="1" spans="1:4">
      <c r="A26" s="337" t="s">
        <v>741</v>
      </c>
      <c r="B26" s="336">
        <v>227</v>
      </c>
      <c r="C26" s="336">
        <v>225</v>
      </c>
      <c r="D26" s="334">
        <f>C26/B26*100</f>
        <v>99.1</v>
      </c>
    </row>
    <row r="27" customHeight="1" spans="1:4">
      <c r="A27" s="337" t="s">
        <v>742</v>
      </c>
      <c r="B27" s="336">
        <v>9</v>
      </c>
      <c r="C27" s="336"/>
      <c r="D27" s="334">
        <f>C27/B27*100</f>
        <v>0</v>
      </c>
    </row>
    <row r="28" customHeight="1" spans="1:4">
      <c r="A28" s="337" t="s">
        <v>743</v>
      </c>
      <c r="B28" s="336">
        <v>1383</v>
      </c>
      <c r="C28" s="336">
        <v>309</v>
      </c>
      <c r="D28" s="334">
        <f>C28/B28*100</f>
        <v>22.3</v>
      </c>
    </row>
    <row r="29" customHeight="1" spans="1:4">
      <c r="A29" s="340" t="s">
        <v>744</v>
      </c>
      <c r="B29" s="336"/>
      <c r="C29" s="336"/>
      <c r="D29" s="334"/>
    </row>
    <row r="30" customHeight="1" spans="1:4">
      <c r="A30" s="341" t="s">
        <v>739</v>
      </c>
      <c r="B30" s="336"/>
      <c r="C30" s="336"/>
      <c r="D30" s="334"/>
    </row>
    <row r="31" customHeight="1" spans="1:4">
      <c r="A31" s="337" t="s">
        <v>741</v>
      </c>
      <c r="B31" s="336"/>
      <c r="C31" s="336"/>
      <c r="D31" s="334"/>
    </row>
    <row r="32" customHeight="1" spans="1:4">
      <c r="A32" s="341" t="s">
        <v>743</v>
      </c>
      <c r="B32" s="336"/>
      <c r="C32" s="336"/>
      <c r="D32" s="334"/>
    </row>
    <row r="33" customHeight="1" spans="1:4">
      <c r="A33" s="335" t="s">
        <v>745</v>
      </c>
      <c r="B33" s="336">
        <f>SUM(B34:B36)</f>
        <v>83164</v>
      </c>
      <c r="C33" s="336">
        <f>SUM(C34:C36)</f>
        <v>79198</v>
      </c>
      <c r="D33" s="334">
        <f t="shared" ref="D31:D56" si="1">C33/B33*100</f>
        <v>95.2</v>
      </c>
    </row>
    <row r="34" customHeight="1" spans="1:4">
      <c r="A34" s="337" t="s">
        <v>746</v>
      </c>
      <c r="B34" s="336">
        <v>73225</v>
      </c>
      <c r="C34" s="339">
        <v>71629</v>
      </c>
      <c r="D34" s="334">
        <f t="shared" si="1"/>
        <v>97.8</v>
      </c>
    </row>
    <row r="35" customHeight="1" spans="1:4">
      <c r="A35" s="337" t="s">
        <v>747</v>
      </c>
      <c r="B35" s="336">
        <v>9941</v>
      </c>
      <c r="C35" s="339">
        <v>7569</v>
      </c>
      <c r="D35" s="334">
        <f t="shared" si="1"/>
        <v>76.1</v>
      </c>
    </row>
    <row r="36" customHeight="1" spans="1:4">
      <c r="A36" s="337" t="s">
        <v>748</v>
      </c>
      <c r="B36" s="336">
        <v>-2</v>
      </c>
      <c r="C36" s="339">
        <v>0</v>
      </c>
      <c r="D36" s="334">
        <f t="shared" si="1"/>
        <v>0</v>
      </c>
    </row>
    <row r="37" customHeight="1" spans="1:4">
      <c r="A37" s="335" t="s">
        <v>749</v>
      </c>
      <c r="B37" s="336">
        <f>SUM(B38:B39)</f>
        <v>463</v>
      </c>
      <c r="C37" s="336">
        <f>SUM(C38:C39)</f>
        <v>86</v>
      </c>
      <c r="D37" s="334">
        <f t="shared" si="1"/>
        <v>18.6</v>
      </c>
    </row>
    <row r="38" customHeight="1" spans="1:4">
      <c r="A38" s="337" t="s">
        <v>750</v>
      </c>
      <c r="B38" s="336">
        <v>197</v>
      </c>
      <c r="C38" s="336">
        <v>86</v>
      </c>
      <c r="D38" s="334">
        <f t="shared" si="1"/>
        <v>43.7</v>
      </c>
    </row>
    <row r="39" customHeight="1" spans="1:4">
      <c r="A39" s="337" t="s">
        <v>751</v>
      </c>
      <c r="B39" s="336">
        <v>266</v>
      </c>
      <c r="C39" s="336"/>
      <c r="D39" s="334"/>
    </row>
    <row r="40" customHeight="1" spans="1:4">
      <c r="A40" s="335" t="s">
        <v>752</v>
      </c>
      <c r="B40" s="336">
        <f>SUM(B41:B43)</f>
        <v>892</v>
      </c>
      <c r="C40" s="336">
        <f>SUM(C41:C43)</f>
        <v>185</v>
      </c>
      <c r="D40" s="334">
        <f t="shared" si="1"/>
        <v>20.7</v>
      </c>
    </row>
    <row r="41" customHeight="1" spans="1:4">
      <c r="A41" s="337" t="s">
        <v>753</v>
      </c>
      <c r="B41" s="336">
        <v>5</v>
      </c>
      <c r="C41" s="336"/>
      <c r="D41" s="334"/>
    </row>
    <row r="42" customHeight="1" spans="1:4">
      <c r="A42" s="337" t="s">
        <v>754</v>
      </c>
      <c r="B42" s="336">
        <v>0</v>
      </c>
      <c r="C42" s="336"/>
      <c r="D42" s="334"/>
    </row>
    <row r="43" customHeight="1" spans="1:4">
      <c r="A43" s="337" t="s">
        <v>755</v>
      </c>
      <c r="B43" s="336">
        <v>887</v>
      </c>
      <c r="C43" s="336">
        <v>185</v>
      </c>
      <c r="D43" s="334">
        <f t="shared" si="1"/>
        <v>20.9</v>
      </c>
    </row>
    <row r="44" customHeight="1" spans="1:4">
      <c r="A44" s="335" t="s">
        <v>756</v>
      </c>
      <c r="B44" s="336">
        <v>521</v>
      </c>
      <c r="C44" s="336">
        <f>SUM(C45:C46)</f>
        <v>521</v>
      </c>
      <c r="D44" s="334"/>
    </row>
    <row r="45" customHeight="1" spans="1:4">
      <c r="A45" s="337" t="s">
        <v>757</v>
      </c>
      <c r="B45" s="336">
        <v>521</v>
      </c>
      <c r="C45" s="336">
        <v>521</v>
      </c>
      <c r="D45" s="334"/>
    </row>
    <row r="46" customHeight="1" spans="1:4">
      <c r="A46" s="337" t="s">
        <v>758</v>
      </c>
      <c r="B46" s="336">
        <v>0</v>
      </c>
      <c r="C46" s="336"/>
      <c r="D46" s="334"/>
    </row>
    <row r="47" customHeight="1" spans="1:4">
      <c r="A47" s="335" t="s">
        <v>759</v>
      </c>
      <c r="B47" s="336">
        <f>SUM(B48:B52)</f>
        <v>6426</v>
      </c>
      <c r="C47" s="336">
        <f>SUM(C48:C52)</f>
        <v>4987</v>
      </c>
      <c r="D47" s="334">
        <f>C47/B47*100</f>
        <v>77.6</v>
      </c>
    </row>
    <row r="48" customHeight="1" spans="1:4">
      <c r="A48" s="337" t="s">
        <v>760</v>
      </c>
      <c r="B48" s="336">
        <v>1168</v>
      </c>
      <c r="C48" s="336">
        <v>564</v>
      </c>
      <c r="D48" s="334">
        <f>C48/B48*100</f>
        <v>48.3</v>
      </c>
    </row>
    <row r="49" customHeight="1" spans="1:4">
      <c r="A49" s="337" t="s">
        <v>761</v>
      </c>
      <c r="B49" s="336">
        <v>0</v>
      </c>
      <c r="C49" s="336"/>
      <c r="D49" s="334"/>
    </row>
    <row r="50" customHeight="1" spans="1:4">
      <c r="A50" s="337" t="s">
        <v>762</v>
      </c>
      <c r="B50" s="336">
        <v>-7</v>
      </c>
      <c r="C50" s="336"/>
      <c r="D50" s="334"/>
    </row>
    <row r="51" customHeight="1" spans="1:4">
      <c r="A51" s="337" t="s">
        <v>763</v>
      </c>
      <c r="B51" s="336">
        <v>1261</v>
      </c>
      <c r="C51" s="336">
        <v>1268</v>
      </c>
      <c r="D51" s="334">
        <f>C51/B51*100</f>
        <v>100.6</v>
      </c>
    </row>
    <row r="52" customHeight="1" spans="1:4">
      <c r="A52" s="337" t="s">
        <v>764</v>
      </c>
      <c r="B52" s="336">
        <v>4004</v>
      </c>
      <c r="C52" s="336">
        <v>3155</v>
      </c>
      <c r="D52" s="334">
        <f>C52/B52*100</f>
        <v>78.8</v>
      </c>
    </row>
    <row r="53" customHeight="1" spans="1:4">
      <c r="A53" s="340" t="s">
        <v>765</v>
      </c>
      <c r="B53" s="336">
        <f>SUM(B54)</f>
        <v>0</v>
      </c>
      <c r="C53" s="336">
        <f>SUM(C54)</f>
        <v>0</v>
      </c>
      <c r="D53" s="334"/>
    </row>
    <row r="54" customHeight="1" spans="1:4">
      <c r="A54" s="341" t="s">
        <v>766</v>
      </c>
      <c r="B54" s="336">
        <v>0</v>
      </c>
      <c r="C54" s="336"/>
      <c r="D54" s="334"/>
    </row>
    <row r="55" customHeight="1" spans="1:4">
      <c r="A55" s="335" t="s">
        <v>767</v>
      </c>
      <c r="B55" s="336">
        <f>SUM(B56:B59)</f>
        <v>0</v>
      </c>
      <c r="C55" s="336">
        <f>SUM(C56:C59)</f>
        <v>0</v>
      </c>
      <c r="D55" s="334"/>
    </row>
    <row r="56" customHeight="1" spans="1:4">
      <c r="A56" s="337" t="s">
        <v>768</v>
      </c>
      <c r="B56" s="336">
        <v>0</v>
      </c>
      <c r="C56" s="336"/>
      <c r="D56" s="334"/>
    </row>
    <row r="57" customHeight="1" spans="1:4">
      <c r="A57" s="337" t="s">
        <v>769</v>
      </c>
      <c r="B57" s="336"/>
      <c r="C57" s="336"/>
      <c r="D57" s="334"/>
    </row>
    <row r="58" customHeight="1" spans="1:4">
      <c r="A58" s="337" t="s">
        <v>770</v>
      </c>
      <c r="B58" s="336"/>
      <c r="C58" s="336"/>
      <c r="D58" s="334"/>
    </row>
    <row r="59" customHeight="1" spans="1:4">
      <c r="A59" s="337" t="s">
        <v>771</v>
      </c>
      <c r="B59" s="336"/>
      <c r="C59" s="336"/>
      <c r="D59" s="334"/>
    </row>
    <row r="60" ht="19.5" customHeight="1" spans="1:4">
      <c r="A60" s="335" t="s">
        <v>698</v>
      </c>
      <c r="B60" s="336">
        <f>SUM(B61:B64)</f>
        <v>2045</v>
      </c>
      <c r="C60" s="336">
        <f>SUM(C61:C64)</f>
        <v>361</v>
      </c>
      <c r="D60" s="334">
        <f>C60/B60*100</f>
        <v>17.7</v>
      </c>
    </row>
    <row r="61" ht="19.5" customHeight="1" spans="1:4">
      <c r="A61" s="337" t="s">
        <v>772</v>
      </c>
      <c r="B61" s="336"/>
      <c r="C61" s="336"/>
      <c r="D61" s="334"/>
    </row>
    <row r="62" ht="19.5" customHeight="1" spans="1:4">
      <c r="A62" s="337" t="s">
        <v>773</v>
      </c>
      <c r="B62" s="336"/>
      <c r="C62" s="336"/>
      <c r="D62" s="334"/>
    </row>
    <row r="63" ht="19.5" customHeight="1" spans="1:4">
      <c r="A63" s="337" t="s">
        <v>774</v>
      </c>
      <c r="B63" s="336">
        <v>1748</v>
      </c>
      <c r="C63" s="336">
        <v>361</v>
      </c>
      <c r="D63" s="334"/>
    </row>
    <row r="64" ht="19.5" customHeight="1" spans="1:4">
      <c r="A64" s="337" t="s">
        <v>650</v>
      </c>
      <c r="B64" s="336">
        <v>297</v>
      </c>
      <c r="C64" s="336"/>
      <c r="D64" s="334"/>
    </row>
    <row r="65" ht="19.5" customHeight="1"/>
    <row r="66" ht="19.5" customHeight="1"/>
    <row r="67" ht="19.5" customHeight="1"/>
    <row r="68" ht="19.5" customHeight="1"/>
  </sheetData>
  <mergeCells count="2">
    <mergeCell ref="A2:D2"/>
    <mergeCell ref="A3:B3"/>
  </mergeCells>
  <pageMargins left="0.826771653543307" right="0.708661417322835" top="0.748031496062992" bottom="0.748031496062992" header="0.31496062992126" footer="0.31496062992126"/>
  <pageSetup paperSize="9" scale="90" firstPageNumber="37" orientation="portrait" useFirstPageNumber="1"/>
  <headerFooter>
    <oddFooter>&amp;C第 &amp;P-1 页，共 &amp;N-1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opLeftCell="A22" workbookViewId="0">
      <selection activeCell="B32" sqref="B32"/>
    </sheetView>
  </sheetViews>
  <sheetFormatPr defaultColWidth="9" defaultRowHeight="14.25"/>
  <cols>
    <col min="1" max="1" width="37.375" style="150" customWidth="1"/>
    <col min="2" max="2" width="9.5" style="150" customWidth="1"/>
    <col min="3" max="8" width="8.25" style="150" customWidth="1"/>
    <col min="9" max="9" width="8.875" style="150" hidden="1" customWidth="1"/>
    <col min="10" max="11" width="9" style="150" hidden="1" customWidth="1"/>
    <col min="12" max="12" width="9.5" style="312" hidden="1" customWidth="1"/>
    <col min="13" max="13" width="9" style="150" hidden="1" customWidth="1"/>
    <col min="14" max="16384" width="9" style="150"/>
  </cols>
  <sheetData>
    <row r="1" ht="20.25" spans="1:8">
      <c r="A1" s="206" t="s">
        <v>775</v>
      </c>
      <c r="B1" s="206"/>
      <c r="C1" s="206"/>
      <c r="D1" s="206"/>
      <c r="E1" s="206"/>
      <c r="F1" s="206"/>
      <c r="G1" s="206"/>
      <c r="H1" s="206"/>
    </row>
    <row r="2" spans="1:8">
      <c r="A2" s="208"/>
      <c r="B2" s="209"/>
      <c r="C2" s="209"/>
      <c r="D2" s="209"/>
      <c r="E2" s="209"/>
      <c r="F2" s="209"/>
      <c r="G2" s="209" t="s">
        <v>29</v>
      </c>
      <c r="H2" s="209"/>
    </row>
    <row r="3" ht="35.25" customHeight="1" spans="1:8">
      <c r="A3" s="313" t="s">
        <v>776</v>
      </c>
      <c r="B3" s="313" t="s">
        <v>777</v>
      </c>
      <c r="C3" s="314" t="s">
        <v>778</v>
      </c>
      <c r="D3" s="314" t="s">
        <v>779</v>
      </c>
      <c r="E3" s="314" t="s">
        <v>780</v>
      </c>
      <c r="F3" s="314" t="s">
        <v>781</v>
      </c>
      <c r="G3" s="314" t="s">
        <v>782</v>
      </c>
      <c r="H3" s="314" t="s">
        <v>783</v>
      </c>
    </row>
    <row r="4" ht="18.95" customHeight="1" spans="1:8">
      <c r="A4" s="315" t="s">
        <v>784</v>
      </c>
      <c r="B4" s="316"/>
      <c r="C4" s="316"/>
      <c r="D4" s="316"/>
      <c r="E4" s="316"/>
      <c r="F4" s="316"/>
      <c r="G4" s="316"/>
      <c r="H4" s="316"/>
    </row>
    <row r="5" ht="18.95" customHeight="1" spans="1:8">
      <c r="A5" s="317" t="s">
        <v>785</v>
      </c>
      <c r="B5" s="316"/>
      <c r="C5" s="316"/>
      <c r="D5" s="316"/>
      <c r="E5" s="316"/>
      <c r="F5" s="316"/>
      <c r="G5" s="316"/>
      <c r="H5" s="316"/>
    </row>
    <row r="6" ht="18.95" customHeight="1" spans="1:8">
      <c r="A6" s="317" t="s">
        <v>786</v>
      </c>
      <c r="B6" s="316"/>
      <c r="C6" s="316"/>
      <c r="D6" s="316"/>
      <c r="E6" s="316"/>
      <c r="F6" s="316"/>
      <c r="G6" s="316"/>
      <c r="H6" s="316"/>
    </row>
    <row r="7" ht="18.95" customHeight="1" spans="1:8">
      <c r="A7" s="317" t="s">
        <v>787</v>
      </c>
      <c r="B7" s="316"/>
      <c r="C7" s="316"/>
      <c r="D7" s="316"/>
      <c r="E7" s="316"/>
      <c r="F7" s="316"/>
      <c r="G7" s="316"/>
      <c r="H7" s="316"/>
    </row>
    <row r="8" ht="18.95" customHeight="1" spans="1:8">
      <c r="A8" s="317" t="s">
        <v>788</v>
      </c>
      <c r="B8" s="316"/>
      <c r="C8" s="316"/>
      <c r="D8" s="316"/>
      <c r="E8" s="316"/>
      <c r="F8" s="316"/>
      <c r="G8" s="316"/>
      <c r="H8" s="316"/>
    </row>
    <row r="9" ht="18.95" customHeight="1" spans="1:12">
      <c r="A9" s="318" t="s">
        <v>789</v>
      </c>
      <c r="B9" s="316">
        <f>SUM(C9:H9)</f>
        <v>1647</v>
      </c>
      <c r="C9" s="316">
        <f t="shared" ref="C9:H9" si="0">SUM(C10:C28)</f>
        <v>-99</v>
      </c>
      <c r="D9" s="316">
        <f t="shared" si="0"/>
        <v>-67</v>
      </c>
      <c r="E9" s="316">
        <f t="shared" si="0"/>
        <v>-171</v>
      </c>
      <c r="F9" s="316">
        <f t="shared" si="0"/>
        <v>512</v>
      </c>
      <c r="G9" s="316">
        <f t="shared" si="0"/>
        <v>369</v>
      </c>
      <c r="H9" s="316">
        <f t="shared" si="0"/>
        <v>1103</v>
      </c>
      <c r="J9" s="150">
        <v>3691</v>
      </c>
      <c r="K9" s="150">
        <f>B9-J9</f>
        <v>-2044</v>
      </c>
      <c r="L9" s="312">
        <f>K9/B9*100</f>
        <v>-124.1</v>
      </c>
    </row>
    <row r="10" ht="18.95" customHeight="1" spans="1:11">
      <c r="A10" s="317" t="s">
        <v>790</v>
      </c>
      <c r="B10" s="316">
        <f t="shared" ref="B10:B29" si="1">SUM(C10:H10)</f>
        <v>0</v>
      </c>
      <c r="C10" s="316"/>
      <c r="D10" s="316"/>
      <c r="E10" s="316"/>
      <c r="F10" s="316"/>
      <c r="G10" s="316"/>
      <c r="H10" s="316"/>
      <c r="K10" s="150">
        <f t="shared" ref="K10:K20" si="2">B10-J10</f>
        <v>0</v>
      </c>
    </row>
    <row r="11" ht="18.95" customHeight="1" spans="1:11">
      <c r="A11" s="317" t="s">
        <v>791</v>
      </c>
      <c r="B11" s="316">
        <f t="shared" si="1"/>
        <v>0</v>
      </c>
      <c r="C11" s="316"/>
      <c r="D11" s="316"/>
      <c r="E11" s="316"/>
      <c r="F11" s="316"/>
      <c r="G11" s="316"/>
      <c r="H11" s="316"/>
      <c r="K11" s="150">
        <f t="shared" si="2"/>
        <v>0</v>
      </c>
    </row>
    <row r="12" ht="18.95" customHeight="1" spans="1:11">
      <c r="A12" s="317" t="s">
        <v>792</v>
      </c>
      <c r="B12" s="316">
        <f t="shared" si="1"/>
        <v>0</v>
      </c>
      <c r="C12" s="316"/>
      <c r="D12" s="316"/>
      <c r="E12" s="316"/>
      <c r="F12" s="316"/>
      <c r="G12" s="316"/>
      <c r="H12" s="316"/>
      <c r="K12" s="150">
        <f t="shared" si="2"/>
        <v>0</v>
      </c>
    </row>
    <row r="13" s="204" customFormat="1" ht="18.95" customHeight="1" spans="1:12">
      <c r="A13" s="319" t="s">
        <v>793</v>
      </c>
      <c r="B13" s="320">
        <f t="shared" si="1"/>
        <v>1647</v>
      </c>
      <c r="C13" s="320">
        <v>-99</v>
      </c>
      <c r="D13" s="320">
        <v>-67</v>
      </c>
      <c r="E13" s="320">
        <v>-171</v>
      </c>
      <c r="F13" s="320">
        <v>512</v>
      </c>
      <c r="G13" s="320">
        <v>369</v>
      </c>
      <c r="H13" s="320">
        <v>1103</v>
      </c>
      <c r="J13" s="204">
        <v>2761</v>
      </c>
      <c r="K13" s="204">
        <f t="shared" si="2"/>
        <v>-1114</v>
      </c>
      <c r="L13" s="204">
        <f>K13/B13*100</f>
        <v>-68</v>
      </c>
    </row>
    <row r="14" ht="18.95" customHeight="1" spans="1:11">
      <c r="A14" s="321" t="s">
        <v>794</v>
      </c>
      <c r="B14" s="316"/>
      <c r="C14" s="316"/>
      <c r="D14" s="316"/>
      <c r="E14" s="316"/>
      <c r="F14" s="316"/>
      <c r="G14" s="316"/>
      <c r="H14" s="316"/>
      <c r="K14" s="150">
        <f t="shared" si="2"/>
        <v>0</v>
      </c>
    </row>
    <row r="15" ht="18.95" customHeight="1" spans="1:11">
      <c r="A15" s="321" t="s">
        <v>795</v>
      </c>
      <c r="B15" s="316">
        <f t="shared" si="1"/>
        <v>0</v>
      </c>
      <c r="C15" s="316"/>
      <c r="D15" s="316"/>
      <c r="E15" s="316"/>
      <c r="F15" s="316"/>
      <c r="G15" s="316"/>
      <c r="H15" s="316"/>
      <c r="K15" s="150">
        <f t="shared" si="2"/>
        <v>0</v>
      </c>
    </row>
    <row r="16" ht="18.95" customHeight="1" spans="1:11">
      <c r="A16" s="321" t="s">
        <v>796</v>
      </c>
      <c r="B16" s="316">
        <f t="shared" si="1"/>
        <v>0</v>
      </c>
      <c r="C16" s="316"/>
      <c r="D16" s="316"/>
      <c r="E16" s="316"/>
      <c r="F16" s="316"/>
      <c r="G16" s="316"/>
      <c r="H16" s="316"/>
      <c r="K16" s="150">
        <f t="shared" si="2"/>
        <v>0</v>
      </c>
    </row>
    <row r="17" ht="18.95" customHeight="1" spans="1:11">
      <c r="A17" s="321" t="s">
        <v>797</v>
      </c>
      <c r="B17" s="316">
        <f t="shared" si="1"/>
        <v>0</v>
      </c>
      <c r="C17" s="316"/>
      <c r="D17" s="316"/>
      <c r="E17" s="316"/>
      <c r="F17" s="316"/>
      <c r="G17" s="316"/>
      <c r="H17" s="316"/>
      <c r="K17" s="150">
        <f t="shared" si="2"/>
        <v>0</v>
      </c>
    </row>
    <row r="18" ht="18.95" customHeight="1" spans="1:11">
      <c r="A18" s="321" t="s">
        <v>798</v>
      </c>
      <c r="B18" s="316">
        <f t="shared" si="1"/>
        <v>0</v>
      </c>
      <c r="C18" s="316"/>
      <c r="D18" s="316"/>
      <c r="E18" s="316"/>
      <c r="F18" s="316"/>
      <c r="G18" s="316"/>
      <c r="H18" s="316"/>
      <c r="K18" s="150">
        <f t="shared" si="2"/>
        <v>0</v>
      </c>
    </row>
    <row r="19" ht="18.95" customHeight="1" spans="1:11">
      <c r="A19" s="321" t="s">
        <v>799</v>
      </c>
      <c r="B19" s="316">
        <f t="shared" si="1"/>
        <v>0</v>
      </c>
      <c r="C19" s="316"/>
      <c r="D19" s="316"/>
      <c r="E19" s="316"/>
      <c r="F19" s="316"/>
      <c r="G19" s="316"/>
      <c r="H19" s="316"/>
      <c r="K19" s="150">
        <f t="shared" si="2"/>
        <v>0</v>
      </c>
    </row>
    <row r="20" ht="18.95" customHeight="1" spans="1:8">
      <c r="A20" s="321" t="s">
        <v>800</v>
      </c>
      <c r="B20" s="316"/>
      <c r="C20" s="316"/>
      <c r="D20" s="316"/>
      <c r="E20" s="316"/>
      <c r="F20" s="316"/>
      <c r="G20" s="316"/>
      <c r="H20" s="316"/>
    </row>
    <row r="21" ht="18.95" customHeight="1" spans="1:8">
      <c r="A21" s="317" t="s">
        <v>801</v>
      </c>
      <c r="B21" s="316"/>
      <c r="C21" s="316"/>
      <c r="D21" s="316"/>
      <c r="E21" s="316"/>
      <c r="F21" s="316"/>
      <c r="G21" s="316"/>
      <c r="H21" s="316"/>
    </row>
    <row r="22" ht="18.95" customHeight="1" spans="1:8">
      <c r="A22" s="317" t="s">
        <v>802</v>
      </c>
      <c r="B22" s="316">
        <f t="shared" si="1"/>
        <v>0</v>
      </c>
      <c r="C22" s="316"/>
      <c r="D22" s="316"/>
      <c r="E22" s="316"/>
      <c r="F22" s="316"/>
      <c r="G22" s="316"/>
      <c r="H22" s="316"/>
    </row>
    <row r="23" ht="18.95" customHeight="1" spans="1:8">
      <c r="A23" s="317" t="s">
        <v>803</v>
      </c>
      <c r="B23" s="316">
        <f t="shared" si="1"/>
        <v>0</v>
      </c>
      <c r="C23" s="316"/>
      <c r="D23" s="316"/>
      <c r="E23" s="316"/>
      <c r="F23" s="316"/>
      <c r="G23" s="316"/>
      <c r="H23" s="316"/>
    </row>
    <row r="24" ht="18.95" customHeight="1" spans="1:8">
      <c r="A24" s="317" t="s">
        <v>804</v>
      </c>
      <c r="B24" s="316"/>
      <c r="C24" s="316"/>
      <c r="D24" s="316"/>
      <c r="E24" s="316"/>
      <c r="F24" s="316"/>
      <c r="G24" s="316"/>
      <c r="H24" s="316"/>
    </row>
    <row r="25" ht="18.95" customHeight="1" spans="1:8">
      <c r="A25" s="317" t="s">
        <v>805</v>
      </c>
      <c r="B25" s="316"/>
      <c r="C25" s="316"/>
      <c r="D25" s="316"/>
      <c r="E25" s="316"/>
      <c r="F25" s="316"/>
      <c r="G25" s="316"/>
      <c r="H25" s="316"/>
    </row>
    <row r="26" ht="18.95" customHeight="1" spans="1:8">
      <c r="A26" s="317" t="s">
        <v>806</v>
      </c>
      <c r="B26" s="316"/>
      <c r="C26" s="316"/>
      <c r="D26" s="316"/>
      <c r="E26" s="316"/>
      <c r="F26" s="316"/>
      <c r="G26" s="316"/>
      <c r="H26" s="316"/>
    </row>
    <row r="27" ht="18.95" customHeight="1" spans="1:8">
      <c r="A27" s="317" t="s">
        <v>807</v>
      </c>
      <c r="B27" s="316"/>
      <c r="C27" s="316"/>
      <c r="D27" s="316"/>
      <c r="E27" s="316"/>
      <c r="F27" s="316"/>
      <c r="G27" s="316"/>
      <c r="H27" s="316"/>
    </row>
    <row r="28" ht="18.95" customHeight="1" spans="1:12">
      <c r="A28" s="321" t="s">
        <v>808</v>
      </c>
      <c r="B28" s="316">
        <f t="shared" si="1"/>
        <v>0</v>
      </c>
      <c r="C28" s="316"/>
      <c r="D28" s="316"/>
      <c r="E28" s="316"/>
      <c r="F28" s="316"/>
      <c r="G28" s="316"/>
      <c r="H28" s="316"/>
      <c r="L28" s="312" t="s">
        <v>809</v>
      </c>
    </row>
    <row r="29" ht="18.95" customHeight="1" spans="1:12">
      <c r="A29" s="318" t="s">
        <v>810</v>
      </c>
      <c r="B29" s="320">
        <f t="shared" si="1"/>
        <v>41440</v>
      </c>
      <c r="C29" s="320">
        <f t="shared" ref="C29:H29" si="3">SUM(C30:C49)</f>
        <v>11035</v>
      </c>
      <c r="D29" s="320">
        <f t="shared" si="3"/>
        <v>8181</v>
      </c>
      <c r="E29" s="320">
        <f t="shared" si="3"/>
        <v>9506</v>
      </c>
      <c r="F29" s="320">
        <f t="shared" si="3"/>
        <v>3801</v>
      </c>
      <c r="G29" s="320">
        <f t="shared" si="3"/>
        <v>5567</v>
      </c>
      <c r="H29" s="320">
        <f t="shared" si="3"/>
        <v>3350</v>
      </c>
      <c r="J29" s="150">
        <f>SUM(J30:J49)</f>
        <v>44923.1</v>
      </c>
      <c r="K29" s="204">
        <f t="shared" ref="K29:K49" si="4">B29-J29</f>
        <v>-3483</v>
      </c>
      <c r="L29" s="312">
        <f>K29/J29*100</f>
        <v>-7.75</v>
      </c>
    </row>
    <row r="30" ht="18.95" customHeight="1" spans="1:12">
      <c r="A30" s="317" t="s">
        <v>811</v>
      </c>
      <c r="B30" s="320">
        <f t="shared" ref="B30:B49" si="5">SUM(C30:H30)</f>
        <v>2031</v>
      </c>
      <c r="C30" s="320">
        <v>590</v>
      </c>
      <c r="D30" s="320">
        <v>291</v>
      </c>
      <c r="E30" s="320">
        <v>558</v>
      </c>
      <c r="F30" s="322">
        <v>216</v>
      </c>
      <c r="G30" s="320">
        <v>179</v>
      </c>
      <c r="H30" s="320">
        <v>197</v>
      </c>
      <c r="J30" s="316">
        <v>1992</v>
      </c>
      <c r="K30" s="204">
        <f t="shared" si="4"/>
        <v>39</v>
      </c>
      <c r="L30" s="312">
        <f t="shared" ref="L30:L49" si="6">K30/J30*100</f>
        <v>1.96</v>
      </c>
    </row>
    <row r="31" ht="18.95" customHeight="1" spans="1:11">
      <c r="A31" s="317" t="s">
        <v>812</v>
      </c>
      <c r="B31" s="320">
        <f t="shared" si="5"/>
        <v>53</v>
      </c>
      <c r="C31" s="320">
        <v>14</v>
      </c>
      <c r="D31" s="320">
        <v>6</v>
      </c>
      <c r="E31" s="320">
        <v>14</v>
      </c>
      <c r="F31" s="322">
        <v>8</v>
      </c>
      <c r="G31" s="320">
        <v>7</v>
      </c>
      <c r="H31" s="320">
        <v>4</v>
      </c>
      <c r="J31" s="316"/>
      <c r="K31" s="204"/>
    </row>
    <row r="32" ht="18.95" customHeight="1" spans="1:12">
      <c r="A32" s="317" t="s">
        <v>813</v>
      </c>
      <c r="B32" s="320">
        <f t="shared" si="5"/>
        <v>21</v>
      </c>
      <c r="C32" s="320">
        <v>11</v>
      </c>
      <c r="D32" s="320">
        <v>5</v>
      </c>
      <c r="E32" s="320">
        <v>5</v>
      </c>
      <c r="F32" s="322">
        <v>0</v>
      </c>
      <c r="G32" s="320">
        <v>0</v>
      </c>
      <c r="H32" s="320">
        <v>0</v>
      </c>
      <c r="J32" s="316">
        <v>68.1</v>
      </c>
      <c r="K32" s="204">
        <f t="shared" si="4"/>
        <v>-47</v>
      </c>
      <c r="L32" s="312">
        <f t="shared" si="6"/>
        <v>-69.02</v>
      </c>
    </row>
    <row r="33" ht="18.95" customHeight="1" spans="1:12">
      <c r="A33" s="317" t="s">
        <v>814</v>
      </c>
      <c r="B33" s="320">
        <f t="shared" si="5"/>
        <v>8</v>
      </c>
      <c r="C33" s="320">
        <v>0</v>
      </c>
      <c r="D33" s="320">
        <v>0</v>
      </c>
      <c r="E33" s="320">
        <v>0</v>
      </c>
      <c r="F33" s="322">
        <v>0</v>
      </c>
      <c r="G33" s="320">
        <v>8</v>
      </c>
      <c r="H33" s="320">
        <v>0</v>
      </c>
      <c r="J33" s="316">
        <v>21</v>
      </c>
      <c r="K33" s="204">
        <f t="shared" si="4"/>
        <v>-13</v>
      </c>
      <c r="L33" s="312">
        <f t="shared" si="6"/>
        <v>-61.9</v>
      </c>
    </row>
    <row r="34" ht="18.95" customHeight="1" spans="1:12">
      <c r="A34" s="317" t="s">
        <v>815</v>
      </c>
      <c r="B34" s="320">
        <f t="shared" si="5"/>
        <v>3465</v>
      </c>
      <c r="C34" s="320">
        <v>1720</v>
      </c>
      <c r="D34" s="320">
        <v>387</v>
      </c>
      <c r="E34" s="320">
        <v>1084</v>
      </c>
      <c r="F34" s="322">
        <v>176</v>
      </c>
      <c r="G34" s="320">
        <v>66</v>
      </c>
      <c r="H34" s="320">
        <v>32</v>
      </c>
      <c r="J34" s="316">
        <v>3058</v>
      </c>
      <c r="K34" s="204">
        <f t="shared" si="4"/>
        <v>407</v>
      </c>
      <c r="L34" s="312">
        <f t="shared" si="6"/>
        <v>13.31</v>
      </c>
    </row>
    <row r="35" ht="18.95" customHeight="1" spans="1:12">
      <c r="A35" s="317" t="s">
        <v>816</v>
      </c>
      <c r="B35" s="320">
        <f t="shared" si="5"/>
        <v>701</v>
      </c>
      <c r="C35" s="320">
        <v>81</v>
      </c>
      <c r="D35" s="320">
        <v>39</v>
      </c>
      <c r="E35" s="320">
        <v>259</v>
      </c>
      <c r="F35" s="322">
        <v>86</v>
      </c>
      <c r="G35" s="320">
        <v>151</v>
      </c>
      <c r="H35" s="320">
        <v>85</v>
      </c>
      <c r="J35" s="316">
        <v>906</v>
      </c>
      <c r="K35" s="204">
        <f t="shared" si="4"/>
        <v>-205</v>
      </c>
      <c r="L35" s="312">
        <f t="shared" si="6"/>
        <v>-22.63</v>
      </c>
    </row>
    <row r="36" ht="18.95" customHeight="1" spans="1:12">
      <c r="A36" s="317" t="s">
        <v>817</v>
      </c>
      <c r="B36" s="320">
        <f t="shared" si="5"/>
        <v>3792</v>
      </c>
      <c r="C36" s="320">
        <v>1164</v>
      </c>
      <c r="D36" s="320">
        <v>1151</v>
      </c>
      <c r="E36" s="320">
        <v>1063</v>
      </c>
      <c r="F36" s="322">
        <v>130</v>
      </c>
      <c r="G36" s="320">
        <v>193</v>
      </c>
      <c r="H36" s="320">
        <v>91</v>
      </c>
      <c r="J36" s="316">
        <v>3433</v>
      </c>
      <c r="K36" s="204">
        <f t="shared" si="4"/>
        <v>359</v>
      </c>
      <c r="L36" s="312">
        <f t="shared" si="6"/>
        <v>10.46</v>
      </c>
    </row>
    <row r="37" ht="18.95" customHeight="1" spans="1:12">
      <c r="A37" s="317" t="s">
        <v>818</v>
      </c>
      <c r="B37" s="320">
        <f t="shared" si="5"/>
        <v>220</v>
      </c>
      <c r="C37" s="320">
        <v>53</v>
      </c>
      <c r="D37" s="320">
        <v>28</v>
      </c>
      <c r="E37" s="320">
        <v>46</v>
      </c>
      <c r="F37" s="322">
        <v>69</v>
      </c>
      <c r="G37" s="320">
        <v>14</v>
      </c>
      <c r="H37" s="320">
        <v>10</v>
      </c>
      <c r="J37" s="316">
        <v>177</v>
      </c>
      <c r="K37" s="204">
        <f t="shared" si="4"/>
        <v>43</v>
      </c>
      <c r="L37" s="312">
        <f t="shared" si="6"/>
        <v>24.29</v>
      </c>
    </row>
    <row r="38" ht="18.95" customHeight="1" spans="1:12">
      <c r="A38" s="317" t="s">
        <v>819</v>
      </c>
      <c r="B38" s="320">
        <f t="shared" si="5"/>
        <v>74</v>
      </c>
      <c r="C38" s="320">
        <v>19</v>
      </c>
      <c r="D38" s="320">
        <v>9</v>
      </c>
      <c r="E38" s="320">
        <v>20</v>
      </c>
      <c r="F38" s="322">
        <v>11</v>
      </c>
      <c r="G38" s="320">
        <v>10</v>
      </c>
      <c r="H38" s="320">
        <v>5</v>
      </c>
      <c r="J38" s="316">
        <v>166</v>
      </c>
      <c r="K38" s="204">
        <f t="shared" si="4"/>
        <v>-92</v>
      </c>
      <c r="L38" s="312">
        <f t="shared" si="6"/>
        <v>-55.42</v>
      </c>
    </row>
    <row r="39" ht="18.95" customHeight="1" spans="1:12">
      <c r="A39" s="317" t="s">
        <v>820</v>
      </c>
      <c r="B39" s="320">
        <f t="shared" si="5"/>
        <v>15444</v>
      </c>
      <c r="C39" s="320">
        <v>4800</v>
      </c>
      <c r="D39" s="320">
        <v>2671</v>
      </c>
      <c r="E39" s="320">
        <v>3914</v>
      </c>
      <c r="F39" s="322">
        <v>1452</v>
      </c>
      <c r="G39" s="320">
        <v>1742</v>
      </c>
      <c r="H39" s="320">
        <v>865</v>
      </c>
      <c r="J39" s="316">
        <v>23521</v>
      </c>
      <c r="K39" s="204">
        <f t="shared" si="4"/>
        <v>-8077</v>
      </c>
      <c r="L39" s="312">
        <f t="shared" si="6"/>
        <v>-34.34</v>
      </c>
    </row>
    <row r="40" ht="18.95" customHeight="1" spans="1:12">
      <c r="A40" s="317" t="s">
        <v>821</v>
      </c>
      <c r="B40" s="320">
        <f t="shared" si="5"/>
        <v>6335</v>
      </c>
      <c r="C40" s="320">
        <v>259</v>
      </c>
      <c r="D40" s="320">
        <v>72</v>
      </c>
      <c r="E40" s="320">
        <v>316</v>
      </c>
      <c r="F40" s="322">
        <v>1352</v>
      </c>
      <c r="G40" s="320">
        <v>2493</v>
      </c>
      <c r="H40" s="320">
        <f>2143-300</f>
        <v>1843</v>
      </c>
      <c r="J40" s="316">
        <v>7971</v>
      </c>
      <c r="K40" s="204">
        <f t="shared" si="4"/>
        <v>-1636</v>
      </c>
      <c r="L40" s="312">
        <f t="shared" si="6"/>
        <v>-20.52</v>
      </c>
    </row>
    <row r="41" ht="18.95" customHeight="1" spans="1:12">
      <c r="A41" s="317" t="s">
        <v>822</v>
      </c>
      <c r="B41" s="320">
        <f t="shared" si="5"/>
        <v>112</v>
      </c>
      <c r="C41" s="320">
        <v>0</v>
      </c>
      <c r="D41" s="320">
        <v>0</v>
      </c>
      <c r="E41" s="320">
        <v>0</v>
      </c>
      <c r="F41" s="322">
        <v>0</v>
      </c>
      <c r="G41" s="320">
        <v>102</v>
      </c>
      <c r="H41" s="320">
        <v>10</v>
      </c>
      <c r="J41" s="316">
        <v>41</v>
      </c>
      <c r="K41" s="204">
        <f t="shared" si="4"/>
        <v>71</v>
      </c>
      <c r="L41" s="312">
        <f t="shared" si="6"/>
        <v>173.17</v>
      </c>
    </row>
    <row r="42" ht="18.95" customHeight="1" spans="1:12">
      <c r="A42" s="317" t="s">
        <v>823</v>
      </c>
      <c r="B42" s="320">
        <f t="shared" si="5"/>
        <v>3339</v>
      </c>
      <c r="C42" s="320">
        <v>1011</v>
      </c>
      <c r="D42" s="320">
        <v>1490</v>
      </c>
      <c r="E42" s="320">
        <v>443</v>
      </c>
      <c r="F42" s="322">
        <v>168</v>
      </c>
      <c r="G42" s="320">
        <v>194</v>
      </c>
      <c r="H42" s="320">
        <v>33</v>
      </c>
      <c r="J42" s="316">
        <v>2368</v>
      </c>
      <c r="K42" s="204">
        <f t="shared" si="4"/>
        <v>971</v>
      </c>
      <c r="L42" s="312">
        <f t="shared" si="6"/>
        <v>41.01</v>
      </c>
    </row>
    <row r="43" ht="18.95" customHeight="1" spans="1:12">
      <c r="A43" s="317" t="s">
        <v>824</v>
      </c>
      <c r="B43" s="320">
        <f t="shared" si="5"/>
        <v>747</v>
      </c>
      <c r="C43" s="320">
        <v>211</v>
      </c>
      <c r="D43" s="320">
        <v>186</v>
      </c>
      <c r="E43" s="320">
        <v>202</v>
      </c>
      <c r="F43" s="322">
        <v>15</v>
      </c>
      <c r="G43" s="320">
        <v>133</v>
      </c>
      <c r="H43" s="320">
        <v>0</v>
      </c>
      <c r="J43" s="316">
        <v>305</v>
      </c>
      <c r="K43" s="204">
        <f t="shared" si="4"/>
        <v>442</v>
      </c>
      <c r="L43" s="312">
        <f t="shared" si="6"/>
        <v>144.92</v>
      </c>
    </row>
    <row r="44" ht="18.95" customHeight="1" spans="1:12">
      <c r="A44" s="317" t="s">
        <v>825</v>
      </c>
      <c r="B44" s="320">
        <f t="shared" si="5"/>
        <v>0</v>
      </c>
      <c r="C44" s="320"/>
      <c r="D44" s="320"/>
      <c r="E44" s="320"/>
      <c r="F44" s="322"/>
      <c r="G44" s="320"/>
      <c r="H44" s="320"/>
      <c r="J44" s="316">
        <v>0</v>
      </c>
      <c r="K44" s="204">
        <f t="shared" si="4"/>
        <v>0</v>
      </c>
      <c r="L44" s="312" t="e">
        <f t="shared" si="6"/>
        <v>#DIV/0!</v>
      </c>
    </row>
    <row r="45" ht="18.95" customHeight="1" spans="1:12">
      <c r="A45" s="317" t="s">
        <v>826</v>
      </c>
      <c r="B45" s="320">
        <f t="shared" si="5"/>
        <v>284</v>
      </c>
      <c r="C45" s="320">
        <v>6</v>
      </c>
      <c r="D45" s="320">
        <v>1</v>
      </c>
      <c r="E45" s="320">
        <v>7</v>
      </c>
      <c r="F45" s="322">
        <v>52</v>
      </c>
      <c r="G45" s="320">
        <v>99</v>
      </c>
      <c r="H45" s="320">
        <v>119</v>
      </c>
      <c r="J45" s="316">
        <v>519</v>
      </c>
      <c r="K45" s="204">
        <f t="shared" si="4"/>
        <v>-235</v>
      </c>
      <c r="L45" s="312">
        <f t="shared" si="6"/>
        <v>-45.28</v>
      </c>
    </row>
    <row r="46" ht="18.95" customHeight="1" spans="1:12">
      <c r="A46" s="317" t="s">
        <v>827</v>
      </c>
      <c r="B46" s="320">
        <f t="shared" si="5"/>
        <v>67</v>
      </c>
      <c r="C46" s="320">
        <v>0</v>
      </c>
      <c r="D46" s="320">
        <v>0</v>
      </c>
      <c r="E46" s="320">
        <v>0</v>
      </c>
      <c r="F46" s="322">
        <v>12</v>
      </c>
      <c r="G46" s="320">
        <v>10</v>
      </c>
      <c r="H46" s="320">
        <v>45</v>
      </c>
      <c r="J46" s="316">
        <v>369</v>
      </c>
      <c r="K46" s="204">
        <f t="shared" si="4"/>
        <v>-302</v>
      </c>
      <c r="L46" s="312">
        <f t="shared" si="6"/>
        <v>-81.84</v>
      </c>
    </row>
    <row r="47" ht="18.95" customHeight="1" spans="1:12">
      <c r="A47" s="317" t="s">
        <v>828</v>
      </c>
      <c r="B47" s="320">
        <f t="shared" si="5"/>
        <v>4483</v>
      </c>
      <c r="C47" s="320">
        <v>1014</v>
      </c>
      <c r="D47" s="320">
        <v>1845</v>
      </c>
      <c r="E47" s="320">
        <v>1463</v>
      </c>
      <c r="F47" s="322">
        <v>54</v>
      </c>
      <c r="G47" s="320">
        <v>96</v>
      </c>
      <c r="H47" s="320">
        <v>11</v>
      </c>
      <c r="J47" s="316">
        <v>0</v>
      </c>
      <c r="K47" s="204">
        <f t="shared" si="4"/>
        <v>4483</v>
      </c>
      <c r="L47" s="312" t="e">
        <f t="shared" si="6"/>
        <v>#DIV/0!</v>
      </c>
    </row>
    <row r="48" ht="18.95" customHeight="1" spans="1:12">
      <c r="A48" s="317" t="s">
        <v>829</v>
      </c>
      <c r="B48" s="316">
        <f t="shared" si="5"/>
        <v>0</v>
      </c>
      <c r="C48" s="316"/>
      <c r="D48" s="316"/>
      <c r="E48" s="316"/>
      <c r="F48" s="323"/>
      <c r="G48" s="316"/>
      <c r="H48" s="316"/>
      <c r="J48" s="316">
        <v>0</v>
      </c>
      <c r="K48" s="204">
        <f t="shared" si="4"/>
        <v>0</v>
      </c>
      <c r="L48" s="312" t="e">
        <f t="shared" si="6"/>
        <v>#DIV/0!</v>
      </c>
    </row>
    <row r="49" s="204" customFormat="1" ht="18.95" customHeight="1" spans="1:12">
      <c r="A49" s="324" t="s">
        <v>830</v>
      </c>
      <c r="B49" s="320">
        <f t="shared" si="5"/>
        <v>264</v>
      </c>
      <c r="C49" s="320">
        <v>82</v>
      </c>
      <c r="D49" s="320">
        <v>0</v>
      </c>
      <c r="E49" s="320">
        <v>112</v>
      </c>
      <c r="F49" s="322">
        <v>0</v>
      </c>
      <c r="G49" s="320">
        <v>70</v>
      </c>
      <c r="H49" s="320">
        <v>0</v>
      </c>
      <c r="J49" s="320">
        <v>8</v>
      </c>
      <c r="K49" s="204">
        <f t="shared" si="4"/>
        <v>256</v>
      </c>
      <c r="L49" s="204">
        <f t="shared" si="6"/>
        <v>3200</v>
      </c>
    </row>
    <row r="50" ht="30.75" customHeight="1" spans="1:8">
      <c r="A50" s="325" t="s">
        <v>831</v>
      </c>
      <c r="B50" s="325"/>
      <c r="C50" s="325"/>
      <c r="D50" s="325"/>
      <c r="E50" s="325"/>
      <c r="F50" s="325"/>
      <c r="G50" s="325"/>
      <c r="H50" s="325"/>
    </row>
  </sheetData>
  <mergeCells count="2">
    <mergeCell ref="A1:H1"/>
    <mergeCell ref="A50:H50"/>
  </mergeCells>
  <pageMargins left="0.42" right="0.47" top="0.748031496062992" bottom="0.748031496062992" header="0.31496062992126" footer="0.31496062992126"/>
  <pageSetup paperSize="9" scale="90" firstPageNumber="25" orientation="portrait" useFirstPageNumber="1"/>
  <headerFooter>
    <oddFooter>&amp;C第 &amp;P-1 页，共 &amp;N-1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D24" sqref="D24"/>
    </sheetView>
  </sheetViews>
  <sheetFormatPr defaultColWidth="9" defaultRowHeight="14.25" outlineLevelCol="2"/>
  <cols>
    <col min="1" max="1" width="34.5" style="299" customWidth="1"/>
    <col min="2" max="2" width="42.125" style="299" customWidth="1"/>
    <col min="3" max="16384" width="9" style="299"/>
  </cols>
  <sheetData>
    <row r="1" s="299" customFormat="1" ht="33" customHeight="1" spans="1:1">
      <c r="A1" s="300" t="s">
        <v>832</v>
      </c>
    </row>
    <row r="2" s="299" customFormat="1" ht="22.5" spans="1:2">
      <c r="A2" s="301" t="s">
        <v>833</v>
      </c>
      <c r="B2" s="301"/>
    </row>
    <row r="3" s="299" customFormat="1" ht="30" customHeight="1" spans="1:3">
      <c r="A3" s="302"/>
      <c r="B3" s="303" t="s">
        <v>29</v>
      </c>
      <c r="C3" s="304"/>
    </row>
    <row r="4" s="299" customFormat="1" ht="26.1" customHeight="1" spans="1:2">
      <c r="A4" s="305" t="s">
        <v>776</v>
      </c>
      <c r="B4" s="305" t="s">
        <v>834</v>
      </c>
    </row>
    <row r="5" s="299" customFormat="1" ht="26.1" customHeight="1" spans="1:2">
      <c r="A5" s="306" t="s">
        <v>835</v>
      </c>
      <c r="B5" s="307">
        <v>348.71</v>
      </c>
    </row>
    <row r="6" s="299" customFormat="1" ht="26.1" customHeight="1" spans="1:2">
      <c r="A6" s="306" t="s">
        <v>836</v>
      </c>
      <c r="B6" s="307">
        <v>0</v>
      </c>
    </row>
    <row r="7" s="299" customFormat="1" ht="26.1" customHeight="1" spans="1:2">
      <c r="A7" s="306" t="s">
        <v>837</v>
      </c>
      <c r="B7" s="307">
        <v>341.17</v>
      </c>
    </row>
    <row r="8" s="299" customFormat="1" ht="26.1" customHeight="1" spans="1:2">
      <c r="A8" s="306" t="s">
        <v>838</v>
      </c>
      <c r="B8" s="307">
        <v>157.82</v>
      </c>
    </row>
    <row r="9" s="299" customFormat="1" ht="26.1" customHeight="1" spans="1:2">
      <c r="A9" s="306" t="s">
        <v>839</v>
      </c>
      <c r="B9" s="307">
        <v>183.35</v>
      </c>
    </row>
    <row r="10" s="299" customFormat="1" ht="26.1" customHeight="1" spans="1:2">
      <c r="A10" s="306" t="s">
        <v>840</v>
      </c>
      <c r="B10" s="307">
        <v>7.54</v>
      </c>
    </row>
    <row r="11" s="299" customFormat="1" ht="26.1" customHeight="1" spans="1:2">
      <c r="A11" s="306" t="s">
        <v>841</v>
      </c>
      <c r="B11" s="307">
        <v>7.54</v>
      </c>
    </row>
    <row r="12" s="299" customFormat="1" ht="26.1" customHeight="1" spans="1:2">
      <c r="A12" s="306" t="s">
        <v>842</v>
      </c>
      <c r="B12" s="307">
        <v>0.28</v>
      </c>
    </row>
    <row r="13" s="299" customFormat="1" ht="26.1" customHeight="1" spans="1:2">
      <c r="A13" s="306" t="s">
        <v>843</v>
      </c>
      <c r="B13" s="307">
        <v>0</v>
      </c>
    </row>
    <row r="14" s="299" customFormat="1" ht="26.1" customHeight="1" spans="1:2">
      <c r="A14" s="306" t="s">
        <v>844</v>
      </c>
      <c r="B14" s="308" t="s">
        <v>845</v>
      </c>
    </row>
    <row r="15" s="299" customFormat="1" ht="26.1" customHeight="1" spans="1:2">
      <c r="A15" s="306" t="s">
        <v>846</v>
      </c>
      <c r="B15" s="309">
        <v>0</v>
      </c>
    </row>
    <row r="16" s="299" customFormat="1" ht="26.1" customHeight="1" spans="1:2">
      <c r="A16" s="306" t="s">
        <v>847</v>
      </c>
      <c r="B16" s="309">
        <v>0</v>
      </c>
    </row>
    <row r="17" s="299" customFormat="1" ht="26.1" customHeight="1" spans="1:2">
      <c r="A17" s="306" t="s">
        <v>848</v>
      </c>
      <c r="B17" s="309">
        <v>14</v>
      </c>
    </row>
    <row r="18" s="299" customFormat="1" ht="26.1" customHeight="1" spans="1:2">
      <c r="A18" s="306" t="s">
        <v>849</v>
      </c>
      <c r="B18" s="309">
        <v>153</v>
      </c>
    </row>
    <row r="19" s="299" customFormat="1" ht="26.1" customHeight="1" spans="1:2">
      <c r="A19" s="306" t="s">
        <v>850</v>
      </c>
      <c r="B19" s="309">
        <v>34</v>
      </c>
    </row>
    <row r="20" s="299" customFormat="1" ht="26.1" customHeight="1" spans="1:2">
      <c r="A20" s="306" t="s">
        <v>851</v>
      </c>
      <c r="B20" s="309">
        <v>2</v>
      </c>
    </row>
    <row r="21" s="299" customFormat="1" ht="26.1" customHeight="1" spans="1:2">
      <c r="A21" s="306" t="s">
        <v>852</v>
      </c>
      <c r="B21" s="309">
        <v>619</v>
      </c>
    </row>
    <row r="22" s="299" customFormat="1" ht="26.1" customHeight="1" spans="1:2">
      <c r="A22" s="306" t="s">
        <v>853</v>
      </c>
      <c r="B22" s="309">
        <v>13</v>
      </c>
    </row>
    <row r="23" s="299" customFormat="1" ht="26.1" customHeight="1" spans="1:2">
      <c r="A23" s="306" t="s">
        <v>854</v>
      </c>
      <c r="B23" s="309">
        <v>0</v>
      </c>
    </row>
    <row r="24" s="299" customFormat="1" ht="26.1" customHeight="1" spans="1:2">
      <c r="A24" s="306" t="s">
        <v>855</v>
      </c>
      <c r="B24" s="309">
        <v>0</v>
      </c>
    </row>
    <row r="26" spans="1:2">
      <c r="A26" s="310" t="s">
        <v>856</v>
      </c>
      <c r="B26" s="311"/>
    </row>
    <row r="27" spans="1:2">
      <c r="A27" s="311"/>
      <c r="B27" s="311"/>
    </row>
    <row r="28" spans="1:2">
      <c r="A28" s="311"/>
      <c r="B28" s="311"/>
    </row>
    <row r="29" spans="1:2">
      <c r="A29" s="311"/>
      <c r="B29" s="311"/>
    </row>
    <row r="30" spans="1:2">
      <c r="A30" s="311"/>
      <c r="B30" s="311"/>
    </row>
    <row r="31" spans="1:2">
      <c r="A31" s="311"/>
      <c r="B31" s="311"/>
    </row>
    <row r="32" ht="30" customHeight="1" spans="1:2">
      <c r="A32" s="311"/>
      <c r="B32" s="311"/>
    </row>
  </sheetData>
  <mergeCells count="2">
    <mergeCell ref="A2:B2"/>
    <mergeCell ref="A26:B32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3" workbookViewId="0">
      <selection activeCell="A1" sqref="A1"/>
    </sheetView>
  </sheetViews>
  <sheetFormatPr defaultColWidth="8.75" defaultRowHeight="18.75" customHeight="1" outlineLevelCol="5"/>
  <cols>
    <col min="1" max="1" width="40" style="259" customWidth="1"/>
    <col min="2" max="3" width="9.875" style="259" customWidth="1"/>
    <col min="4" max="4" width="9.25" style="259" hidden="1" customWidth="1"/>
    <col min="5" max="5" width="10.375" style="260" customWidth="1"/>
    <col min="6" max="6" width="12.125" style="260" customWidth="1"/>
    <col min="7" max="253" width="8.75" style="260"/>
    <col min="254" max="254" width="44.25" style="260" customWidth="1"/>
    <col min="255" max="256" width="13.25" style="260" customWidth="1"/>
    <col min="257" max="257" width="10.375" style="260" customWidth="1"/>
    <col min="258" max="258" width="12.125" style="260" customWidth="1"/>
    <col min="259" max="259" width="8.75" style="260" hidden="1" customWidth="1"/>
    <col min="260" max="509" width="8.75" style="260"/>
    <col min="510" max="510" width="44.25" style="260" customWidth="1"/>
    <col min="511" max="512" width="13.25" style="260" customWidth="1"/>
    <col min="513" max="513" width="10.375" style="260" customWidth="1"/>
    <col min="514" max="514" width="12.125" style="260" customWidth="1"/>
    <col min="515" max="515" width="8.75" style="260" hidden="1" customWidth="1"/>
    <col min="516" max="765" width="8.75" style="260"/>
    <col min="766" max="766" width="44.25" style="260" customWidth="1"/>
    <col min="767" max="768" width="13.25" style="260" customWidth="1"/>
    <col min="769" max="769" width="10.375" style="260" customWidth="1"/>
    <col min="770" max="770" width="12.125" style="260" customWidth="1"/>
    <col min="771" max="771" width="8.75" style="260" hidden="1" customWidth="1"/>
    <col min="772" max="1021" width="8.75" style="260"/>
    <col min="1022" max="1022" width="44.25" style="260" customWidth="1"/>
    <col min="1023" max="1024" width="13.25" style="260" customWidth="1"/>
    <col min="1025" max="1025" width="10.375" style="260" customWidth="1"/>
    <col min="1026" max="1026" width="12.125" style="260" customWidth="1"/>
    <col min="1027" max="1027" width="8.75" style="260" hidden="1" customWidth="1"/>
    <col min="1028" max="1277" width="8.75" style="260"/>
    <col min="1278" max="1278" width="44.25" style="260" customWidth="1"/>
    <col min="1279" max="1280" width="13.25" style="260" customWidth="1"/>
    <col min="1281" max="1281" width="10.375" style="260" customWidth="1"/>
    <col min="1282" max="1282" width="12.125" style="260" customWidth="1"/>
    <col min="1283" max="1283" width="8.75" style="260" hidden="1" customWidth="1"/>
    <col min="1284" max="1533" width="8.75" style="260"/>
    <col min="1534" max="1534" width="44.25" style="260" customWidth="1"/>
    <col min="1535" max="1536" width="13.25" style="260" customWidth="1"/>
    <col min="1537" max="1537" width="10.375" style="260" customWidth="1"/>
    <col min="1538" max="1538" width="12.125" style="260" customWidth="1"/>
    <col min="1539" max="1539" width="8.75" style="260" hidden="1" customWidth="1"/>
    <col min="1540" max="1789" width="8.75" style="260"/>
    <col min="1790" max="1790" width="44.25" style="260" customWidth="1"/>
    <col min="1791" max="1792" width="13.25" style="260" customWidth="1"/>
    <col min="1793" max="1793" width="10.375" style="260" customWidth="1"/>
    <col min="1794" max="1794" width="12.125" style="260" customWidth="1"/>
    <col min="1795" max="1795" width="8.75" style="260" hidden="1" customWidth="1"/>
    <col min="1796" max="2045" width="8.75" style="260"/>
    <col min="2046" max="2046" width="44.25" style="260" customWidth="1"/>
    <col min="2047" max="2048" width="13.25" style="260" customWidth="1"/>
    <col min="2049" max="2049" width="10.375" style="260" customWidth="1"/>
    <col min="2050" max="2050" width="12.125" style="260" customWidth="1"/>
    <col min="2051" max="2051" width="8.75" style="260" hidden="1" customWidth="1"/>
    <col min="2052" max="2301" width="8.75" style="260"/>
    <col min="2302" max="2302" width="44.25" style="260" customWidth="1"/>
    <col min="2303" max="2304" width="13.25" style="260" customWidth="1"/>
    <col min="2305" max="2305" width="10.375" style="260" customWidth="1"/>
    <col min="2306" max="2306" width="12.125" style="260" customWidth="1"/>
    <col min="2307" max="2307" width="8.75" style="260" hidden="1" customWidth="1"/>
    <col min="2308" max="2557" width="8.75" style="260"/>
    <col min="2558" max="2558" width="44.25" style="260" customWidth="1"/>
    <col min="2559" max="2560" width="13.25" style="260" customWidth="1"/>
    <col min="2561" max="2561" width="10.375" style="260" customWidth="1"/>
    <col min="2562" max="2562" width="12.125" style="260" customWidth="1"/>
    <col min="2563" max="2563" width="8.75" style="260" hidden="1" customWidth="1"/>
    <col min="2564" max="2813" width="8.75" style="260"/>
    <col min="2814" max="2814" width="44.25" style="260" customWidth="1"/>
    <col min="2815" max="2816" width="13.25" style="260" customWidth="1"/>
    <col min="2817" max="2817" width="10.375" style="260" customWidth="1"/>
    <col min="2818" max="2818" width="12.125" style="260" customWidth="1"/>
    <col min="2819" max="2819" width="8.75" style="260" hidden="1" customWidth="1"/>
    <col min="2820" max="3069" width="8.75" style="260"/>
    <col min="3070" max="3070" width="44.25" style="260" customWidth="1"/>
    <col min="3071" max="3072" width="13.25" style="260" customWidth="1"/>
    <col min="3073" max="3073" width="10.375" style="260" customWidth="1"/>
    <col min="3074" max="3074" width="12.125" style="260" customWidth="1"/>
    <col min="3075" max="3075" width="8.75" style="260" hidden="1" customWidth="1"/>
    <col min="3076" max="3325" width="8.75" style="260"/>
    <col min="3326" max="3326" width="44.25" style="260" customWidth="1"/>
    <col min="3327" max="3328" width="13.25" style="260" customWidth="1"/>
    <col min="3329" max="3329" width="10.375" style="260" customWidth="1"/>
    <col min="3330" max="3330" width="12.125" style="260" customWidth="1"/>
    <col min="3331" max="3331" width="8.75" style="260" hidden="1" customWidth="1"/>
    <col min="3332" max="3581" width="8.75" style="260"/>
    <col min="3582" max="3582" width="44.25" style="260" customWidth="1"/>
    <col min="3583" max="3584" width="13.25" style="260" customWidth="1"/>
    <col min="3585" max="3585" width="10.375" style="260" customWidth="1"/>
    <col min="3586" max="3586" width="12.125" style="260" customWidth="1"/>
    <col min="3587" max="3587" width="8.75" style="260" hidden="1" customWidth="1"/>
    <col min="3588" max="3837" width="8.75" style="260"/>
    <col min="3838" max="3838" width="44.25" style="260" customWidth="1"/>
    <col min="3839" max="3840" width="13.25" style="260" customWidth="1"/>
    <col min="3841" max="3841" width="10.375" style="260" customWidth="1"/>
    <col min="3842" max="3842" width="12.125" style="260" customWidth="1"/>
    <col min="3843" max="3843" width="8.75" style="260" hidden="1" customWidth="1"/>
    <col min="3844" max="4093" width="8.75" style="260"/>
    <col min="4094" max="4094" width="44.25" style="260" customWidth="1"/>
    <col min="4095" max="4096" width="13.25" style="260" customWidth="1"/>
    <col min="4097" max="4097" width="10.375" style="260" customWidth="1"/>
    <col min="4098" max="4098" width="12.125" style="260" customWidth="1"/>
    <col min="4099" max="4099" width="8.75" style="260" hidden="1" customWidth="1"/>
    <col min="4100" max="4349" width="8.75" style="260"/>
    <col min="4350" max="4350" width="44.25" style="260" customWidth="1"/>
    <col min="4351" max="4352" width="13.25" style="260" customWidth="1"/>
    <col min="4353" max="4353" width="10.375" style="260" customWidth="1"/>
    <col min="4354" max="4354" width="12.125" style="260" customWidth="1"/>
    <col min="4355" max="4355" width="8.75" style="260" hidden="1" customWidth="1"/>
    <col min="4356" max="4605" width="8.75" style="260"/>
    <col min="4606" max="4606" width="44.25" style="260" customWidth="1"/>
    <col min="4607" max="4608" width="13.25" style="260" customWidth="1"/>
    <col min="4609" max="4609" width="10.375" style="260" customWidth="1"/>
    <col min="4610" max="4610" width="12.125" style="260" customWidth="1"/>
    <col min="4611" max="4611" width="8.75" style="260" hidden="1" customWidth="1"/>
    <col min="4612" max="4861" width="8.75" style="260"/>
    <col min="4862" max="4862" width="44.25" style="260" customWidth="1"/>
    <col min="4863" max="4864" width="13.25" style="260" customWidth="1"/>
    <col min="4865" max="4865" width="10.375" style="260" customWidth="1"/>
    <col min="4866" max="4866" width="12.125" style="260" customWidth="1"/>
    <col min="4867" max="4867" width="8.75" style="260" hidden="1" customWidth="1"/>
    <col min="4868" max="5117" width="8.75" style="260"/>
    <col min="5118" max="5118" width="44.25" style="260" customWidth="1"/>
    <col min="5119" max="5120" width="13.25" style="260" customWidth="1"/>
    <col min="5121" max="5121" width="10.375" style="260" customWidth="1"/>
    <col min="5122" max="5122" width="12.125" style="260" customWidth="1"/>
    <col min="5123" max="5123" width="8.75" style="260" hidden="1" customWidth="1"/>
    <col min="5124" max="5373" width="8.75" style="260"/>
    <col min="5374" max="5374" width="44.25" style="260" customWidth="1"/>
    <col min="5375" max="5376" width="13.25" style="260" customWidth="1"/>
    <col min="5377" max="5377" width="10.375" style="260" customWidth="1"/>
    <col min="5378" max="5378" width="12.125" style="260" customWidth="1"/>
    <col min="5379" max="5379" width="8.75" style="260" hidden="1" customWidth="1"/>
    <col min="5380" max="5629" width="8.75" style="260"/>
    <col min="5630" max="5630" width="44.25" style="260" customWidth="1"/>
    <col min="5631" max="5632" width="13.25" style="260" customWidth="1"/>
    <col min="5633" max="5633" width="10.375" style="260" customWidth="1"/>
    <col min="5634" max="5634" width="12.125" style="260" customWidth="1"/>
    <col min="5635" max="5635" width="8.75" style="260" hidden="1" customWidth="1"/>
    <col min="5636" max="5885" width="8.75" style="260"/>
    <col min="5886" max="5886" width="44.25" style="260" customWidth="1"/>
    <col min="5887" max="5888" width="13.25" style="260" customWidth="1"/>
    <col min="5889" max="5889" width="10.375" style="260" customWidth="1"/>
    <col min="5890" max="5890" width="12.125" style="260" customWidth="1"/>
    <col min="5891" max="5891" width="8.75" style="260" hidden="1" customWidth="1"/>
    <col min="5892" max="6141" width="8.75" style="260"/>
    <col min="6142" max="6142" width="44.25" style="260" customWidth="1"/>
    <col min="6143" max="6144" width="13.25" style="260" customWidth="1"/>
    <col min="6145" max="6145" width="10.375" style="260" customWidth="1"/>
    <col min="6146" max="6146" width="12.125" style="260" customWidth="1"/>
    <col min="6147" max="6147" width="8.75" style="260" hidden="1" customWidth="1"/>
    <col min="6148" max="6397" width="8.75" style="260"/>
    <col min="6398" max="6398" width="44.25" style="260" customWidth="1"/>
    <col min="6399" max="6400" width="13.25" style="260" customWidth="1"/>
    <col min="6401" max="6401" width="10.375" style="260" customWidth="1"/>
    <col min="6402" max="6402" width="12.125" style="260" customWidth="1"/>
    <col min="6403" max="6403" width="8.75" style="260" hidden="1" customWidth="1"/>
    <col min="6404" max="6653" width="8.75" style="260"/>
    <col min="6654" max="6654" width="44.25" style="260" customWidth="1"/>
    <col min="6655" max="6656" width="13.25" style="260" customWidth="1"/>
    <col min="6657" max="6657" width="10.375" style="260" customWidth="1"/>
    <col min="6658" max="6658" width="12.125" style="260" customWidth="1"/>
    <col min="6659" max="6659" width="8.75" style="260" hidden="1" customWidth="1"/>
    <col min="6660" max="6909" width="8.75" style="260"/>
    <col min="6910" max="6910" width="44.25" style="260" customWidth="1"/>
    <col min="6911" max="6912" width="13.25" style="260" customWidth="1"/>
    <col min="6913" max="6913" width="10.375" style="260" customWidth="1"/>
    <col min="6914" max="6914" width="12.125" style="260" customWidth="1"/>
    <col min="6915" max="6915" width="8.75" style="260" hidden="1" customWidth="1"/>
    <col min="6916" max="7165" width="8.75" style="260"/>
    <col min="7166" max="7166" width="44.25" style="260" customWidth="1"/>
    <col min="7167" max="7168" width="13.25" style="260" customWidth="1"/>
    <col min="7169" max="7169" width="10.375" style="260" customWidth="1"/>
    <col min="7170" max="7170" width="12.125" style="260" customWidth="1"/>
    <col min="7171" max="7171" width="8.75" style="260" hidden="1" customWidth="1"/>
    <col min="7172" max="7421" width="8.75" style="260"/>
    <col min="7422" max="7422" width="44.25" style="260" customWidth="1"/>
    <col min="7423" max="7424" width="13.25" style="260" customWidth="1"/>
    <col min="7425" max="7425" width="10.375" style="260" customWidth="1"/>
    <col min="7426" max="7426" width="12.125" style="260" customWidth="1"/>
    <col min="7427" max="7427" width="8.75" style="260" hidden="1" customWidth="1"/>
    <col min="7428" max="7677" width="8.75" style="260"/>
    <col min="7678" max="7678" width="44.25" style="260" customWidth="1"/>
    <col min="7679" max="7680" width="13.25" style="260" customWidth="1"/>
    <col min="7681" max="7681" width="10.375" style="260" customWidth="1"/>
    <col min="7682" max="7682" width="12.125" style="260" customWidth="1"/>
    <col min="7683" max="7683" width="8.75" style="260" hidden="1" customWidth="1"/>
    <col min="7684" max="7933" width="8.75" style="260"/>
    <col min="7934" max="7934" width="44.25" style="260" customWidth="1"/>
    <col min="7935" max="7936" width="13.25" style="260" customWidth="1"/>
    <col min="7937" max="7937" width="10.375" style="260" customWidth="1"/>
    <col min="7938" max="7938" width="12.125" style="260" customWidth="1"/>
    <col min="7939" max="7939" width="8.75" style="260" hidden="1" customWidth="1"/>
    <col min="7940" max="8189" width="8.75" style="260"/>
    <col min="8190" max="8190" width="44.25" style="260" customWidth="1"/>
    <col min="8191" max="8192" width="13.25" style="260" customWidth="1"/>
    <col min="8193" max="8193" width="10.375" style="260" customWidth="1"/>
    <col min="8194" max="8194" width="12.125" style="260" customWidth="1"/>
    <col min="8195" max="8195" width="8.75" style="260" hidden="1" customWidth="1"/>
    <col min="8196" max="8445" width="8.75" style="260"/>
    <col min="8446" max="8446" width="44.25" style="260" customWidth="1"/>
    <col min="8447" max="8448" width="13.25" style="260" customWidth="1"/>
    <col min="8449" max="8449" width="10.375" style="260" customWidth="1"/>
    <col min="8450" max="8450" width="12.125" style="260" customWidth="1"/>
    <col min="8451" max="8451" width="8.75" style="260" hidden="1" customWidth="1"/>
    <col min="8452" max="8701" width="8.75" style="260"/>
    <col min="8702" max="8702" width="44.25" style="260" customWidth="1"/>
    <col min="8703" max="8704" width="13.25" style="260" customWidth="1"/>
    <col min="8705" max="8705" width="10.375" style="260" customWidth="1"/>
    <col min="8706" max="8706" width="12.125" style="260" customWidth="1"/>
    <col min="8707" max="8707" width="8.75" style="260" hidden="1" customWidth="1"/>
    <col min="8708" max="8957" width="8.75" style="260"/>
    <col min="8958" max="8958" width="44.25" style="260" customWidth="1"/>
    <col min="8959" max="8960" width="13.25" style="260" customWidth="1"/>
    <col min="8961" max="8961" width="10.375" style="260" customWidth="1"/>
    <col min="8962" max="8962" width="12.125" style="260" customWidth="1"/>
    <col min="8963" max="8963" width="8.75" style="260" hidden="1" customWidth="1"/>
    <col min="8964" max="9213" width="8.75" style="260"/>
    <col min="9214" max="9214" width="44.25" style="260" customWidth="1"/>
    <col min="9215" max="9216" width="13.25" style="260" customWidth="1"/>
    <col min="9217" max="9217" width="10.375" style="260" customWidth="1"/>
    <col min="9218" max="9218" width="12.125" style="260" customWidth="1"/>
    <col min="9219" max="9219" width="8.75" style="260" hidden="1" customWidth="1"/>
    <col min="9220" max="9469" width="8.75" style="260"/>
    <col min="9470" max="9470" width="44.25" style="260" customWidth="1"/>
    <col min="9471" max="9472" width="13.25" style="260" customWidth="1"/>
    <col min="9473" max="9473" width="10.375" style="260" customWidth="1"/>
    <col min="9474" max="9474" width="12.125" style="260" customWidth="1"/>
    <col min="9475" max="9475" width="8.75" style="260" hidden="1" customWidth="1"/>
    <col min="9476" max="9725" width="8.75" style="260"/>
    <col min="9726" max="9726" width="44.25" style="260" customWidth="1"/>
    <col min="9727" max="9728" width="13.25" style="260" customWidth="1"/>
    <col min="9729" max="9729" width="10.375" style="260" customWidth="1"/>
    <col min="9730" max="9730" width="12.125" style="260" customWidth="1"/>
    <col min="9731" max="9731" width="8.75" style="260" hidden="1" customWidth="1"/>
    <col min="9732" max="9981" width="8.75" style="260"/>
    <col min="9982" max="9982" width="44.25" style="260" customWidth="1"/>
    <col min="9983" max="9984" width="13.25" style="260" customWidth="1"/>
    <col min="9985" max="9985" width="10.375" style="260" customWidth="1"/>
    <col min="9986" max="9986" width="12.125" style="260" customWidth="1"/>
    <col min="9987" max="9987" width="8.75" style="260" hidden="1" customWidth="1"/>
    <col min="9988" max="10237" width="8.75" style="260"/>
    <col min="10238" max="10238" width="44.25" style="260" customWidth="1"/>
    <col min="10239" max="10240" width="13.25" style="260" customWidth="1"/>
    <col min="10241" max="10241" width="10.375" style="260" customWidth="1"/>
    <col min="10242" max="10242" width="12.125" style="260" customWidth="1"/>
    <col min="10243" max="10243" width="8.75" style="260" hidden="1" customWidth="1"/>
    <col min="10244" max="10493" width="8.75" style="260"/>
    <col min="10494" max="10494" width="44.25" style="260" customWidth="1"/>
    <col min="10495" max="10496" width="13.25" style="260" customWidth="1"/>
    <col min="10497" max="10497" width="10.375" style="260" customWidth="1"/>
    <col min="10498" max="10498" width="12.125" style="260" customWidth="1"/>
    <col min="10499" max="10499" width="8.75" style="260" hidden="1" customWidth="1"/>
    <col min="10500" max="10749" width="8.75" style="260"/>
    <col min="10750" max="10750" width="44.25" style="260" customWidth="1"/>
    <col min="10751" max="10752" width="13.25" style="260" customWidth="1"/>
    <col min="10753" max="10753" width="10.375" style="260" customWidth="1"/>
    <col min="10754" max="10754" width="12.125" style="260" customWidth="1"/>
    <col min="10755" max="10755" width="8.75" style="260" hidden="1" customWidth="1"/>
    <col min="10756" max="11005" width="8.75" style="260"/>
    <col min="11006" max="11006" width="44.25" style="260" customWidth="1"/>
    <col min="11007" max="11008" width="13.25" style="260" customWidth="1"/>
    <col min="11009" max="11009" width="10.375" style="260" customWidth="1"/>
    <col min="11010" max="11010" width="12.125" style="260" customWidth="1"/>
    <col min="11011" max="11011" width="8.75" style="260" hidden="1" customWidth="1"/>
    <col min="11012" max="11261" width="8.75" style="260"/>
    <col min="11262" max="11262" width="44.25" style="260" customWidth="1"/>
    <col min="11263" max="11264" width="13.25" style="260" customWidth="1"/>
    <col min="11265" max="11265" width="10.375" style="260" customWidth="1"/>
    <col min="11266" max="11266" width="12.125" style="260" customWidth="1"/>
    <col min="11267" max="11267" width="8.75" style="260" hidden="1" customWidth="1"/>
    <col min="11268" max="11517" width="8.75" style="260"/>
    <col min="11518" max="11518" width="44.25" style="260" customWidth="1"/>
    <col min="11519" max="11520" width="13.25" style="260" customWidth="1"/>
    <col min="11521" max="11521" width="10.375" style="260" customWidth="1"/>
    <col min="11522" max="11522" width="12.125" style="260" customWidth="1"/>
    <col min="11523" max="11523" width="8.75" style="260" hidden="1" customWidth="1"/>
    <col min="11524" max="11773" width="8.75" style="260"/>
    <col min="11774" max="11774" width="44.25" style="260" customWidth="1"/>
    <col min="11775" max="11776" width="13.25" style="260" customWidth="1"/>
    <col min="11777" max="11777" width="10.375" style="260" customWidth="1"/>
    <col min="11778" max="11778" width="12.125" style="260" customWidth="1"/>
    <col min="11779" max="11779" width="8.75" style="260" hidden="1" customWidth="1"/>
    <col min="11780" max="12029" width="8.75" style="260"/>
    <col min="12030" max="12030" width="44.25" style="260" customWidth="1"/>
    <col min="12031" max="12032" width="13.25" style="260" customWidth="1"/>
    <col min="12033" max="12033" width="10.375" style="260" customWidth="1"/>
    <col min="12034" max="12034" width="12.125" style="260" customWidth="1"/>
    <col min="12035" max="12035" width="8.75" style="260" hidden="1" customWidth="1"/>
    <col min="12036" max="12285" width="8.75" style="260"/>
    <col min="12286" max="12286" width="44.25" style="260" customWidth="1"/>
    <col min="12287" max="12288" width="13.25" style="260" customWidth="1"/>
    <col min="12289" max="12289" width="10.375" style="260" customWidth="1"/>
    <col min="12290" max="12290" width="12.125" style="260" customWidth="1"/>
    <col min="12291" max="12291" width="8.75" style="260" hidden="1" customWidth="1"/>
    <col min="12292" max="12541" width="8.75" style="260"/>
    <col min="12542" max="12542" width="44.25" style="260" customWidth="1"/>
    <col min="12543" max="12544" width="13.25" style="260" customWidth="1"/>
    <col min="12545" max="12545" width="10.375" style="260" customWidth="1"/>
    <col min="12546" max="12546" width="12.125" style="260" customWidth="1"/>
    <col min="12547" max="12547" width="8.75" style="260" hidden="1" customWidth="1"/>
    <col min="12548" max="12797" width="8.75" style="260"/>
    <col min="12798" max="12798" width="44.25" style="260" customWidth="1"/>
    <col min="12799" max="12800" width="13.25" style="260" customWidth="1"/>
    <col min="12801" max="12801" width="10.375" style="260" customWidth="1"/>
    <col min="12802" max="12802" width="12.125" style="260" customWidth="1"/>
    <col min="12803" max="12803" width="8.75" style="260" hidden="1" customWidth="1"/>
    <col min="12804" max="13053" width="8.75" style="260"/>
    <col min="13054" max="13054" width="44.25" style="260" customWidth="1"/>
    <col min="13055" max="13056" width="13.25" style="260" customWidth="1"/>
    <col min="13057" max="13057" width="10.375" style="260" customWidth="1"/>
    <col min="13058" max="13058" width="12.125" style="260" customWidth="1"/>
    <col min="13059" max="13059" width="8.75" style="260" hidden="1" customWidth="1"/>
    <col min="13060" max="13309" width="8.75" style="260"/>
    <col min="13310" max="13310" width="44.25" style="260" customWidth="1"/>
    <col min="13311" max="13312" width="13.25" style="260" customWidth="1"/>
    <col min="13313" max="13313" width="10.375" style="260" customWidth="1"/>
    <col min="13314" max="13314" width="12.125" style="260" customWidth="1"/>
    <col min="13315" max="13315" width="8.75" style="260" hidden="1" customWidth="1"/>
    <col min="13316" max="13565" width="8.75" style="260"/>
    <col min="13566" max="13566" width="44.25" style="260" customWidth="1"/>
    <col min="13567" max="13568" width="13.25" style="260" customWidth="1"/>
    <col min="13569" max="13569" width="10.375" style="260" customWidth="1"/>
    <col min="13570" max="13570" width="12.125" style="260" customWidth="1"/>
    <col min="13571" max="13571" width="8.75" style="260" hidden="1" customWidth="1"/>
    <col min="13572" max="13821" width="8.75" style="260"/>
    <col min="13822" max="13822" width="44.25" style="260" customWidth="1"/>
    <col min="13823" max="13824" width="13.25" style="260" customWidth="1"/>
    <col min="13825" max="13825" width="10.375" style="260" customWidth="1"/>
    <col min="13826" max="13826" width="12.125" style="260" customWidth="1"/>
    <col min="13827" max="13827" width="8.75" style="260" hidden="1" customWidth="1"/>
    <col min="13828" max="14077" width="8.75" style="260"/>
    <col min="14078" max="14078" width="44.25" style="260" customWidth="1"/>
    <col min="14079" max="14080" width="13.25" style="260" customWidth="1"/>
    <col min="14081" max="14081" width="10.375" style="260" customWidth="1"/>
    <col min="14082" max="14082" width="12.125" style="260" customWidth="1"/>
    <col min="14083" max="14083" width="8.75" style="260" hidden="1" customWidth="1"/>
    <col min="14084" max="14333" width="8.75" style="260"/>
    <col min="14334" max="14334" width="44.25" style="260" customWidth="1"/>
    <col min="14335" max="14336" width="13.25" style="260" customWidth="1"/>
    <col min="14337" max="14337" width="10.375" style="260" customWidth="1"/>
    <col min="14338" max="14338" width="12.125" style="260" customWidth="1"/>
    <col min="14339" max="14339" width="8.75" style="260" hidden="1" customWidth="1"/>
    <col min="14340" max="14589" width="8.75" style="260"/>
    <col min="14590" max="14590" width="44.25" style="260" customWidth="1"/>
    <col min="14591" max="14592" width="13.25" style="260" customWidth="1"/>
    <col min="14593" max="14593" width="10.375" style="260" customWidth="1"/>
    <col min="14594" max="14594" width="12.125" style="260" customWidth="1"/>
    <col min="14595" max="14595" width="8.75" style="260" hidden="1" customWidth="1"/>
    <col min="14596" max="14845" width="8.75" style="260"/>
    <col min="14846" max="14846" width="44.25" style="260" customWidth="1"/>
    <col min="14847" max="14848" width="13.25" style="260" customWidth="1"/>
    <col min="14849" max="14849" width="10.375" style="260" customWidth="1"/>
    <col min="14850" max="14850" width="12.125" style="260" customWidth="1"/>
    <col min="14851" max="14851" width="8.75" style="260" hidden="1" customWidth="1"/>
    <col min="14852" max="15101" width="8.75" style="260"/>
    <col min="15102" max="15102" width="44.25" style="260" customWidth="1"/>
    <col min="15103" max="15104" width="13.25" style="260" customWidth="1"/>
    <col min="15105" max="15105" width="10.375" style="260" customWidth="1"/>
    <col min="15106" max="15106" width="12.125" style="260" customWidth="1"/>
    <col min="15107" max="15107" width="8.75" style="260" hidden="1" customWidth="1"/>
    <col min="15108" max="15357" width="8.75" style="260"/>
    <col min="15358" max="15358" width="44.25" style="260" customWidth="1"/>
    <col min="15359" max="15360" width="13.25" style="260" customWidth="1"/>
    <col min="15361" max="15361" width="10.375" style="260" customWidth="1"/>
    <col min="15362" max="15362" width="12.125" style="260" customWidth="1"/>
    <col min="15363" max="15363" width="8.75" style="260" hidden="1" customWidth="1"/>
    <col min="15364" max="15613" width="8.75" style="260"/>
    <col min="15614" max="15614" width="44.25" style="260" customWidth="1"/>
    <col min="15615" max="15616" width="13.25" style="260" customWidth="1"/>
    <col min="15617" max="15617" width="10.375" style="260" customWidth="1"/>
    <col min="15618" max="15618" width="12.125" style="260" customWidth="1"/>
    <col min="15619" max="15619" width="8.75" style="260" hidden="1" customWidth="1"/>
    <col min="15620" max="15869" width="8.75" style="260"/>
    <col min="15870" max="15870" width="44.25" style="260" customWidth="1"/>
    <col min="15871" max="15872" width="13.25" style="260" customWidth="1"/>
    <col min="15873" max="15873" width="10.375" style="260" customWidth="1"/>
    <col min="15874" max="15874" width="12.125" style="260" customWidth="1"/>
    <col min="15875" max="15875" width="8.75" style="260" hidden="1" customWidth="1"/>
    <col min="15876" max="16125" width="8.75" style="260"/>
    <col min="16126" max="16126" width="44.25" style="260" customWidth="1"/>
    <col min="16127" max="16128" width="13.25" style="260" customWidth="1"/>
    <col min="16129" max="16129" width="10.375" style="260" customWidth="1"/>
    <col min="16130" max="16130" width="12.125" style="260" customWidth="1"/>
    <col min="16131" max="16131" width="8.75" style="260" hidden="1" customWidth="1"/>
    <col min="16132" max="16384" width="8.75" style="260"/>
  </cols>
  <sheetData>
    <row r="1" customHeight="1" spans="1:1">
      <c r="A1" s="261"/>
    </row>
    <row r="2" ht="24" customHeight="1" spans="1:6">
      <c r="A2" s="294" t="s">
        <v>857</v>
      </c>
      <c r="B2" s="294"/>
      <c r="C2" s="294"/>
      <c r="D2" s="294"/>
      <c r="E2" s="294"/>
      <c r="F2" s="294"/>
    </row>
    <row r="3" ht="16.5" customHeight="1" spans="1:6">
      <c r="A3" s="263"/>
      <c r="F3" s="295" t="s">
        <v>29</v>
      </c>
    </row>
    <row r="4" s="258" customFormat="1" ht="39.75" customHeight="1" spans="1:6">
      <c r="A4" s="181" t="s">
        <v>30</v>
      </c>
      <c r="B4" s="162" t="s">
        <v>31</v>
      </c>
      <c r="C4" s="162" t="s">
        <v>32</v>
      </c>
      <c r="D4" s="162" t="s">
        <v>33</v>
      </c>
      <c r="E4" s="162" t="s">
        <v>34</v>
      </c>
      <c r="F4" s="162" t="s">
        <v>35</v>
      </c>
    </row>
    <row r="5" customFormat="1" customHeight="1" spans="1:6">
      <c r="A5" s="265" t="s">
        <v>858</v>
      </c>
      <c r="B5" s="129"/>
      <c r="C5" s="129"/>
      <c r="D5" s="129"/>
      <c r="E5" s="266"/>
      <c r="F5" s="266"/>
    </row>
    <row r="6" customFormat="1" customHeight="1" spans="1:6">
      <c r="A6" s="267" t="s">
        <v>859</v>
      </c>
      <c r="B6" s="129"/>
      <c r="C6" s="129"/>
      <c r="D6" s="129"/>
      <c r="E6" s="266"/>
      <c r="F6" s="266"/>
    </row>
    <row r="7" s="258" customFormat="1" ht="20.1" customHeight="1" spans="1:6">
      <c r="A7" s="268" t="s">
        <v>860</v>
      </c>
      <c r="B7" s="182"/>
      <c r="C7" s="182"/>
      <c r="D7" s="182"/>
      <c r="E7" s="183"/>
      <c r="F7" s="266"/>
    </row>
    <row r="8" s="258" customFormat="1" ht="20.1" customHeight="1" spans="1:6">
      <c r="A8" s="269" t="s">
        <v>861</v>
      </c>
      <c r="B8" s="182"/>
      <c r="C8" s="182"/>
      <c r="D8" s="182"/>
      <c r="E8" s="183"/>
      <c r="F8" s="266"/>
    </row>
    <row r="9" s="258" customFormat="1" ht="20.1" customHeight="1" spans="1:6">
      <c r="A9" s="268" t="s">
        <v>862</v>
      </c>
      <c r="B9" s="182"/>
      <c r="C9" s="182"/>
      <c r="D9" s="182"/>
      <c r="E9" s="183"/>
      <c r="F9" s="266"/>
    </row>
    <row r="10" s="258" customFormat="1" ht="20.1" customHeight="1" spans="1:6">
      <c r="A10" s="268" t="s">
        <v>863</v>
      </c>
      <c r="B10" s="182"/>
      <c r="C10" s="182"/>
      <c r="D10" s="182"/>
      <c r="E10" s="183"/>
      <c r="F10" s="266"/>
    </row>
    <row r="11" s="258" customFormat="1" ht="20.1" customHeight="1" spans="1:6">
      <c r="A11" s="268" t="s">
        <v>864</v>
      </c>
      <c r="B11" s="182"/>
      <c r="C11" s="182"/>
      <c r="D11" s="182"/>
      <c r="E11" s="183"/>
      <c r="F11" s="266"/>
    </row>
    <row r="12" s="258" customFormat="1" ht="20.1" customHeight="1" spans="1:6">
      <c r="A12" s="268" t="s">
        <v>865</v>
      </c>
      <c r="B12" s="182"/>
      <c r="C12" s="182"/>
      <c r="D12" s="182"/>
      <c r="E12" s="183"/>
      <c r="F12" s="266"/>
    </row>
    <row r="13" s="258" customFormat="1" ht="20.1" customHeight="1" spans="1:6">
      <c r="A13" s="268" t="s">
        <v>866</v>
      </c>
      <c r="B13" s="182"/>
      <c r="C13" s="182"/>
      <c r="D13" s="182"/>
      <c r="E13" s="183"/>
      <c r="F13" s="266"/>
    </row>
    <row r="14" s="258" customFormat="1" ht="20.1" customHeight="1" spans="1:6">
      <c r="A14" s="268" t="s">
        <v>867</v>
      </c>
      <c r="B14" s="182"/>
      <c r="C14" s="182"/>
      <c r="D14" s="182"/>
      <c r="E14" s="183"/>
      <c r="F14" s="266"/>
    </row>
    <row r="15" s="258" customFormat="1" ht="20.1" customHeight="1" spans="1:6">
      <c r="A15" s="268" t="s">
        <v>868</v>
      </c>
      <c r="B15" s="182"/>
      <c r="C15" s="182"/>
      <c r="D15" s="182"/>
      <c r="E15" s="183"/>
      <c r="F15" s="266"/>
    </row>
    <row r="16" s="258" customFormat="1" ht="20.1" customHeight="1" spans="1:6">
      <c r="A16" s="268" t="s">
        <v>869</v>
      </c>
      <c r="B16" s="182"/>
      <c r="C16" s="182"/>
      <c r="D16" s="182"/>
      <c r="E16" s="183"/>
      <c r="F16" s="266"/>
    </row>
    <row r="17" s="258" customFormat="1" ht="20.1" customHeight="1" spans="1:6">
      <c r="A17" s="268" t="s">
        <v>870</v>
      </c>
      <c r="B17" s="182"/>
      <c r="C17" s="182"/>
      <c r="D17" s="182"/>
      <c r="E17" s="183"/>
      <c r="F17" s="266"/>
    </row>
    <row r="18" s="258" customFormat="1" ht="20.1" customHeight="1" spans="1:6">
      <c r="A18" s="268" t="s">
        <v>871</v>
      </c>
      <c r="B18" s="182"/>
      <c r="C18" s="182"/>
      <c r="D18" s="182"/>
      <c r="E18" s="183"/>
      <c r="F18" s="266"/>
    </row>
    <row r="19" s="258" customFormat="1" ht="20.1" customHeight="1" spans="1:6">
      <c r="A19" s="268" t="s">
        <v>872</v>
      </c>
      <c r="B19" s="182"/>
      <c r="C19" s="182"/>
      <c r="D19" s="182"/>
      <c r="E19" s="183"/>
      <c r="F19" s="266"/>
    </row>
    <row r="20" s="293" customFormat="1" ht="20.1" customHeight="1" spans="1:6">
      <c r="A20" s="270" t="s">
        <v>873</v>
      </c>
      <c r="B20" s="146"/>
      <c r="C20" s="146"/>
      <c r="D20" s="146"/>
      <c r="E20" s="185"/>
      <c r="F20" s="266"/>
    </row>
    <row r="21" s="293" customFormat="1" ht="20.1" customHeight="1" spans="1:6">
      <c r="A21" s="271" t="s">
        <v>874</v>
      </c>
      <c r="B21" s="146"/>
      <c r="C21" s="146"/>
      <c r="D21" s="146"/>
      <c r="E21" s="185"/>
      <c r="F21" s="266"/>
    </row>
    <row r="22" s="293" customFormat="1" ht="20.1" customHeight="1" spans="1:6">
      <c r="A22" s="271" t="s">
        <v>875</v>
      </c>
      <c r="B22" s="146"/>
      <c r="C22" s="146">
        <f>SUM(C23:C27)</f>
        <v>154997</v>
      </c>
      <c r="D22" s="146">
        <f>SUM(D23:D26)</f>
        <v>116387</v>
      </c>
      <c r="E22" s="146">
        <f t="shared" ref="E22" si="0">SUM(E23:E26)</f>
        <v>0</v>
      </c>
      <c r="F22" s="272">
        <f t="shared" ref="F21:F28" si="1">C22/D22*100</f>
        <v>133.17</v>
      </c>
    </row>
    <row r="23" s="258" customFormat="1" ht="20.1" customHeight="1" spans="1:6">
      <c r="A23" s="268" t="s">
        <v>65</v>
      </c>
      <c r="B23" s="182"/>
      <c r="C23" s="182">
        <v>39039</v>
      </c>
      <c r="D23" s="182">
        <v>113838</v>
      </c>
      <c r="E23" s="183"/>
      <c r="F23" s="272">
        <f t="shared" si="1"/>
        <v>34.29</v>
      </c>
    </row>
    <row r="24" s="258" customFormat="1" ht="20.1" customHeight="1" spans="1:6">
      <c r="A24" s="268" t="s">
        <v>876</v>
      </c>
      <c r="B24" s="182"/>
      <c r="C24" s="182"/>
      <c r="D24" s="182"/>
      <c r="E24" s="183"/>
      <c r="F24" s="272"/>
    </row>
    <row r="25" s="258" customFormat="1" ht="20.1" customHeight="1" spans="1:6">
      <c r="A25" s="268" t="s">
        <v>877</v>
      </c>
      <c r="B25" s="182"/>
      <c r="C25" s="182">
        <v>15027</v>
      </c>
      <c r="D25" s="182">
        <v>1740</v>
      </c>
      <c r="E25" s="183"/>
      <c r="F25" s="272">
        <f t="shared" si="1"/>
        <v>863.62</v>
      </c>
    </row>
    <row r="26" s="258" customFormat="1" ht="20.1" customHeight="1" spans="1:6">
      <c r="A26" s="268" t="s">
        <v>72</v>
      </c>
      <c r="B26" s="182"/>
      <c r="C26" s="182">
        <v>1922</v>
      </c>
      <c r="D26" s="182">
        <v>809</v>
      </c>
      <c r="E26" s="183"/>
      <c r="F26" s="272"/>
    </row>
    <row r="27" s="258" customFormat="1" ht="20.1" customHeight="1" spans="1:6">
      <c r="A27" s="268" t="s">
        <v>878</v>
      </c>
      <c r="B27" s="182"/>
      <c r="C27" s="182">
        <v>99009</v>
      </c>
      <c r="D27" s="182">
        <v>45000</v>
      </c>
      <c r="E27" s="183"/>
      <c r="F27" s="272"/>
    </row>
    <row r="28" s="293" customFormat="1" ht="20.1" customHeight="1" spans="1:6">
      <c r="A28" s="270" t="s">
        <v>74</v>
      </c>
      <c r="B28" s="146"/>
      <c r="C28" s="146">
        <f>SUM(C20:C22)</f>
        <v>154997</v>
      </c>
      <c r="D28" s="146">
        <f>SUM(D20:D22)</f>
        <v>116387</v>
      </c>
      <c r="E28" s="185"/>
      <c r="F28" s="272">
        <f t="shared" si="1"/>
        <v>133.17</v>
      </c>
    </row>
    <row r="29" s="258" customFormat="1" customHeight="1" spans="1:6">
      <c r="A29" s="296"/>
      <c r="B29" s="296"/>
      <c r="C29" s="296"/>
      <c r="D29" s="296"/>
      <c r="E29" s="296"/>
      <c r="F29" s="296"/>
    </row>
    <row r="30" s="258" customFormat="1" customHeight="1" spans="1:6">
      <c r="A30" s="297"/>
      <c r="B30" s="297"/>
      <c r="C30" s="297"/>
      <c r="D30" s="297"/>
      <c r="E30" s="297"/>
      <c r="F30" s="297"/>
    </row>
    <row r="31" s="258" customFormat="1" customHeight="1" spans="1:6">
      <c r="A31" s="297"/>
      <c r="B31" s="297"/>
      <c r="C31" s="297"/>
      <c r="D31" s="297"/>
      <c r="E31" s="297"/>
      <c r="F31" s="297"/>
    </row>
    <row r="32" s="258" customFormat="1" customHeight="1" spans="1:6">
      <c r="A32" s="298"/>
      <c r="B32" s="298"/>
      <c r="C32" s="298"/>
      <c r="D32" s="298"/>
      <c r="E32" s="298"/>
      <c r="F32" s="298"/>
    </row>
    <row r="33" customHeight="1" spans="1:6">
      <c r="A33" s="297"/>
      <c r="B33" s="297"/>
      <c r="C33" s="297"/>
      <c r="D33" s="297"/>
      <c r="E33" s="297"/>
      <c r="F33" s="297"/>
    </row>
    <row r="34" ht="33.75" customHeight="1" spans="1:6">
      <c r="A34" s="297"/>
      <c r="B34" s="297"/>
      <c r="C34" s="297"/>
      <c r="D34" s="297"/>
      <c r="E34" s="297"/>
      <c r="F34" s="297"/>
    </row>
    <row r="35" ht="33.75" customHeight="1" spans="1:6">
      <c r="A35" s="297"/>
      <c r="B35" s="297"/>
      <c r="C35" s="297"/>
      <c r="D35" s="297"/>
      <c r="E35" s="297"/>
      <c r="F35" s="297"/>
    </row>
  </sheetData>
  <mergeCells count="8">
    <mergeCell ref="A2:F2"/>
    <mergeCell ref="A29:F29"/>
    <mergeCell ref="A30:F30"/>
    <mergeCell ref="A31:F31"/>
    <mergeCell ref="A32:F32"/>
    <mergeCell ref="A33:F33"/>
    <mergeCell ref="A34:F34"/>
    <mergeCell ref="A35:F35"/>
  </mergeCells>
  <pageMargins left="0.826771653543307" right="0.708661417322835" top="0.748031496062992" bottom="0.748031496062992" header="0.31496062992126" footer="0.31496062992126"/>
  <pageSetup paperSize="9" scale="90" firstPageNumber="41" orientation="portrait" useFirstPageNumber="1"/>
  <headerFooter>
    <oddFooter>&amp;C第 &amp;P-1 页，共 &amp;N-1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1" sqref="A1:F1"/>
    </sheetView>
  </sheetViews>
  <sheetFormatPr defaultColWidth="8.75" defaultRowHeight="14.25" outlineLevelCol="5"/>
  <cols>
    <col min="1" max="1" width="41" style="223" customWidth="1"/>
    <col min="2" max="3" width="10.625" style="223" customWidth="1"/>
    <col min="4" max="4" width="10.625" style="223" hidden="1" customWidth="1"/>
    <col min="5" max="5" width="10.375" style="282" customWidth="1"/>
    <col min="6" max="6" width="11.125" style="282" customWidth="1"/>
    <col min="7" max="16" width="9" style="223" customWidth="1"/>
    <col min="17" max="249" width="8.75" style="223"/>
    <col min="250" max="250" width="62.75" style="223" customWidth="1"/>
    <col min="251" max="252" width="13.25" style="223" customWidth="1"/>
    <col min="253" max="253" width="10.5" style="223" customWidth="1"/>
    <col min="254" max="254" width="12.25" style="223" customWidth="1"/>
    <col min="255" max="255" width="8.75" style="223" hidden="1" customWidth="1"/>
    <col min="256" max="272" width="9" style="223" customWidth="1"/>
    <col min="273" max="505" width="8.75" style="223"/>
    <col min="506" max="506" width="62.75" style="223" customWidth="1"/>
    <col min="507" max="508" width="13.25" style="223" customWidth="1"/>
    <col min="509" max="509" width="10.5" style="223" customWidth="1"/>
    <col min="510" max="510" width="12.25" style="223" customWidth="1"/>
    <col min="511" max="511" width="8.75" style="223" hidden="1" customWidth="1"/>
    <col min="512" max="528" width="9" style="223" customWidth="1"/>
    <col min="529" max="761" width="8.75" style="223"/>
    <col min="762" max="762" width="62.75" style="223" customWidth="1"/>
    <col min="763" max="764" width="13.25" style="223" customWidth="1"/>
    <col min="765" max="765" width="10.5" style="223" customWidth="1"/>
    <col min="766" max="766" width="12.25" style="223" customWidth="1"/>
    <col min="767" max="767" width="8.75" style="223" hidden="1" customWidth="1"/>
    <col min="768" max="784" width="9" style="223" customWidth="1"/>
    <col min="785" max="1017" width="8.75" style="223"/>
    <col min="1018" max="1018" width="62.75" style="223" customWidth="1"/>
    <col min="1019" max="1020" width="13.25" style="223" customWidth="1"/>
    <col min="1021" max="1021" width="10.5" style="223" customWidth="1"/>
    <col min="1022" max="1022" width="12.25" style="223" customWidth="1"/>
    <col min="1023" max="1023" width="8.75" style="223" hidden="1" customWidth="1"/>
    <col min="1024" max="1040" width="9" style="223" customWidth="1"/>
    <col min="1041" max="1273" width="8.75" style="223"/>
    <col min="1274" max="1274" width="62.75" style="223" customWidth="1"/>
    <col min="1275" max="1276" width="13.25" style="223" customWidth="1"/>
    <col min="1277" max="1277" width="10.5" style="223" customWidth="1"/>
    <col min="1278" max="1278" width="12.25" style="223" customWidth="1"/>
    <col min="1279" max="1279" width="8.75" style="223" hidden="1" customWidth="1"/>
    <col min="1280" max="1296" width="9" style="223" customWidth="1"/>
    <col min="1297" max="1529" width="8.75" style="223"/>
    <col min="1530" max="1530" width="62.75" style="223" customWidth="1"/>
    <col min="1531" max="1532" width="13.25" style="223" customWidth="1"/>
    <col min="1533" max="1533" width="10.5" style="223" customWidth="1"/>
    <col min="1534" max="1534" width="12.25" style="223" customWidth="1"/>
    <col min="1535" max="1535" width="8.75" style="223" hidden="1" customWidth="1"/>
    <col min="1536" max="1552" width="9" style="223" customWidth="1"/>
    <col min="1553" max="1785" width="8.75" style="223"/>
    <col min="1786" max="1786" width="62.75" style="223" customWidth="1"/>
    <col min="1787" max="1788" width="13.25" style="223" customWidth="1"/>
    <col min="1789" max="1789" width="10.5" style="223" customWidth="1"/>
    <col min="1790" max="1790" width="12.25" style="223" customWidth="1"/>
    <col min="1791" max="1791" width="8.75" style="223" hidden="1" customWidth="1"/>
    <col min="1792" max="1808" width="9" style="223" customWidth="1"/>
    <col min="1809" max="2041" width="8.75" style="223"/>
    <col min="2042" max="2042" width="62.75" style="223" customWidth="1"/>
    <col min="2043" max="2044" width="13.25" style="223" customWidth="1"/>
    <col min="2045" max="2045" width="10.5" style="223" customWidth="1"/>
    <col min="2046" max="2046" width="12.25" style="223" customWidth="1"/>
    <col min="2047" max="2047" width="8.75" style="223" hidden="1" customWidth="1"/>
    <col min="2048" max="2064" width="9" style="223" customWidth="1"/>
    <col min="2065" max="2297" width="8.75" style="223"/>
    <col min="2298" max="2298" width="62.75" style="223" customWidth="1"/>
    <col min="2299" max="2300" width="13.25" style="223" customWidth="1"/>
    <col min="2301" max="2301" width="10.5" style="223" customWidth="1"/>
    <col min="2302" max="2302" width="12.25" style="223" customWidth="1"/>
    <col min="2303" max="2303" width="8.75" style="223" hidden="1" customWidth="1"/>
    <col min="2304" max="2320" width="9" style="223" customWidth="1"/>
    <col min="2321" max="2553" width="8.75" style="223"/>
    <col min="2554" max="2554" width="62.75" style="223" customWidth="1"/>
    <col min="2555" max="2556" width="13.25" style="223" customWidth="1"/>
    <col min="2557" max="2557" width="10.5" style="223" customWidth="1"/>
    <col min="2558" max="2558" width="12.25" style="223" customWidth="1"/>
    <col min="2559" max="2559" width="8.75" style="223" hidden="1" customWidth="1"/>
    <col min="2560" max="2576" width="9" style="223" customWidth="1"/>
    <col min="2577" max="2809" width="8.75" style="223"/>
    <col min="2810" max="2810" width="62.75" style="223" customWidth="1"/>
    <col min="2811" max="2812" width="13.25" style="223" customWidth="1"/>
    <col min="2813" max="2813" width="10.5" style="223" customWidth="1"/>
    <col min="2814" max="2814" width="12.25" style="223" customWidth="1"/>
    <col min="2815" max="2815" width="8.75" style="223" hidden="1" customWidth="1"/>
    <col min="2816" max="2832" width="9" style="223" customWidth="1"/>
    <col min="2833" max="3065" width="8.75" style="223"/>
    <col min="3066" max="3066" width="62.75" style="223" customWidth="1"/>
    <col min="3067" max="3068" width="13.25" style="223" customWidth="1"/>
    <col min="3069" max="3069" width="10.5" style="223" customWidth="1"/>
    <col min="3070" max="3070" width="12.25" style="223" customWidth="1"/>
    <col min="3071" max="3071" width="8.75" style="223" hidden="1" customWidth="1"/>
    <col min="3072" max="3088" width="9" style="223" customWidth="1"/>
    <col min="3089" max="3321" width="8.75" style="223"/>
    <col min="3322" max="3322" width="62.75" style="223" customWidth="1"/>
    <col min="3323" max="3324" width="13.25" style="223" customWidth="1"/>
    <col min="3325" max="3325" width="10.5" style="223" customWidth="1"/>
    <col min="3326" max="3326" width="12.25" style="223" customWidth="1"/>
    <col min="3327" max="3327" width="8.75" style="223" hidden="1" customWidth="1"/>
    <col min="3328" max="3344" width="9" style="223" customWidth="1"/>
    <col min="3345" max="3577" width="8.75" style="223"/>
    <col min="3578" max="3578" width="62.75" style="223" customWidth="1"/>
    <col min="3579" max="3580" width="13.25" style="223" customWidth="1"/>
    <col min="3581" max="3581" width="10.5" style="223" customWidth="1"/>
    <col min="3582" max="3582" width="12.25" style="223" customWidth="1"/>
    <col min="3583" max="3583" width="8.75" style="223" hidden="1" customWidth="1"/>
    <col min="3584" max="3600" width="9" style="223" customWidth="1"/>
    <col min="3601" max="3833" width="8.75" style="223"/>
    <col min="3834" max="3834" width="62.75" style="223" customWidth="1"/>
    <col min="3835" max="3836" width="13.25" style="223" customWidth="1"/>
    <col min="3837" max="3837" width="10.5" style="223" customWidth="1"/>
    <col min="3838" max="3838" width="12.25" style="223" customWidth="1"/>
    <col min="3839" max="3839" width="8.75" style="223" hidden="1" customWidth="1"/>
    <col min="3840" max="3856" width="9" style="223" customWidth="1"/>
    <col min="3857" max="4089" width="8.75" style="223"/>
    <col min="4090" max="4090" width="62.75" style="223" customWidth="1"/>
    <col min="4091" max="4092" width="13.25" style="223" customWidth="1"/>
    <col min="4093" max="4093" width="10.5" style="223" customWidth="1"/>
    <col min="4094" max="4094" width="12.25" style="223" customWidth="1"/>
    <col min="4095" max="4095" width="8.75" style="223" hidden="1" customWidth="1"/>
    <col min="4096" max="4112" width="9" style="223" customWidth="1"/>
    <col min="4113" max="4345" width="8.75" style="223"/>
    <col min="4346" max="4346" width="62.75" style="223" customWidth="1"/>
    <col min="4347" max="4348" width="13.25" style="223" customWidth="1"/>
    <col min="4349" max="4349" width="10.5" style="223" customWidth="1"/>
    <col min="4350" max="4350" width="12.25" style="223" customWidth="1"/>
    <col min="4351" max="4351" width="8.75" style="223" hidden="1" customWidth="1"/>
    <col min="4352" max="4368" width="9" style="223" customWidth="1"/>
    <col min="4369" max="4601" width="8.75" style="223"/>
    <col min="4602" max="4602" width="62.75" style="223" customWidth="1"/>
    <col min="4603" max="4604" width="13.25" style="223" customWidth="1"/>
    <col min="4605" max="4605" width="10.5" style="223" customWidth="1"/>
    <col min="4606" max="4606" width="12.25" style="223" customWidth="1"/>
    <col min="4607" max="4607" width="8.75" style="223" hidden="1" customWidth="1"/>
    <col min="4608" max="4624" width="9" style="223" customWidth="1"/>
    <col min="4625" max="4857" width="8.75" style="223"/>
    <col min="4858" max="4858" width="62.75" style="223" customWidth="1"/>
    <col min="4859" max="4860" width="13.25" style="223" customWidth="1"/>
    <col min="4861" max="4861" width="10.5" style="223" customWidth="1"/>
    <col min="4862" max="4862" width="12.25" style="223" customWidth="1"/>
    <col min="4863" max="4863" width="8.75" style="223" hidden="1" customWidth="1"/>
    <col min="4864" max="4880" width="9" style="223" customWidth="1"/>
    <col min="4881" max="5113" width="8.75" style="223"/>
    <col min="5114" max="5114" width="62.75" style="223" customWidth="1"/>
    <col min="5115" max="5116" width="13.25" style="223" customWidth="1"/>
    <col min="5117" max="5117" width="10.5" style="223" customWidth="1"/>
    <col min="5118" max="5118" width="12.25" style="223" customWidth="1"/>
    <col min="5119" max="5119" width="8.75" style="223" hidden="1" customWidth="1"/>
    <col min="5120" max="5136" width="9" style="223" customWidth="1"/>
    <col min="5137" max="5369" width="8.75" style="223"/>
    <col min="5370" max="5370" width="62.75" style="223" customWidth="1"/>
    <col min="5371" max="5372" width="13.25" style="223" customWidth="1"/>
    <col min="5373" max="5373" width="10.5" style="223" customWidth="1"/>
    <col min="5374" max="5374" width="12.25" style="223" customWidth="1"/>
    <col min="5375" max="5375" width="8.75" style="223" hidden="1" customWidth="1"/>
    <col min="5376" max="5392" width="9" style="223" customWidth="1"/>
    <col min="5393" max="5625" width="8.75" style="223"/>
    <col min="5626" max="5626" width="62.75" style="223" customWidth="1"/>
    <col min="5627" max="5628" width="13.25" style="223" customWidth="1"/>
    <col min="5629" max="5629" width="10.5" style="223" customWidth="1"/>
    <col min="5630" max="5630" width="12.25" style="223" customWidth="1"/>
    <col min="5631" max="5631" width="8.75" style="223" hidden="1" customWidth="1"/>
    <col min="5632" max="5648" width="9" style="223" customWidth="1"/>
    <col min="5649" max="5881" width="8.75" style="223"/>
    <col min="5882" max="5882" width="62.75" style="223" customWidth="1"/>
    <col min="5883" max="5884" width="13.25" style="223" customWidth="1"/>
    <col min="5885" max="5885" width="10.5" style="223" customWidth="1"/>
    <col min="5886" max="5886" width="12.25" style="223" customWidth="1"/>
    <col min="5887" max="5887" width="8.75" style="223" hidden="1" customWidth="1"/>
    <col min="5888" max="5904" width="9" style="223" customWidth="1"/>
    <col min="5905" max="6137" width="8.75" style="223"/>
    <col min="6138" max="6138" width="62.75" style="223" customWidth="1"/>
    <col min="6139" max="6140" width="13.25" style="223" customWidth="1"/>
    <col min="6141" max="6141" width="10.5" style="223" customWidth="1"/>
    <col min="6142" max="6142" width="12.25" style="223" customWidth="1"/>
    <col min="6143" max="6143" width="8.75" style="223" hidden="1" customWidth="1"/>
    <col min="6144" max="6160" width="9" style="223" customWidth="1"/>
    <col min="6161" max="6393" width="8.75" style="223"/>
    <col min="6394" max="6394" width="62.75" style="223" customWidth="1"/>
    <col min="6395" max="6396" width="13.25" style="223" customWidth="1"/>
    <col min="6397" max="6397" width="10.5" style="223" customWidth="1"/>
    <col min="6398" max="6398" width="12.25" style="223" customWidth="1"/>
    <col min="6399" max="6399" width="8.75" style="223" hidden="1" customWidth="1"/>
    <col min="6400" max="6416" width="9" style="223" customWidth="1"/>
    <col min="6417" max="6649" width="8.75" style="223"/>
    <col min="6650" max="6650" width="62.75" style="223" customWidth="1"/>
    <col min="6651" max="6652" width="13.25" style="223" customWidth="1"/>
    <col min="6653" max="6653" width="10.5" style="223" customWidth="1"/>
    <col min="6654" max="6654" width="12.25" style="223" customWidth="1"/>
    <col min="6655" max="6655" width="8.75" style="223" hidden="1" customWidth="1"/>
    <col min="6656" max="6672" width="9" style="223" customWidth="1"/>
    <col min="6673" max="6905" width="8.75" style="223"/>
    <col min="6906" max="6906" width="62.75" style="223" customWidth="1"/>
    <col min="6907" max="6908" width="13.25" style="223" customWidth="1"/>
    <col min="6909" max="6909" width="10.5" style="223" customWidth="1"/>
    <col min="6910" max="6910" width="12.25" style="223" customWidth="1"/>
    <col min="6911" max="6911" width="8.75" style="223" hidden="1" customWidth="1"/>
    <col min="6912" max="6928" width="9" style="223" customWidth="1"/>
    <col min="6929" max="7161" width="8.75" style="223"/>
    <col min="7162" max="7162" width="62.75" style="223" customWidth="1"/>
    <col min="7163" max="7164" width="13.25" style="223" customWidth="1"/>
    <col min="7165" max="7165" width="10.5" style="223" customWidth="1"/>
    <col min="7166" max="7166" width="12.25" style="223" customWidth="1"/>
    <col min="7167" max="7167" width="8.75" style="223" hidden="1" customWidth="1"/>
    <col min="7168" max="7184" width="9" style="223" customWidth="1"/>
    <col min="7185" max="7417" width="8.75" style="223"/>
    <col min="7418" max="7418" width="62.75" style="223" customWidth="1"/>
    <col min="7419" max="7420" width="13.25" style="223" customWidth="1"/>
    <col min="7421" max="7421" width="10.5" style="223" customWidth="1"/>
    <col min="7422" max="7422" width="12.25" style="223" customWidth="1"/>
    <col min="7423" max="7423" width="8.75" style="223" hidden="1" customWidth="1"/>
    <col min="7424" max="7440" width="9" style="223" customWidth="1"/>
    <col min="7441" max="7673" width="8.75" style="223"/>
    <col min="7674" max="7674" width="62.75" style="223" customWidth="1"/>
    <col min="7675" max="7676" width="13.25" style="223" customWidth="1"/>
    <col min="7677" max="7677" width="10.5" style="223" customWidth="1"/>
    <col min="7678" max="7678" width="12.25" style="223" customWidth="1"/>
    <col min="7679" max="7679" width="8.75" style="223" hidden="1" customWidth="1"/>
    <col min="7680" max="7696" width="9" style="223" customWidth="1"/>
    <col min="7697" max="7929" width="8.75" style="223"/>
    <col min="7930" max="7930" width="62.75" style="223" customWidth="1"/>
    <col min="7931" max="7932" width="13.25" style="223" customWidth="1"/>
    <col min="7933" max="7933" width="10.5" style="223" customWidth="1"/>
    <col min="7934" max="7934" width="12.25" style="223" customWidth="1"/>
    <col min="7935" max="7935" width="8.75" style="223" hidden="1" customWidth="1"/>
    <col min="7936" max="7952" width="9" style="223" customWidth="1"/>
    <col min="7953" max="8185" width="8.75" style="223"/>
    <col min="8186" max="8186" width="62.75" style="223" customWidth="1"/>
    <col min="8187" max="8188" width="13.25" style="223" customWidth="1"/>
    <col min="8189" max="8189" width="10.5" style="223" customWidth="1"/>
    <col min="8190" max="8190" width="12.25" style="223" customWidth="1"/>
    <col min="8191" max="8191" width="8.75" style="223" hidden="1" customWidth="1"/>
    <col min="8192" max="8208" width="9" style="223" customWidth="1"/>
    <col min="8209" max="8441" width="8.75" style="223"/>
    <col min="8442" max="8442" width="62.75" style="223" customWidth="1"/>
    <col min="8443" max="8444" width="13.25" style="223" customWidth="1"/>
    <col min="8445" max="8445" width="10.5" style="223" customWidth="1"/>
    <col min="8446" max="8446" width="12.25" style="223" customWidth="1"/>
    <col min="8447" max="8447" width="8.75" style="223" hidden="1" customWidth="1"/>
    <col min="8448" max="8464" width="9" style="223" customWidth="1"/>
    <col min="8465" max="8697" width="8.75" style="223"/>
    <col min="8698" max="8698" width="62.75" style="223" customWidth="1"/>
    <col min="8699" max="8700" width="13.25" style="223" customWidth="1"/>
    <col min="8701" max="8701" width="10.5" style="223" customWidth="1"/>
    <col min="8702" max="8702" width="12.25" style="223" customWidth="1"/>
    <col min="8703" max="8703" width="8.75" style="223" hidden="1" customWidth="1"/>
    <col min="8704" max="8720" width="9" style="223" customWidth="1"/>
    <col min="8721" max="8953" width="8.75" style="223"/>
    <col min="8954" max="8954" width="62.75" style="223" customWidth="1"/>
    <col min="8955" max="8956" width="13.25" style="223" customWidth="1"/>
    <col min="8957" max="8957" width="10.5" style="223" customWidth="1"/>
    <col min="8958" max="8958" width="12.25" style="223" customWidth="1"/>
    <col min="8959" max="8959" width="8.75" style="223" hidden="1" customWidth="1"/>
    <col min="8960" max="8976" width="9" style="223" customWidth="1"/>
    <col min="8977" max="9209" width="8.75" style="223"/>
    <col min="9210" max="9210" width="62.75" style="223" customWidth="1"/>
    <col min="9211" max="9212" width="13.25" style="223" customWidth="1"/>
    <col min="9213" max="9213" width="10.5" style="223" customWidth="1"/>
    <col min="9214" max="9214" width="12.25" style="223" customWidth="1"/>
    <col min="9215" max="9215" width="8.75" style="223" hidden="1" customWidth="1"/>
    <col min="9216" max="9232" width="9" style="223" customWidth="1"/>
    <col min="9233" max="9465" width="8.75" style="223"/>
    <col min="9466" max="9466" width="62.75" style="223" customWidth="1"/>
    <col min="9467" max="9468" width="13.25" style="223" customWidth="1"/>
    <col min="9469" max="9469" width="10.5" style="223" customWidth="1"/>
    <col min="9470" max="9470" width="12.25" style="223" customWidth="1"/>
    <col min="9471" max="9471" width="8.75" style="223" hidden="1" customWidth="1"/>
    <col min="9472" max="9488" width="9" style="223" customWidth="1"/>
    <col min="9489" max="9721" width="8.75" style="223"/>
    <col min="9722" max="9722" width="62.75" style="223" customWidth="1"/>
    <col min="9723" max="9724" width="13.25" style="223" customWidth="1"/>
    <col min="9725" max="9725" width="10.5" style="223" customWidth="1"/>
    <col min="9726" max="9726" width="12.25" style="223" customWidth="1"/>
    <col min="9727" max="9727" width="8.75" style="223" hidden="1" customWidth="1"/>
    <col min="9728" max="9744" width="9" style="223" customWidth="1"/>
    <col min="9745" max="9977" width="8.75" style="223"/>
    <col min="9978" max="9978" width="62.75" style="223" customWidth="1"/>
    <col min="9979" max="9980" width="13.25" style="223" customWidth="1"/>
    <col min="9981" max="9981" width="10.5" style="223" customWidth="1"/>
    <col min="9982" max="9982" width="12.25" style="223" customWidth="1"/>
    <col min="9983" max="9983" width="8.75" style="223" hidden="1" customWidth="1"/>
    <col min="9984" max="10000" width="9" style="223" customWidth="1"/>
    <col min="10001" max="10233" width="8.75" style="223"/>
    <col min="10234" max="10234" width="62.75" style="223" customWidth="1"/>
    <col min="10235" max="10236" width="13.25" style="223" customWidth="1"/>
    <col min="10237" max="10237" width="10.5" style="223" customWidth="1"/>
    <col min="10238" max="10238" width="12.25" style="223" customWidth="1"/>
    <col min="10239" max="10239" width="8.75" style="223" hidden="1" customWidth="1"/>
    <col min="10240" max="10256" width="9" style="223" customWidth="1"/>
    <col min="10257" max="10489" width="8.75" style="223"/>
    <col min="10490" max="10490" width="62.75" style="223" customWidth="1"/>
    <col min="10491" max="10492" width="13.25" style="223" customWidth="1"/>
    <col min="10493" max="10493" width="10.5" style="223" customWidth="1"/>
    <col min="10494" max="10494" width="12.25" style="223" customWidth="1"/>
    <col min="10495" max="10495" width="8.75" style="223" hidden="1" customWidth="1"/>
    <col min="10496" max="10512" width="9" style="223" customWidth="1"/>
    <col min="10513" max="10745" width="8.75" style="223"/>
    <col min="10746" max="10746" width="62.75" style="223" customWidth="1"/>
    <col min="10747" max="10748" width="13.25" style="223" customWidth="1"/>
    <col min="10749" max="10749" width="10.5" style="223" customWidth="1"/>
    <col min="10750" max="10750" width="12.25" style="223" customWidth="1"/>
    <col min="10751" max="10751" width="8.75" style="223" hidden="1" customWidth="1"/>
    <col min="10752" max="10768" width="9" style="223" customWidth="1"/>
    <col min="10769" max="11001" width="8.75" style="223"/>
    <col min="11002" max="11002" width="62.75" style="223" customWidth="1"/>
    <col min="11003" max="11004" width="13.25" style="223" customWidth="1"/>
    <col min="11005" max="11005" width="10.5" style="223" customWidth="1"/>
    <col min="11006" max="11006" width="12.25" style="223" customWidth="1"/>
    <col min="11007" max="11007" width="8.75" style="223" hidden="1" customWidth="1"/>
    <col min="11008" max="11024" width="9" style="223" customWidth="1"/>
    <col min="11025" max="11257" width="8.75" style="223"/>
    <col min="11258" max="11258" width="62.75" style="223" customWidth="1"/>
    <col min="11259" max="11260" width="13.25" style="223" customWidth="1"/>
    <col min="11261" max="11261" width="10.5" style="223" customWidth="1"/>
    <col min="11262" max="11262" width="12.25" style="223" customWidth="1"/>
    <col min="11263" max="11263" width="8.75" style="223" hidden="1" customWidth="1"/>
    <col min="11264" max="11280" width="9" style="223" customWidth="1"/>
    <col min="11281" max="11513" width="8.75" style="223"/>
    <col min="11514" max="11514" width="62.75" style="223" customWidth="1"/>
    <col min="11515" max="11516" width="13.25" style="223" customWidth="1"/>
    <col min="11517" max="11517" width="10.5" style="223" customWidth="1"/>
    <col min="11518" max="11518" width="12.25" style="223" customWidth="1"/>
    <col min="11519" max="11519" width="8.75" style="223" hidden="1" customWidth="1"/>
    <col min="11520" max="11536" width="9" style="223" customWidth="1"/>
    <col min="11537" max="11769" width="8.75" style="223"/>
    <col min="11770" max="11770" width="62.75" style="223" customWidth="1"/>
    <col min="11771" max="11772" width="13.25" style="223" customWidth="1"/>
    <col min="11773" max="11773" width="10.5" style="223" customWidth="1"/>
    <col min="11774" max="11774" width="12.25" style="223" customWidth="1"/>
    <col min="11775" max="11775" width="8.75" style="223" hidden="1" customWidth="1"/>
    <col min="11776" max="11792" width="9" style="223" customWidth="1"/>
    <col min="11793" max="12025" width="8.75" style="223"/>
    <col min="12026" max="12026" width="62.75" style="223" customWidth="1"/>
    <col min="12027" max="12028" width="13.25" style="223" customWidth="1"/>
    <col min="12029" max="12029" width="10.5" style="223" customWidth="1"/>
    <col min="12030" max="12030" width="12.25" style="223" customWidth="1"/>
    <col min="12031" max="12031" width="8.75" style="223" hidden="1" customWidth="1"/>
    <col min="12032" max="12048" width="9" style="223" customWidth="1"/>
    <col min="12049" max="12281" width="8.75" style="223"/>
    <col min="12282" max="12282" width="62.75" style="223" customWidth="1"/>
    <col min="12283" max="12284" width="13.25" style="223" customWidth="1"/>
    <col min="12285" max="12285" width="10.5" style="223" customWidth="1"/>
    <col min="12286" max="12286" width="12.25" style="223" customWidth="1"/>
    <col min="12287" max="12287" width="8.75" style="223" hidden="1" customWidth="1"/>
    <col min="12288" max="12304" width="9" style="223" customWidth="1"/>
    <col min="12305" max="12537" width="8.75" style="223"/>
    <col min="12538" max="12538" width="62.75" style="223" customWidth="1"/>
    <col min="12539" max="12540" width="13.25" style="223" customWidth="1"/>
    <col min="12541" max="12541" width="10.5" style="223" customWidth="1"/>
    <col min="12542" max="12542" width="12.25" style="223" customWidth="1"/>
    <col min="12543" max="12543" width="8.75" style="223" hidden="1" customWidth="1"/>
    <col min="12544" max="12560" width="9" style="223" customWidth="1"/>
    <col min="12561" max="12793" width="8.75" style="223"/>
    <col min="12794" max="12794" width="62.75" style="223" customWidth="1"/>
    <col min="12795" max="12796" width="13.25" style="223" customWidth="1"/>
    <col min="12797" max="12797" width="10.5" style="223" customWidth="1"/>
    <col min="12798" max="12798" width="12.25" style="223" customWidth="1"/>
    <col min="12799" max="12799" width="8.75" style="223" hidden="1" customWidth="1"/>
    <col min="12800" max="12816" width="9" style="223" customWidth="1"/>
    <col min="12817" max="13049" width="8.75" style="223"/>
    <col min="13050" max="13050" width="62.75" style="223" customWidth="1"/>
    <col min="13051" max="13052" width="13.25" style="223" customWidth="1"/>
    <col min="13053" max="13053" width="10.5" style="223" customWidth="1"/>
    <col min="13054" max="13054" width="12.25" style="223" customWidth="1"/>
    <col min="13055" max="13055" width="8.75" style="223" hidden="1" customWidth="1"/>
    <col min="13056" max="13072" width="9" style="223" customWidth="1"/>
    <col min="13073" max="13305" width="8.75" style="223"/>
    <col min="13306" max="13306" width="62.75" style="223" customWidth="1"/>
    <col min="13307" max="13308" width="13.25" style="223" customWidth="1"/>
    <col min="13309" max="13309" width="10.5" style="223" customWidth="1"/>
    <col min="13310" max="13310" width="12.25" style="223" customWidth="1"/>
    <col min="13311" max="13311" width="8.75" style="223" hidden="1" customWidth="1"/>
    <col min="13312" max="13328" width="9" style="223" customWidth="1"/>
    <col min="13329" max="13561" width="8.75" style="223"/>
    <col min="13562" max="13562" width="62.75" style="223" customWidth="1"/>
    <col min="13563" max="13564" width="13.25" style="223" customWidth="1"/>
    <col min="13565" max="13565" width="10.5" style="223" customWidth="1"/>
    <col min="13566" max="13566" width="12.25" style="223" customWidth="1"/>
    <col min="13567" max="13567" width="8.75" style="223" hidden="1" customWidth="1"/>
    <col min="13568" max="13584" width="9" style="223" customWidth="1"/>
    <col min="13585" max="13817" width="8.75" style="223"/>
    <col min="13818" max="13818" width="62.75" style="223" customWidth="1"/>
    <col min="13819" max="13820" width="13.25" style="223" customWidth="1"/>
    <col min="13821" max="13821" width="10.5" style="223" customWidth="1"/>
    <col min="13822" max="13822" width="12.25" style="223" customWidth="1"/>
    <col min="13823" max="13823" width="8.75" style="223" hidden="1" customWidth="1"/>
    <col min="13824" max="13840" width="9" style="223" customWidth="1"/>
    <col min="13841" max="14073" width="8.75" style="223"/>
    <col min="14074" max="14074" width="62.75" style="223" customWidth="1"/>
    <col min="14075" max="14076" width="13.25" style="223" customWidth="1"/>
    <col min="14077" max="14077" width="10.5" style="223" customWidth="1"/>
    <col min="14078" max="14078" width="12.25" style="223" customWidth="1"/>
    <col min="14079" max="14079" width="8.75" style="223" hidden="1" customWidth="1"/>
    <col min="14080" max="14096" width="9" style="223" customWidth="1"/>
    <col min="14097" max="14329" width="8.75" style="223"/>
    <col min="14330" max="14330" width="62.75" style="223" customWidth="1"/>
    <col min="14331" max="14332" width="13.25" style="223" customWidth="1"/>
    <col min="14333" max="14333" width="10.5" style="223" customWidth="1"/>
    <col min="14334" max="14334" width="12.25" style="223" customWidth="1"/>
    <col min="14335" max="14335" width="8.75" style="223" hidden="1" customWidth="1"/>
    <col min="14336" max="14352" width="9" style="223" customWidth="1"/>
    <col min="14353" max="14585" width="8.75" style="223"/>
    <col min="14586" max="14586" width="62.75" style="223" customWidth="1"/>
    <col min="14587" max="14588" width="13.25" style="223" customWidth="1"/>
    <col min="14589" max="14589" width="10.5" style="223" customWidth="1"/>
    <col min="14590" max="14590" width="12.25" style="223" customWidth="1"/>
    <col min="14591" max="14591" width="8.75" style="223" hidden="1" customWidth="1"/>
    <col min="14592" max="14608" width="9" style="223" customWidth="1"/>
    <col min="14609" max="14841" width="8.75" style="223"/>
    <col min="14842" max="14842" width="62.75" style="223" customWidth="1"/>
    <col min="14843" max="14844" width="13.25" style="223" customWidth="1"/>
    <col min="14845" max="14845" width="10.5" style="223" customWidth="1"/>
    <col min="14846" max="14846" width="12.25" style="223" customWidth="1"/>
    <col min="14847" max="14847" width="8.75" style="223" hidden="1" customWidth="1"/>
    <col min="14848" max="14864" width="9" style="223" customWidth="1"/>
    <col min="14865" max="15097" width="8.75" style="223"/>
    <col min="15098" max="15098" width="62.75" style="223" customWidth="1"/>
    <col min="15099" max="15100" width="13.25" style="223" customWidth="1"/>
    <col min="15101" max="15101" width="10.5" style="223" customWidth="1"/>
    <col min="15102" max="15102" width="12.25" style="223" customWidth="1"/>
    <col min="15103" max="15103" width="8.75" style="223" hidden="1" customWidth="1"/>
    <col min="15104" max="15120" width="9" style="223" customWidth="1"/>
    <col min="15121" max="15353" width="8.75" style="223"/>
    <col min="15354" max="15354" width="62.75" style="223" customWidth="1"/>
    <col min="15355" max="15356" width="13.25" style="223" customWidth="1"/>
    <col min="15357" max="15357" width="10.5" style="223" customWidth="1"/>
    <col min="15358" max="15358" width="12.25" style="223" customWidth="1"/>
    <col min="15359" max="15359" width="8.75" style="223" hidden="1" customWidth="1"/>
    <col min="15360" max="15376" width="9" style="223" customWidth="1"/>
    <col min="15377" max="15609" width="8.75" style="223"/>
    <col min="15610" max="15610" width="62.75" style="223" customWidth="1"/>
    <col min="15611" max="15612" width="13.25" style="223" customWidth="1"/>
    <col min="15613" max="15613" width="10.5" style="223" customWidth="1"/>
    <col min="15614" max="15614" width="12.25" style="223" customWidth="1"/>
    <col min="15615" max="15615" width="8.75" style="223" hidden="1" customWidth="1"/>
    <col min="15616" max="15632" width="9" style="223" customWidth="1"/>
    <col min="15633" max="15865" width="8.75" style="223"/>
    <col min="15866" max="15866" width="62.75" style="223" customWidth="1"/>
    <col min="15867" max="15868" width="13.25" style="223" customWidth="1"/>
    <col min="15869" max="15869" width="10.5" style="223" customWidth="1"/>
    <col min="15870" max="15870" width="12.25" style="223" customWidth="1"/>
    <col min="15871" max="15871" width="8.75" style="223" hidden="1" customWidth="1"/>
    <col min="15872" max="15888" width="9" style="223" customWidth="1"/>
    <col min="15889" max="16121" width="8.75" style="223"/>
    <col min="16122" max="16122" width="62.75" style="223" customWidth="1"/>
    <col min="16123" max="16124" width="13.25" style="223" customWidth="1"/>
    <col min="16125" max="16125" width="10.5" style="223" customWidth="1"/>
    <col min="16126" max="16126" width="12.25" style="223" customWidth="1"/>
    <col min="16127" max="16127" width="8.75" style="223" hidden="1" customWidth="1"/>
    <col min="16128" max="16144" width="9" style="223" customWidth="1"/>
    <col min="16145" max="16384" width="8.75" style="223"/>
  </cols>
  <sheetData>
    <row r="1" ht="31.5" customHeight="1" spans="1:6">
      <c r="A1" s="283" t="s">
        <v>879</v>
      </c>
      <c r="B1" s="283"/>
      <c r="C1" s="283"/>
      <c r="D1" s="283"/>
      <c r="E1" s="284"/>
      <c r="F1" s="284"/>
    </row>
    <row r="2" s="279" customFormat="1" ht="15" customHeight="1" spans="1:6">
      <c r="A2" s="285"/>
      <c r="E2" s="286"/>
      <c r="F2" s="287" t="s">
        <v>29</v>
      </c>
    </row>
    <row r="3" s="280" customFormat="1" ht="52.5" customHeight="1" spans="1:6">
      <c r="A3" s="181" t="s">
        <v>30</v>
      </c>
      <c r="B3" s="47" t="s">
        <v>31</v>
      </c>
      <c r="C3" s="47" t="s">
        <v>32</v>
      </c>
      <c r="D3" s="47" t="s">
        <v>33</v>
      </c>
      <c r="E3" s="288" t="s">
        <v>34</v>
      </c>
      <c r="F3" s="288" t="s">
        <v>35</v>
      </c>
    </row>
    <row r="4" s="281" customFormat="1" ht="20.1" customHeight="1" spans="1:6">
      <c r="A4" s="133" t="s">
        <v>880</v>
      </c>
      <c r="B4" s="146">
        <f>SUM(B5:B6)</f>
        <v>11</v>
      </c>
      <c r="C4" s="146">
        <f>SUM(C5:C6)</f>
        <v>11</v>
      </c>
      <c r="D4" s="146">
        <f>SUM(D5:D6)</f>
        <v>13</v>
      </c>
      <c r="E4" s="289">
        <f>C4/B4*100</f>
        <v>100</v>
      </c>
      <c r="F4" s="289">
        <f>C4/D4*100</f>
        <v>84.62</v>
      </c>
    </row>
    <row r="5" s="280" customFormat="1" ht="18" customHeight="1" spans="1:6">
      <c r="A5" s="137" t="s">
        <v>881</v>
      </c>
      <c r="B5" s="182">
        <v>11</v>
      </c>
      <c r="C5" s="182">
        <v>11</v>
      </c>
      <c r="D5" s="182"/>
      <c r="E5" s="289"/>
      <c r="F5" s="289"/>
    </row>
    <row r="6" s="280" customFormat="1" ht="18" customHeight="1" spans="1:6">
      <c r="A6" s="137" t="s">
        <v>882</v>
      </c>
      <c r="B6" s="182"/>
      <c r="C6" s="182"/>
      <c r="D6" s="182">
        <v>13</v>
      </c>
      <c r="E6" s="289"/>
      <c r="F6" s="289">
        <f>C6/D6*100</f>
        <v>0</v>
      </c>
    </row>
    <row r="7" s="281" customFormat="1" ht="20.1" customHeight="1" spans="1:6">
      <c r="A7" s="133" t="s">
        <v>883</v>
      </c>
      <c r="B7" s="146">
        <f>SUM(B8:B9)</f>
        <v>71</v>
      </c>
      <c r="C7" s="146">
        <f>SUM(C8:C9)</f>
        <v>20</v>
      </c>
      <c r="D7" s="146">
        <f>SUM(D8:D9)</f>
        <v>23</v>
      </c>
      <c r="E7" s="289">
        <f>C7/B7*100</f>
        <v>28.17</v>
      </c>
      <c r="F7" s="289">
        <f>C7/D7*100</f>
        <v>86.96</v>
      </c>
    </row>
    <row r="8" s="280" customFormat="1" ht="20.1" customHeight="1" spans="1:6">
      <c r="A8" s="137" t="s">
        <v>884</v>
      </c>
      <c r="B8" s="182">
        <v>71</v>
      </c>
      <c r="C8" s="182">
        <v>20</v>
      </c>
      <c r="D8" s="182">
        <v>23</v>
      </c>
      <c r="E8" s="289">
        <f>C8/B8*100</f>
        <v>28.17</v>
      </c>
      <c r="F8" s="289">
        <f>C8/D8*100</f>
        <v>86.96</v>
      </c>
    </row>
    <row r="9" s="280" customFormat="1" ht="20.1" customHeight="1" spans="1:6">
      <c r="A9" s="137" t="s">
        <v>885</v>
      </c>
      <c r="B9" s="182"/>
      <c r="C9" s="182"/>
      <c r="D9" s="182"/>
      <c r="E9" s="289"/>
      <c r="F9" s="289"/>
    </row>
    <row r="10" s="281" customFormat="1" ht="20.1" customHeight="1" spans="1:6">
      <c r="A10" s="133" t="s">
        <v>886</v>
      </c>
      <c r="B10" s="146">
        <f>SUM(B11:B15)</f>
        <v>36174</v>
      </c>
      <c r="C10" s="146">
        <f>SUM(C11:C15)</f>
        <v>25412</v>
      </c>
      <c r="D10" s="146">
        <f>SUM(D11:D15)</f>
        <v>23573</v>
      </c>
      <c r="E10" s="289">
        <f>C10/B10*100</f>
        <v>70.25</v>
      </c>
      <c r="F10" s="289">
        <f>C10/D10*100</f>
        <v>107.8</v>
      </c>
    </row>
    <row r="11" s="280" customFormat="1" ht="20.1" customHeight="1" spans="1:6">
      <c r="A11" s="137" t="s">
        <v>887</v>
      </c>
      <c r="B11" s="182">
        <v>35875</v>
      </c>
      <c r="C11" s="182">
        <v>25412</v>
      </c>
      <c r="D11" s="182">
        <v>23573</v>
      </c>
      <c r="E11" s="289">
        <f>C11/B11*100</f>
        <v>70.83</v>
      </c>
      <c r="F11" s="289">
        <f>C11/D11*100</f>
        <v>107.8</v>
      </c>
    </row>
    <row r="12" s="280" customFormat="1" ht="20.1" customHeight="1" spans="1:6">
      <c r="A12" s="137" t="s">
        <v>888</v>
      </c>
      <c r="B12" s="182"/>
      <c r="C12" s="182"/>
      <c r="D12" s="182"/>
      <c r="E12" s="289"/>
      <c r="F12" s="289"/>
    </row>
    <row r="13" s="280" customFormat="1" ht="20.1" customHeight="1" spans="1:6">
      <c r="A13" s="137" t="s">
        <v>889</v>
      </c>
      <c r="B13" s="182">
        <v>299</v>
      </c>
      <c r="C13" s="182"/>
      <c r="D13" s="182"/>
      <c r="E13" s="289"/>
      <c r="F13" s="289"/>
    </row>
    <row r="14" s="280" customFormat="1" ht="20.1" customHeight="1" spans="1:6">
      <c r="A14" s="137" t="s">
        <v>890</v>
      </c>
      <c r="B14" s="182"/>
      <c r="C14" s="182"/>
      <c r="D14" s="182"/>
      <c r="E14" s="289"/>
      <c r="F14" s="289"/>
    </row>
    <row r="15" s="280" customFormat="1" ht="20.1" customHeight="1" spans="1:6">
      <c r="A15" s="137" t="s">
        <v>891</v>
      </c>
      <c r="B15" s="182"/>
      <c r="C15" s="182"/>
      <c r="D15" s="182"/>
      <c r="E15" s="289"/>
      <c r="F15" s="289"/>
    </row>
    <row r="16" s="281" customFormat="1" ht="19.5" customHeight="1" spans="1:6">
      <c r="A16" s="133" t="s">
        <v>892</v>
      </c>
      <c r="B16" s="146">
        <f>SUM(B17:B18)</f>
        <v>-1</v>
      </c>
      <c r="C16" s="146">
        <f>SUM(C17:C18)</f>
        <v>-14</v>
      </c>
      <c r="D16" s="146">
        <f>SUM(D17:D18)</f>
        <v>1</v>
      </c>
      <c r="E16" s="289">
        <f>C16/B16*100</f>
        <v>1400</v>
      </c>
      <c r="F16" s="289">
        <f>C16/D16*100</f>
        <v>-1400</v>
      </c>
    </row>
    <row r="17" s="280" customFormat="1" ht="20.1" customHeight="1" spans="1:6">
      <c r="A17" s="137" t="s">
        <v>893</v>
      </c>
      <c r="B17" s="182">
        <v>-1</v>
      </c>
      <c r="C17" s="182">
        <v>-14</v>
      </c>
      <c r="D17" s="182">
        <v>1</v>
      </c>
      <c r="E17" s="289">
        <f>C17/B17*100</f>
        <v>1400</v>
      </c>
      <c r="F17" s="289"/>
    </row>
    <row r="18" s="280" customFormat="1" ht="20.1" customHeight="1" spans="1:6">
      <c r="A18" s="137" t="s">
        <v>894</v>
      </c>
      <c r="B18" s="182"/>
      <c r="C18" s="182"/>
      <c r="D18" s="182"/>
      <c r="E18" s="289"/>
      <c r="F18" s="289"/>
    </row>
    <row r="19" s="281" customFormat="1" ht="18.75" customHeight="1" spans="1:6">
      <c r="A19" s="133" t="s">
        <v>895</v>
      </c>
      <c r="B19" s="146">
        <f>SUM(B20:B22)</f>
        <v>0</v>
      </c>
      <c r="C19" s="146"/>
      <c r="D19" s="146"/>
      <c r="E19" s="289"/>
      <c r="F19" s="289"/>
    </row>
    <row r="20" s="280" customFormat="1" ht="20.1" customHeight="1" spans="1:6">
      <c r="A20" s="137" t="s">
        <v>896</v>
      </c>
      <c r="B20" s="182"/>
      <c r="C20" s="182"/>
      <c r="D20" s="182"/>
      <c r="E20" s="289"/>
      <c r="F20" s="289"/>
    </row>
    <row r="21" s="280" customFormat="1" ht="20.1" customHeight="1" spans="1:6">
      <c r="A21" s="137" t="s">
        <v>897</v>
      </c>
      <c r="B21" s="182"/>
      <c r="C21" s="182"/>
      <c r="D21" s="182"/>
      <c r="E21" s="289"/>
      <c r="F21" s="289"/>
    </row>
    <row r="22" s="280" customFormat="1" ht="20.1" customHeight="1" spans="1:6">
      <c r="A22" s="137" t="s">
        <v>898</v>
      </c>
      <c r="B22" s="182"/>
      <c r="C22" s="182"/>
      <c r="D22" s="182"/>
      <c r="E22" s="289"/>
      <c r="F22" s="289"/>
    </row>
    <row r="23" s="281" customFormat="1" ht="20.1" customHeight="1" spans="1:6">
      <c r="A23" s="133" t="s">
        <v>899</v>
      </c>
      <c r="B23" s="146">
        <f>SUM(B24)</f>
        <v>0</v>
      </c>
      <c r="C23" s="146"/>
      <c r="D23" s="146"/>
      <c r="E23" s="289"/>
      <c r="F23" s="289"/>
    </row>
    <row r="24" s="280" customFormat="1" ht="20.1" customHeight="1" spans="1:6">
      <c r="A24" s="137" t="s">
        <v>900</v>
      </c>
      <c r="B24" s="182"/>
      <c r="C24" s="182"/>
      <c r="D24" s="182"/>
      <c r="E24" s="289"/>
      <c r="F24" s="289"/>
    </row>
    <row r="25" s="281" customFormat="1" ht="20.1" customHeight="1" spans="1:6">
      <c r="A25" s="133" t="s">
        <v>901</v>
      </c>
      <c r="B25" s="146">
        <f>SUM(B26)</f>
        <v>0</v>
      </c>
      <c r="C25" s="146"/>
      <c r="D25" s="146"/>
      <c r="E25" s="289"/>
      <c r="F25" s="289"/>
    </row>
    <row r="26" s="280" customFormat="1" ht="18.75" customHeight="1" spans="1:6">
      <c r="A26" s="137" t="s">
        <v>882</v>
      </c>
      <c r="B26" s="182"/>
      <c r="C26" s="182"/>
      <c r="D26" s="182"/>
      <c r="E26" s="289"/>
      <c r="F26" s="289"/>
    </row>
    <row r="27" s="281" customFormat="1" ht="20.1" customHeight="1" spans="1:6">
      <c r="A27" s="133" t="s">
        <v>902</v>
      </c>
      <c r="B27" s="146">
        <f>SUM(B28:B30)</f>
        <v>101418</v>
      </c>
      <c r="C27" s="146">
        <f>SUM(C28:C30)</f>
        <v>82846</v>
      </c>
      <c r="D27" s="146">
        <f>SUM(D28:D30)</f>
        <v>45652</v>
      </c>
      <c r="E27" s="289">
        <f>C27/B27*100</f>
        <v>81.69</v>
      </c>
      <c r="F27" s="289">
        <f>C27/D27*100</f>
        <v>181.47</v>
      </c>
    </row>
    <row r="28" s="280" customFormat="1" ht="20.1" customHeight="1" spans="1:6">
      <c r="A28" s="137" t="s">
        <v>903</v>
      </c>
      <c r="B28" s="182">
        <v>99009</v>
      </c>
      <c r="C28" s="182">
        <v>82009</v>
      </c>
      <c r="D28" s="182">
        <v>45000</v>
      </c>
      <c r="E28" s="289">
        <f>C28/B28*100</f>
        <v>82.83</v>
      </c>
      <c r="F28" s="289">
        <f>C28/D28*100</f>
        <v>182.24</v>
      </c>
    </row>
    <row r="29" s="280" customFormat="1" ht="20.1" customHeight="1" spans="1:6">
      <c r="A29" s="137" t="s">
        <v>904</v>
      </c>
      <c r="B29" s="182"/>
      <c r="C29" s="182"/>
      <c r="D29" s="182"/>
      <c r="E29" s="289"/>
      <c r="F29" s="289"/>
    </row>
    <row r="30" s="280" customFormat="1" ht="20.1" customHeight="1" spans="1:6">
      <c r="A30" s="137" t="s">
        <v>905</v>
      </c>
      <c r="B30" s="182">
        <v>2409</v>
      </c>
      <c r="C30" s="182">
        <v>837</v>
      </c>
      <c r="D30" s="182">
        <v>652</v>
      </c>
      <c r="E30" s="289">
        <f>C30/B30*100</f>
        <v>34.74</v>
      </c>
      <c r="F30" s="289">
        <f>C30/D30*100</f>
        <v>128.37</v>
      </c>
    </row>
    <row r="31" s="281" customFormat="1" ht="20.1" customHeight="1" spans="1:6">
      <c r="A31" s="133" t="s">
        <v>906</v>
      </c>
      <c r="B31" s="146">
        <v>1820</v>
      </c>
      <c r="C31" s="146">
        <v>1820</v>
      </c>
      <c r="D31" s="146">
        <v>760</v>
      </c>
      <c r="E31" s="289">
        <f>C31/B31*100</f>
        <v>100</v>
      </c>
      <c r="F31" s="289">
        <f>C31/D31*100</f>
        <v>239.47</v>
      </c>
    </row>
    <row r="32" s="281" customFormat="1" ht="20.1" customHeight="1" spans="1:6">
      <c r="A32" s="133" t="s">
        <v>907</v>
      </c>
      <c r="B32" s="146">
        <v>102</v>
      </c>
      <c r="C32" s="146">
        <v>102</v>
      </c>
      <c r="D32" s="146">
        <v>49</v>
      </c>
      <c r="E32" s="289">
        <f>C32/B32*100</f>
        <v>100</v>
      </c>
      <c r="F32" s="289">
        <f>C32/D32*100</f>
        <v>208.16</v>
      </c>
    </row>
    <row r="33" s="281" customFormat="1" ht="20.1" customHeight="1" spans="1:6">
      <c r="A33" s="133" t="s">
        <v>908</v>
      </c>
      <c r="B33" s="146">
        <v>2321</v>
      </c>
      <c r="C33" s="146">
        <v>2321</v>
      </c>
      <c r="D33" s="146">
        <v>5031</v>
      </c>
      <c r="E33" s="289">
        <f>C33/B33*100</f>
        <v>100</v>
      </c>
      <c r="F33" s="289"/>
    </row>
    <row r="34" s="281" customFormat="1" ht="20.1" customHeight="1" spans="1:6">
      <c r="A34" s="290" t="s">
        <v>909</v>
      </c>
      <c r="B34" s="146">
        <f>B4+B7+B10+B16+B19+B23+B25+B27+B31+B32+B33</f>
        <v>141916</v>
      </c>
      <c r="C34" s="146">
        <f t="shared" ref="C34:D34" si="0">C4+C7+C10+C16+C19+C23+C25+C27+C31+C32+C33</f>
        <v>112518</v>
      </c>
      <c r="D34" s="146">
        <f t="shared" si="0"/>
        <v>75102</v>
      </c>
      <c r="E34" s="289">
        <f>C34/B34*100</f>
        <v>79.28</v>
      </c>
      <c r="F34" s="289">
        <f>C34/D34*100</f>
        <v>149.82</v>
      </c>
    </row>
    <row r="35" s="281" customFormat="1" ht="20.1" customHeight="1" spans="1:6">
      <c r="A35" s="291" t="s">
        <v>103</v>
      </c>
      <c r="B35" s="146"/>
      <c r="C35" s="146">
        <v>0</v>
      </c>
      <c r="D35" s="146">
        <v>315</v>
      </c>
      <c r="E35" s="289"/>
      <c r="F35" s="289"/>
    </row>
    <row r="36" s="281" customFormat="1" ht="20.1" customHeight="1" spans="1:6">
      <c r="A36" s="291" t="s">
        <v>104</v>
      </c>
      <c r="B36" s="146"/>
      <c r="C36" s="146">
        <f>SUM(C37:C39)</f>
        <v>42479</v>
      </c>
      <c r="D36" s="146">
        <f>SUM(D37:D39)</f>
        <v>85970</v>
      </c>
      <c r="E36" s="289"/>
      <c r="F36" s="289">
        <f>C36/D36*100</f>
        <v>49.41</v>
      </c>
    </row>
    <row r="37" s="280" customFormat="1" ht="20.1" customHeight="1" spans="1:6">
      <c r="A37" s="292" t="s">
        <v>910</v>
      </c>
      <c r="B37" s="182"/>
      <c r="C37" s="182">
        <v>13081</v>
      </c>
      <c r="D37" s="182">
        <v>70943</v>
      </c>
      <c r="E37" s="289"/>
      <c r="F37" s="289">
        <f>C37/D37*100</f>
        <v>18.44</v>
      </c>
    </row>
    <row r="38" s="280" customFormat="1" ht="18" customHeight="1" spans="1:6">
      <c r="A38" s="292" t="s">
        <v>911</v>
      </c>
      <c r="B38" s="182"/>
      <c r="C38" s="182"/>
      <c r="D38" s="182"/>
      <c r="E38" s="289"/>
      <c r="F38" s="289"/>
    </row>
    <row r="39" s="280" customFormat="1" ht="20.1" customHeight="1" spans="1:6">
      <c r="A39" s="292" t="s">
        <v>912</v>
      </c>
      <c r="B39" s="182"/>
      <c r="C39" s="182">
        <v>29398</v>
      </c>
      <c r="D39" s="182">
        <v>15027</v>
      </c>
      <c r="E39" s="289"/>
      <c r="F39" s="289">
        <f>C39/D39*100</f>
        <v>195.63</v>
      </c>
    </row>
    <row r="40" s="281" customFormat="1" ht="18.75" customHeight="1" spans="1:6">
      <c r="A40" s="290" t="s">
        <v>113</v>
      </c>
      <c r="B40" s="146">
        <f>SUM(B34:B36)</f>
        <v>141916</v>
      </c>
      <c r="C40" s="146">
        <f>SUM(C34:C36)</f>
        <v>154997</v>
      </c>
      <c r="D40" s="146">
        <f>SUM(D34:D36)</f>
        <v>161387</v>
      </c>
      <c r="E40" s="289"/>
      <c r="F40" s="289">
        <f>C40/D40*100</f>
        <v>96.04</v>
      </c>
    </row>
  </sheetData>
  <mergeCells count="1">
    <mergeCell ref="A1:F1"/>
  </mergeCells>
  <pageMargins left="0.826771653543307" right="0.708661417322835" top="0.62" bottom="0.55" header="0.31496062992126" footer="0.31496062992126"/>
  <pageSetup paperSize="9" scale="90" firstPageNumber="42" orientation="portrait" useFirstPageNumber="1"/>
  <headerFooter>
    <oddFooter>&amp;C第 &amp;P-1 页，共 &amp;N-1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22" sqref="C22"/>
    </sheetView>
  </sheetViews>
  <sheetFormatPr defaultColWidth="9" defaultRowHeight="13.5" outlineLevelCol="5"/>
  <cols>
    <col min="1" max="1" width="39.5" style="259" customWidth="1"/>
    <col min="2" max="3" width="11.5" style="259" customWidth="1"/>
    <col min="4" max="4" width="9.5" style="259" hidden="1" customWidth="1"/>
    <col min="5" max="5" width="10.5" style="260" customWidth="1"/>
    <col min="6" max="6" width="11" style="260" customWidth="1"/>
    <col min="7" max="245" width="9" style="259"/>
    <col min="246" max="246" width="44.25" style="259" customWidth="1"/>
    <col min="247" max="248" width="13.25" style="259" customWidth="1"/>
    <col min="249" max="249" width="10.375" style="259" customWidth="1"/>
    <col min="250" max="250" width="12.125" style="259" customWidth="1"/>
    <col min="251" max="251" width="9" style="259" hidden="1" customWidth="1"/>
    <col min="252" max="501" width="9" style="259"/>
    <col min="502" max="502" width="44.25" style="259" customWidth="1"/>
    <col min="503" max="504" width="13.25" style="259" customWidth="1"/>
    <col min="505" max="505" width="10.375" style="259" customWidth="1"/>
    <col min="506" max="506" width="12.125" style="259" customWidth="1"/>
    <col min="507" max="507" width="9" style="259" hidden="1" customWidth="1"/>
    <col min="508" max="757" width="9" style="259"/>
    <col min="758" max="758" width="44.25" style="259" customWidth="1"/>
    <col min="759" max="760" width="13.25" style="259" customWidth="1"/>
    <col min="761" max="761" width="10.375" style="259" customWidth="1"/>
    <col min="762" max="762" width="12.125" style="259" customWidth="1"/>
    <col min="763" max="763" width="9" style="259" hidden="1" customWidth="1"/>
    <col min="764" max="1013" width="9" style="259"/>
    <col min="1014" max="1014" width="44.25" style="259" customWidth="1"/>
    <col min="1015" max="1016" width="13.25" style="259" customWidth="1"/>
    <col min="1017" max="1017" width="10.375" style="259" customWidth="1"/>
    <col min="1018" max="1018" width="12.125" style="259" customWidth="1"/>
    <col min="1019" max="1019" width="9" style="259" hidden="1" customWidth="1"/>
    <col min="1020" max="1269" width="9" style="259"/>
    <col min="1270" max="1270" width="44.25" style="259" customWidth="1"/>
    <col min="1271" max="1272" width="13.25" style="259" customWidth="1"/>
    <col min="1273" max="1273" width="10.375" style="259" customWidth="1"/>
    <col min="1274" max="1274" width="12.125" style="259" customWidth="1"/>
    <col min="1275" max="1275" width="9" style="259" hidden="1" customWidth="1"/>
    <col min="1276" max="1525" width="9" style="259"/>
    <col min="1526" max="1526" width="44.25" style="259" customWidth="1"/>
    <col min="1527" max="1528" width="13.25" style="259" customWidth="1"/>
    <col min="1529" max="1529" width="10.375" style="259" customWidth="1"/>
    <col min="1530" max="1530" width="12.125" style="259" customWidth="1"/>
    <col min="1531" max="1531" width="9" style="259" hidden="1" customWidth="1"/>
    <col min="1532" max="1781" width="9" style="259"/>
    <col min="1782" max="1782" width="44.25" style="259" customWidth="1"/>
    <col min="1783" max="1784" width="13.25" style="259" customWidth="1"/>
    <col min="1785" max="1785" width="10.375" style="259" customWidth="1"/>
    <col min="1786" max="1786" width="12.125" style="259" customWidth="1"/>
    <col min="1787" max="1787" width="9" style="259" hidden="1" customWidth="1"/>
    <col min="1788" max="2037" width="9" style="259"/>
    <col min="2038" max="2038" width="44.25" style="259" customWidth="1"/>
    <col min="2039" max="2040" width="13.25" style="259" customWidth="1"/>
    <col min="2041" max="2041" width="10.375" style="259" customWidth="1"/>
    <col min="2042" max="2042" width="12.125" style="259" customWidth="1"/>
    <col min="2043" max="2043" width="9" style="259" hidden="1" customWidth="1"/>
    <col min="2044" max="2293" width="9" style="259"/>
    <col min="2294" max="2294" width="44.25" style="259" customWidth="1"/>
    <col min="2295" max="2296" width="13.25" style="259" customWidth="1"/>
    <col min="2297" max="2297" width="10.375" style="259" customWidth="1"/>
    <col min="2298" max="2298" width="12.125" style="259" customWidth="1"/>
    <col min="2299" max="2299" width="9" style="259" hidden="1" customWidth="1"/>
    <col min="2300" max="2549" width="9" style="259"/>
    <col min="2550" max="2550" width="44.25" style="259" customWidth="1"/>
    <col min="2551" max="2552" width="13.25" style="259" customWidth="1"/>
    <col min="2553" max="2553" width="10.375" style="259" customWidth="1"/>
    <col min="2554" max="2554" width="12.125" style="259" customWidth="1"/>
    <col min="2555" max="2555" width="9" style="259" hidden="1" customWidth="1"/>
    <col min="2556" max="2805" width="9" style="259"/>
    <col min="2806" max="2806" width="44.25" style="259" customWidth="1"/>
    <col min="2807" max="2808" width="13.25" style="259" customWidth="1"/>
    <col min="2809" max="2809" width="10.375" style="259" customWidth="1"/>
    <col min="2810" max="2810" width="12.125" style="259" customWidth="1"/>
    <col min="2811" max="2811" width="9" style="259" hidden="1" customWidth="1"/>
    <col min="2812" max="3061" width="9" style="259"/>
    <col min="3062" max="3062" width="44.25" style="259" customWidth="1"/>
    <col min="3063" max="3064" width="13.25" style="259" customWidth="1"/>
    <col min="3065" max="3065" width="10.375" style="259" customWidth="1"/>
    <col min="3066" max="3066" width="12.125" style="259" customWidth="1"/>
    <col min="3067" max="3067" width="9" style="259" hidden="1" customWidth="1"/>
    <col min="3068" max="3317" width="9" style="259"/>
    <col min="3318" max="3318" width="44.25" style="259" customWidth="1"/>
    <col min="3319" max="3320" width="13.25" style="259" customWidth="1"/>
    <col min="3321" max="3321" width="10.375" style="259" customWidth="1"/>
    <col min="3322" max="3322" width="12.125" style="259" customWidth="1"/>
    <col min="3323" max="3323" width="9" style="259" hidden="1" customWidth="1"/>
    <col min="3324" max="3573" width="9" style="259"/>
    <col min="3574" max="3574" width="44.25" style="259" customWidth="1"/>
    <col min="3575" max="3576" width="13.25" style="259" customWidth="1"/>
    <col min="3577" max="3577" width="10.375" style="259" customWidth="1"/>
    <col min="3578" max="3578" width="12.125" style="259" customWidth="1"/>
    <col min="3579" max="3579" width="9" style="259" hidden="1" customWidth="1"/>
    <col min="3580" max="3829" width="9" style="259"/>
    <col min="3830" max="3830" width="44.25" style="259" customWidth="1"/>
    <col min="3831" max="3832" width="13.25" style="259" customWidth="1"/>
    <col min="3833" max="3833" width="10.375" style="259" customWidth="1"/>
    <col min="3834" max="3834" width="12.125" style="259" customWidth="1"/>
    <col min="3835" max="3835" width="9" style="259" hidden="1" customWidth="1"/>
    <col min="3836" max="4085" width="9" style="259"/>
    <col min="4086" max="4086" width="44.25" style="259" customWidth="1"/>
    <col min="4087" max="4088" width="13.25" style="259" customWidth="1"/>
    <col min="4089" max="4089" width="10.375" style="259" customWidth="1"/>
    <col min="4090" max="4090" width="12.125" style="259" customWidth="1"/>
    <col min="4091" max="4091" width="9" style="259" hidden="1" customWidth="1"/>
    <col min="4092" max="4341" width="9" style="259"/>
    <col min="4342" max="4342" width="44.25" style="259" customWidth="1"/>
    <col min="4343" max="4344" width="13.25" style="259" customWidth="1"/>
    <col min="4345" max="4345" width="10.375" style="259" customWidth="1"/>
    <col min="4346" max="4346" width="12.125" style="259" customWidth="1"/>
    <col min="4347" max="4347" width="9" style="259" hidden="1" customWidth="1"/>
    <col min="4348" max="4597" width="9" style="259"/>
    <col min="4598" max="4598" width="44.25" style="259" customWidth="1"/>
    <col min="4599" max="4600" width="13.25" style="259" customWidth="1"/>
    <col min="4601" max="4601" width="10.375" style="259" customWidth="1"/>
    <col min="4602" max="4602" width="12.125" style="259" customWidth="1"/>
    <col min="4603" max="4603" width="9" style="259" hidden="1" customWidth="1"/>
    <col min="4604" max="4853" width="9" style="259"/>
    <col min="4854" max="4854" width="44.25" style="259" customWidth="1"/>
    <col min="4855" max="4856" width="13.25" style="259" customWidth="1"/>
    <col min="4857" max="4857" width="10.375" style="259" customWidth="1"/>
    <col min="4858" max="4858" width="12.125" style="259" customWidth="1"/>
    <col min="4859" max="4859" width="9" style="259" hidden="1" customWidth="1"/>
    <col min="4860" max="5109" width="9" style="259"/>
    <col min="5110" max="5110" width="44.25" style="259" customWidth="1"/>
    <col min="5111" max="5112" width="13.25" style="259" customWidth="1"/>
    <col min="5113" max="5113" width="10.375" style="259" customWidth="1"/>
    <col min="5114" max="5114" width="12.125" style="259" customWidth="1"/>
    <col min="5115" max="5115" width="9" style="259" hidden="1" customWidth="1"/>
    <col min="5116" max="5365" width="9" style="259"/>
    <col min="5366" max="5366" width="44.25" style="259" customWidth="1"/>
    <col min="5367" max="5368" width="13.25" style="259" customWidth="1"/>
    <col min="5369" max="5369" width="10.375" style="259" customWidth="1"/>
    <col min="5370" max="5370" width="12.125" style="259" customWidth="1"/>
    <col min="5371" max="5371" width="9" style="259" hidden="1" customWidth="1"/>
    <col min="5372" max="5621" width="9" style="259"/>
    <col min="5622" max="5622" width="44.25" style="259" customWidth="1"/>
    <col min="5623" max="5624" width="13.25" style="259" customWidth="1"/>
    <col min="5625" max="5625" width="10.375" style="259" customWidth="1"/>
    <col min="5626" max="5626" width="12.125" style="259" customWidth="1"/>
    <col min="5627" max="5627" width="9" style="259" hidden="1" customWidth="1"/>
    <col min="5628" max="5877" width="9" style="259"/>
    <col min="5878" max="5878" width="44.25" style="259" customWidth="1"/>
    <col min="5879" max="5880" width="13.25" style="259" customWidth="1"/>
    <col min="5881" max="5881" width="10.375" style="259" customWidth="1"/>
    <col min="5882" max="5882" width="12.125" style="259" customWidth="1"/>
    <col min="5883" max="5883" width="9" style="259" hidden="1" customWidth="1"/>
    <col min="5884" max="6133" width="9" style="259"/>
    <col min="6134" max="6134" width="44.25" style="259" customWidth="1"/>
    <col min="6135" max="6136" width="13.25" style="259" customWidth="1"/>
    <col min="6137" max="6137" width="10.375" style="259" customWidth="1"/>
    <col min="6138" max="6138" width="12.125" style="259" customWidth="1"/>
    <col min="6139" max="6139" width="9" style="259" hidden="1" customWidth="1"/>
    <col min="6140" max="6389" width="9" style="259"/>
    <col min="6390" max="6390" width="44.25" style="259" customWidth="1"/>
    <col min="6391" max="6392" width="13.25" style="259" customWidth="1"/>
    <col min="6393" max="6393" width="10.375" style="259" customWidth="1"/>
    <col min="6394" max="6394" width="12.125" style="259" customWidth="1"/>
    <col min="6395" max="6395" width="9" style="259" hidden="1" customWidth="1"/>
    <col min="6396" max="6645" width="9" style="259"/>
    <col min="6646" max="6646" width="44.25" style="259" customWidth="1"/>
    <col min="6647" max="6648" width="13.25" style="259" customWidth="1"/>
    <col min="6649" max="6649" width="10.375" style="259" customWidth="1"/>
    <col min="6650" max="6650" width="12.125" style="259" customWidth="1"/>
    <col min="6651" max="6651" width="9" style="259" hidden="1" customWidth="1"/>
    <col min="6652" max="6901" width="9" style="259"/>
    <col min="6902" max="6902" width="44.25" style="259" customWidth="1"/>
    <col min="6903" max="6904" width="13.25" style="259" customWidth="1"/>
    <col min="6905" max="6905" width="10.375" style="259" customWidth="1"/>
    <col min="6906" max="6906" width="12.125" style="259" customWidth="1"/>
    <col min="6907" max="6907" width="9" style="259" hidden="1" customWidth="1"/>
    <col min="6908" max="7157" width="9" style="259"/>
    <col min="7158" max="7158" width="44.25" style="259" customWidth="1"/>
    <col min="7159" max="7160" width="13.25" style="259" customWidth="1"/>
    <col min="7161" max="7161" width="10.375" style="259" customWidth="1"/>
    <col min="7162" max="7162" width="12.125" style="259" customWidth="1"/>
    <col min="7163" max="7163" width="9" style="259" hidden="1" customWidth="1"/>
    <col min="7164" max="7413" width="9" style="259"/>
    <col min="7414" max="7414" width="44.25" style="259" customWidth="1"/>
    <col min="7415" max="7416" width="13.25" style="259" customWidth="1"/>
    <col min="7417" max="7417" width="10.375" style="259" customWidth="1"/>
    <col min="7418" max="7418" width="12.125" style="259" customWidth="1"/>
    <col min="7419" max="7419" width="9" style="259" hidden="1" customWidth="1"/>
    <col min="7420" max="7669" width="9" style="259"/>
    <col min="7670" max="7670" width="44.25" style="259" customWidth="1"/>
    <col min="7671" max="7672" width="13.25" style="259" customWidth="1"/>
    <col min="7673" max="7673" width="10.375" style="259" customWidth="1"/>
    <col min="7674" max="7674" width="12.125" style="259" customWidth="1"/>
    <col min="7675" max="7675" width="9" style="259" hidden="1" customWidth="1"/>
    <col min="7676" max="7925" width="9" style="259"/>
    <col min="7926" max="7926" width="44.25" style="259" customWidth="1"/>
    <col min="7927" max="7928" width="13.25" style="259" customWidth="1"/>
    <col min="7929" max="7929" width="10.375" style="259" customWidth="1"/>
    <col min="7930" max="7930" width="12.125" style="259" customWidth="1"/>
    <col min="7931" max="7931" width="9" style="259" hidden="1" customWidth="1"/>
    <col min="7932" max="8181" width="9" style="259"/>
    <col min="8182" max="8182" width="44.25" style="259" customWidth="1"/>
    <col min="8183" max="8184" width="13.25" style="259" customWidth="1"/>
    <col min="8185" max="8185" width="10.375" style="259" customWidth="1"/>
    <col min="8186" max="8186" width="12.125" style="259" customWidth="1"/>
    <col min="8187" max="8187" width="9" style="259" hidden="1" customWidth="1"/>
    <col min="8188" max="8437" width="9" style="259"/>
    <col min="8438" max="8438" width="44.25" style="259" customWidth="1"/>
    <col min="8439" max="8440" width="13.25" style="259" customWidth="1"/>
    <col min="8441" max="8441" width="10.375" style="259" customWidth="1"/>
    <col min="8442" max="8442" width="12.125" style="259" customWidth="1"/>
    <col min="8443" max="8443" width="9" style="259" hidden="1" customWidth="1"/>
    <col min="8444" max="8693" width="9" style="259"/>
    <col min="8694" max="8694" width="44.25" style="259" customWidth="1"/>
    <col min="8695" max="8696" width="13.25" style="259" customWidth="1"/>
    <col min="8697" max="8697" width="10.375" style="259" customWidth="1"/>
    <col min="8698" max="8698" width="12.125" style="259" customWidth="1"/>
    <col min="8699" max="8699" width="9" style="259" hidden="1" customWidth="1"/>
    <col min="8700" max="8949" width="9" style="259"/>
    <col min="8950" max="8950" width="44.25" style="259" customWidth="1"/>
    <col min="8951" max="8952" width="13.25" style="259" customWidth="1"/>
    <col min="8953" max="8953" width="10.375" style="259" customWidth="1"/>
    <col min="8954" max="8954" width="12.125" style="259" customWidth="1"/>
    <col min="8955" max="8955" width="9" style="259" hidden="1" customWidth="1"/>
    <col min="8956" max="9205" width="9" style="259"/>
    <col min="9206" max="9206" width="44.25" style="259" customWidth="1"/>
    <col min="9207" max="9208" width="13.25" style="259" customWidth="1"/>
    <col min="9209" max="9209" width="10.375" style="259" customWidth="1"/>
    <col min="9210" max="9210" width="12.125" style="259" customWidth="1"/>
    <col min="9211" max="9211" width="9" style="259" hidden="1" customWidth="1"/>
    <col min="9212" max="9461" width="9" style="259"/>
    <col min="9462" max="9462" width="44.25" style="259" customWidth="1"/>
    <col min="9463" max="9464" width="13.25" style="259" customWidth="1"/>
    <col min="9465" max="9465" width="10.375" style="259" customWidth="1"/>
    <col min="9466" max="9466" width="12.125" style="259" customWidth="1"/>
    <col min="9467" max="9467" width="9" style="259" hidden="1" customWidth="1"/>
    <col min="9468" max="9717" width="9" style="259"/>
    <col min="9718" max="9718" width="44.25" style="259" customWidth="1"/>
    <col min="9719" max="9720" width="13.25" style="259" customWidth="1"/>
    <col min="9721" max="9721" width="10.375" style="259" customWidth="1"/>
    <col min="9722" max="9722" width="12.125" style="259" customWidth="1"/>
    <col min="9723" max="9723" width="9" style="259" hidden="1" customWidth="1"/>
    <col min="9724" max="9973" width="9" style="259"/>
    <col min="9974" max="9974" width="44.25" style="259" customWidth="1"/>
    <col min="9975" max="9976" width="13.25" style="259" customWidth="1"/>
    <col min="9977" max="9977" width="10.375" style="259" customWidth="1"/>
    <col min="9978" max="9978" width="12.125" style="259" customWidth="1"/>
    <col min="9979" max="9979" width="9" style="259" hidden="1" customWidth="1"/>
    <col min="9980" max="10229" width="9" style="259"/>
    <col min="10230" max="10230" width="44.25" style="259" customWidth="1"/>
    <col min="10231" max="10232" width="13.25" style="259" customWidth="1"/>
    <col min="10233" max="10233" width="10.375" style="259" customWidth="1"/>
    <col min="10234" max="10234" width="12.125" style="259" customWidth="1"/>
    <col min="10235" max="10235" width="9" style="259" hidden="1" customWidth="1"/>
    <col min="10236" max="10485" width="9" style="259"/>
    <col min="10486" max="10486" width="44.25" style="259" customWidth="1"/>
    <col min="10487" max="10488" width="13.25" style="259" customWidth="1"/>
    <col min="10489" max="10489" width="10.375" style="259" customWidth="1"/>
    <col min="10490" max="10490" width="12.125" style="259" customWidth="1"/>
    <col min="10491" max="10491" width="9" style="259" hidden="1" customWidth="1"/>
    <col min="10492" max="10741" width="9" style="259"/>
    <col min="10742" max="10742" width="44.25" style="259" customWidth="1"/>
    <col min="10743" max="10744" width="13.25" style="259" customWidth="1"/>
    <col min="10745" max="10745" width="10.375" style="259" customWidth="1"/>
    <col min="10746" max="10746" width="12.125" style="259" customWidth="1"/>
    <col min="10747" max="10747" width="9" style="259" hidden="1" customWidth="1"/>
    <col min="10748" max="10997" width="9" style="259"/>
    <col min="10998" max="10998" width="44.25" style="259" customWidth="1"/>
    <col min="10999" max="11000" width="13.25" style="259" customWidth="1"/>
    <col min="11001" max="11001" width="10.375" style="259" customWidth="1"/>
    <col min="11002" max="11002" width="12.125" style="259" customWidth="1"/>
    <col min="11003" max="11003" width="9" style="259" hidden="1" customWidth="1"/>
    <col min="11004" max="11253" width="9" style="259"/>
    <col min="11254" max="11254" width="44.25" style="259" customWidth="1"/>
    <col min="11255" max="11256" width="13.25" style="259" customWidth="1"/>
    <col min="11257" max="11257" width="10.375" style="259" customWidth="1"/>
    <col min="11258" max="11258" width="12.125" style="259" customWidth="1"/>
    <col min="11259" max="11259" width="9" style="259" hidden="1" customWidth="1"/>
    <col min="11260" max="11509" width="9" style="259"/>
    <col min="11510" max="11510" width="44.25" style="259" customWidth="1"/>
    <col min="11511" max="11512" width="13.25" style="259" customWidth="1"/>
    <col min="11513" max="11513" width="10.375" style="259" customWidth="1"/>
    <col min="11514" max="11514" width="12.125" style="259" customWidth="1"/>
    <col min="11515" max="11515" width="9" style="259" hidden="1" customWidth="1"/>
    <col min="11516" max="11765" width="9" style="259"/>
    <col min="11766" max="11766" width="44.25" style="259" customWidth="1"/>
    <col min="11767" max="11768" width="13.25" style="259" customWidth="1"/>
    <col min="11769" max="11769" width="10.375" style="259" customWidth="1"/>
    <col min="11770" max="11770" width="12.125" style="259" customWidth="1"/>
    <col min="11771" max="11771" width="9" style="259" hidden="1" customWidth="1"/>
    <col min="11772" max="12021" width="9" style="259"/>
    <col min="12022" max="12022" width="44.25" style="259" customWidth="1"/>
    <col min="12023" max="12024" width="13.25" style="259" customWidth="1"/>
    <col min="12025" max="12025" width="10.375" style="259" customWidth="1"/>
    <col min="12026" max="12026" width="12.125" style="259" customWidth="1"/>
    <col min="12027" max="12027" width="9" style="259" hidden="1" customWidth="1"/>
    <col min="12028" max="12277" width="9" style="259"/>
    <col min="12278" max="12278" width="44.25" style="259" customWidth="1"/>
    <col min="12279" max="12280" width="13.25" style="259" customWidth="1"/>
    <col min="12281" max="12281" width="10.375" style="259" customWidth="1"/>
    <col min="12282" max="12282" width="12.125" style="259" customWidth="1"/>
    <col min="12283" max="12283" width="9" style="259" hidden="1" customWidth="1"/>
    <col min="12284" max="12533" width="9" style="259"/>
    <col min="12534" max="12534" width="44.25" style="259" customWidth="1"/>
    <col min="12535" max="12536" width="13.25" style="259" customWidth="1"/>
    <col min="12537" max="12537" width="10.375" style="259" customWidth="1"/>
    <col min="12538" max="12538" width="12.125" style="259" customWidth="1"/>
    <col min="12539" max="12539" width="9" style="259" hidden="1" customWidth="1"/>
    <col min="12540" max="12789" width="9" style="259"/>
    <col min="12790" max="12790" width="44.25" style="259" customWidth="1"/>
    <col min="12791" max="12792" width="13.25" style="259" customWidth="1"/>
    <col min="12793" max="12793" width="10.375" style="259" customWidth="1"/>
    <col min="12794" max="12794" width="12.125" style="259" customWidth="1"/>
    <col min="12795" max="12795" width="9" style="259" hidden="1" customWidth="1"/>
    <col min="12796" max="13045" width="9" style="259"/>
    <col min="13046" max="13046" width="44.25" style="259" customWidth="1"/>
    <col min="13047" max="13048" width="13.25" style="259" customWidth="1"/>
    <col min="13049" max="13049" width="10.375" style="259" customWidth="1"/>
    <col min="13050" max="13050" width="12.125" style="259" customWidth="1"/>
    <col min="13051" max="13051" width="9" style="259" hidden="1" customWidth="1"/>
    <col min="13052" max="13301" width="9" style="259"/>
    <col min="13302" max="13302" width="44.25" style="259" customWidth="1"/>
    <col min="13303" max="13304" width="13.25" style="259" customWidth="1"/>
    <col min="13305" max="13305" width="10.375" style="259" customWidth="1"/>
    <col min="13306" max="13306" width="12.125" style="259" customWidth="1"/>
    <col min="13307" max="13307" width="9" style="259" hidden="1" customWidth="1"/>
    <col min="13308" max="13557" width="9" style="259"/>
    <col min="13558" max="13558" width="44.25" style="259" customWidth="1"/>
    <col min="13559" max="13560" width="13.25" style="259" customWidth="1"/>
    <col min="13561" max="13561" width="10.375" style="259" customWidth="1"/>
    <col min="13562" max="13562" width="12.125" style="259" customWidth="1"/>
    <col min="13563" max="13563" width="9" style="259" hidden="1" customWidth="1"/>
    <col min="13564" max="13813" width="9" style="259"/>
    <col min="13814" max="13814" width="44.25" style="259" customWidth="1"/>
    <col min="13815" max="13816" width="13.25" style="259" customWidth="1"/>
    <col min="13817" max="13817" width="10.375" style="259" customWidth="1"/>
    <col min="13818" max="13818" width="12.125" style="259" customWidth="1"/>
    <col min="13819" max="13819" width="9" style="259" hidden="1" customWidth="1"/>
    <col min="13820" max="14069" width="9" style="259"/>
    <col min="14070" max="14070" width="44.25" style="259" customWidth="1"/>
    <col min="14071" max="14072" width="13.25" style="259" customWidth="1"/>
    <col min="14073" max="14073" width="10.375" style="259" customWidth="1"/>
    <col min="14074" max="14074" width="12.125" style="259" customWidth="1"/>
    <col min="14075" max="14075" width="9" style="259" hidden="1" customWidth="1"/>
    <col min="14076" max="14325" width="9" style="259"/>
    <col min="14326" max="14326" width="44.25" style="259" customWidth="1"/>
    <col min="14327" max="14328" width="13.25" style="259" customWidth="1"/>
    <col min="14329" max="14329" width="10.375" style="259" customWidth="1"/>
    <col min="14330" max="14330" width="12.125" style="259" customWidth="1"/>
    <col min="14331" max="14331" width="9" style="259" hidden="1" customWidth="1"/>
    <col min="14332" max="14581" width="9" style="259"/>
    <col min="14582" max="14582" width="44.25" style="259" customWidth="1"/>
    <col min="14583" max="14584" width="13.25" style="259" customWidth="1"/>
    <col min="14585" max="14585" width="10.375" style="259" customWidth="1"/>
    <col min="14586" max="14586" width="12.125" style="259" customWidth="1"/>
    <col min="14587" max="14587" width="9" style="259" hidden="1" customWidth="1"/>
    <col min="14588" max="14837" width="9" style="259"/>
    <col min="14838" max="14838" width="44.25" style="259" customWidth="1"/>
    <col min="14839" max="14840" width="13.25" style="259" customWidth="1"/>
    <col min="14841" max="14841" width="10.375" style="259" customWidth="1"/>
    <col min="14842" max="14842" width="12.125" style="259" customWidth="1"/>
    <col min="14843" max="14843" width="9" style="259" hidden="1" customWidth="1"/>
    <col min="14844" max="15093" width="9" style="259"/>
    <col min="15094" max="15094" width="44.25" style="259" customWidth="1"/>
    <col min="15095" max="15096" width="13.25" style="259" customWidth="1"/>
    <col min="15097" max="15097" width="10.375" style="259" customWidth="1"/>
    <col min="15098" max="15098" width="12.125" style="259" customWidth="1"/>
    <col min="15099" max="15099" width="9" style="259" hidden="1" customWidth="1"/>
    <col min="15100" max="15349" width="9" style="259"/>
    <col min="15350" max="15350" width="44.25" style="259" customWidth="1"/>
    <col min="15351" max="15352" width="13.25" style="259" customWidth="1"/>
    <col min="15353" max="15353" width="10.375" style="259" customWidth="1"/>
    <col min="15354" max="15354" width="12.125" style="259" customWidth="1"/>
    <col min="15355" max="15355" width="9" style="259" hidden="1" customWidth="1"/>
    <col min="15356" max="15605" width="9" style="259"/>
    <col min="15606" max="15606" width="44.25" style="259" customWidth="1"/>
    <col min="15607" max="15608" width="13.25" style="259" customWidth="1"/>
    <col min="15609" max="15609" width="10.375" style="259" customWidth="1"/>
    <col min="15610" max="15610" width="12.125" style="259" customWidth="1"/>
    <col min="15611" max="15611" width="9" style="259" hidden="1" customWidth="1"/>
    <col min="15612" max="15861" width="9" style="259"/>
    <col min="15862" max="15862" width="44.25" style="259" customWidth="1"/>
    <col min="15863" max="15864" width="13.25" style="259" customWidth="1"/>
    <col min="15865" max="15865" width="10.375" style="259" customWidth="1"/>
    <col min="15866" max="15866" width="12.125" style="259" customWidth="1"/>
    <col min="15867" max="15867" width="9" style="259" hidden="1" customWidth="1"/>
    <col min="15868" max="16117" width="9" style="259"/>
    <col min="16118" max="16118" width="44.25" style="259" customWidth="1"/>
    <col min="16119" max="16120" width="13.25" style="259" customWidth="1"/>
    <col min="16121" max="16121" width="10.375" style="259" customWidth="1"/>
    <col min="16122" max="16122" width="12.125" style="259" customWidth="1"/>
    <col min="16123" max="16123" width="9" style="259" hidden="1" customWidth="1"/>
    <col min="16124" max="16384" width="9" style="259"/>
  </cols>
  <sheetData>
    <row r="1" spans="1:1">
      <c r="A1" s="261"/>
    </row>
    <row r="2" ht="26.25" customHeight="1" spans="1:6">
      <c r="A2" s="262" t="s">
        <v>913</v>
      </c>
      <c r="B2" s="262"/>
      <c r="C2" s="262"/>
      <c r="D2" s="262"/>
      <c r="E2" s="262"/>
      <c r="F2" s="262"/>
    </row>
    <row r="3" ht="22.5" spans="1:6">
      <c r="A3" s="263"/>
      <c r="F3" s="264" t="s">
        <v>29</v>
      </c>
    </row>
    <row r="4" ht="51.75" customHeight="1" spans="1:6">
      <c r="A4" s="181" t="s">
        <v>30</v>
      </c>
      <c r="B4" s="162" t="s">
        <v>31</v>
      </c>
      <c r="C4" s="162" t="s">
        <v>32</v>
      </c>
      <c r="D4" s="162" t="s">
        <v>33</v>
      </c>
      <c r="E4" s="162" t="s">
        <v>34</v>
      </c>
      <c r="F4" s="162" t="s">
        <v>35</v>
      </c>
    </row>
    <row r="5" customFormat="1" ht="18.75" customHeight="1" spans="1:6">
      <c r="A5" s="265" t="s">
        <v>858</v>
      </c>
      <c r="B5" s="129"/>
      <c r="C5" s="129"/>
      <c r="D5" s="129"/>
      <c r="E5" s="266"/>
      <c r="F5" s="266"/>
    </row>
    <row r="6" customFormat="1" ht="18.75" customHeight="1" spans="1:6">
      <c r="A6" s="267" t="s">
        <v>859</v>
      </c>
      <c r="B6" s="129"/>
      <c r="C6" s="129"/>
      <c r="D6" s="129"/>
      <c r="E6" s="266"/>
      <c r="F6" s="266"/>
    </row>
    <row r="7" s="258" customFormat="1" ht="20.1" customHeight="1" spans="1:6">
      <c r="A7" s="268" t="s">
        <v>860</v>
      </c>
      <c r="B7" s="182"/>
      <c r="C7" s="182"/>
      <c r="D7" s="182"/>
      <c r="E7" s="183"/>
      <c r="F7" s="266"/>
    </row>
    <row r="8" s="258" customFormat="1" ht="20.1" customHeight="1" spans="1:6">
      <c r="A8" s="269" t="s">
        <v>861</v>
      </c>
      <c r="B8" s="182"/>
      <c r="C8" s="182"/>
      <c r="D8" s="182"/>
      <c r="E8" s="183"/>
      <c r="F8" s="266"/>
    </row>
    <row r="9" s="258" customFormat="1" ht="20.1" customHeight="1" spans="1:6">
      <c r="A9" s="268" t="s">
        <v>863</v>
      </c>
      <c r="B9" s="182"/>
      <c r="C9" s="182"/>
      <c r="D9" s="182"/>
      <c r="E9" s="183"/>
      <c r="F9" s="266"/>
    </row>
    <row r="10" s="258" customFormat="1" ht="20.1" customHeight="1" spans="1:6">
      <c r="A10" s="268" t="s">
        <v>864</v>
      </c>
      <c r="B10" s="182"/>
      <c r="C10" s="182"/>
      <c r="D10" s="182"/>
      <c r="E10" s="183"/>
      <c r="F10" s="266"/>
    </row>
    <row r="11" s="258" customFormat="1" ht="20.1" customHeight="1" spans="1:6">
      <c r="A11" s="268" t="s">
        <v>865</v>
      </c>
      <c r="B11" s="182"/>
      <c r="C11" s="182"/>
      <c r="D11" s="182"/>
      <c r="E11" s="183"/>
      <c r="F11" s="266"/>
    </row>
    <row r="12" s="258" customFormat="1" ht="20.1" customHeight="1" spans="1:6">
      <c r="A12" s="268" t="s">
        <v>866</v>
      </c>
      <c r="B12" s="182"/>
      <c r="C12" s="182"/>
      <c r="D12" s="182"/>
      <c r="E12" s="183"/>
      <c r="F12" s="266"/>
    </row>
    <row r="13" s="258" customFormat="1" ht="20.1" customHeight="1" spans="1:6">
      <c r="A13" s="268" t="s">
        <v>868</v>
      </c>
      <c r="B13" s="182"/>
      <c r="C13" s="182"/>
      <c r="D13" s="182"/>
      <c r="E13" s="183"/>
      <c r="F13" s="266"/>
    </row>
    <row r="14" s="258" customFormat="1" ht="20.1" customHeight="1" spans="1:6">
      <c r="A14" s="268" t="s">
        <v>869</v>
      </c>
      <c r="B14" s="182"/>
      <c r="C14" s="182"/>
      <c r="D14" s="182"/>
      <c r="E14" s="183"/>
      <c r="F14" s="266"/>
    </row>
    <row r="15" s="258" customFormat="1" ht="20.1" customHeight="1" spans="1:6">
      <c r="A15" s="268" t="s">
        <v>871</v>
      </c>
      <c r="B15" s="182"/>
      <c r="C15" s="182"/>
      <c r="D15" s="182"/>
      <c r="E15" s="183"/>
      <c r="F15" s="266"/>
    </row>
    <row r="16" s="258" customFormat="1" ht="20.1" customHeight="1" spans="1:6">
      <c r="A16" s="268" t="s">
        <v>872</v>
      </c>
      <c r="B16" s="182"/>
      <c r="C16" s="182"/>
      <c r="D16" s="182"/>
      <c r="E16" s="183"/>
      <c r="F16" s="266"/>
    </row>
    <row r="17" ht="20.1" customHeight="1" spans="1:6">
      <c r="A17" s="270" t="s">
        <v>873</v>
      </c>
      <c r="B17" s="146"/>
      <c r="C17" s="146"/>
      <c r="D17" s="146"/>
      <c r="E17" s="185"/>
      <c r="F17" s="266"/>
    </row>
    <row r="18" ht="20.1" customHeight="1" spans="1:6">
      <c r="A18" s="271" t="s">
        <v>874</v>
      </c>
      <c r="B18" s="146"/>
      <c r="C18" s="146"/>
      <c r="D18" s="146"/>
      <c r="E18" s="185"/>
      <c r="F18" s="266"/>
    </row>
    <row r="19" ht="20.1" customHeight="1" spans="1:6">
      <c r="A19" s="271" t="s">
        <v>875</v>
      </c>
      <c r="B19" s="146"/>
      <c r="C19" s="146">
        <f>SUM(C20:C24)</f>
        <v>142588</v>
      </c>
      <c r="D19" s="146">
        <f>SUM(D20:D24)</f>
        <v>144761</v>
      </c>
      <c r="E19" s="185"/>
      <c r="F19" s="272">
        <f t="shared" ref="F18:F25" si="0">C19/D19*100</f>
        <v>98.5</v>
      </c>
    </row>
    <row r="20" ht="20.1" customHeight="1" spans="1:6">
      <c r="A20" s="268" t="s">
        <v>65</v>
      </c>
      <c r="B20" s="182"/>
      <c r="C20" s="182">
        <f>39039-11826</f>
        <v>27213</v>
      </c>
      <c r="D20" s="182">
        <f>113838-16622</f>
        <v>97216</v>
      </c>
      <c r="E20" s="183"/>
      <c r="F20" s="272">
        <f t="shared" si="0"/>
        <v>27.99</v>
      </c>
    </row>
    <row r="21" ht="20.1" customHeight="1" spans="1:6">
      <c r="A21" s="268" t="s">
        <v>914</v>
      </c>
      <c r="B21" s="182"/>
      <c r="C21" s="182"/>
      <c r="D21" s="182"/>
      <c r="E21" s="183"/>
      <c r="F21" s="272"/>
    </row>
    <row r="22" ht="20.1" customHeight="1" spans="1:6">
      <c r="A22" s="268" t="s">
        <v>877</v>
      </c>
      <c r="B22" s="182"/>
      <c r="C22" s="182">
        <f>15027-583</f>
        <v>14444</v>
      </c>
      <c r="D22" s="182">
        <f>1740-4</f>
        <v>1736</v>
      </c>
      <c r="E22" s="183"/>
      <c r="F22" s="272">
        <f t="shared" si="0"/>
        <v>832.03</v>
      </c>
    </row>
    <row r="23" ht="20.1" customHeight="1" spans="1:6">
      <c r="A23" s="268" t="s">
        <v>72</v>
      </c>
      <c r="B23" s="182"/>
      <c r="C23" s="182">
        <v>1922</v>
      </c>
      <c r="D23" s="182">
        <v>809</v>
      </c>
      <c r="E23" s="183"/>
      <c r="F23" s="272"/>
    </row>
    <row r="24" ht="20.1" customHeight="1" spans="1:6">
      <c r="A24" s="268" t="s">
        <v>878</v>
      </c>
      <c r="B24" s="182"/>
      <c r="C24" s="182">
        <v>99009</v>
      </c>
      <c r="D24" s="182">
        <v>45000</v>
      </c>
      <c r="E24" s="183"/>
      <c r="F24" s="272"/>
    </row>
    <row r="25" ht="20.1" customHeight="1" spans="1:6">
      <c r="A25" s="270" t="s">
        <v>74</v>
      </c>
      <c r="B25" s="146"/>
      <c r="C25" s="146">
        <f>SUM(C17:C19)</f>
        <v>142588</v>
      </c>
      <c r="D25" s="146">
        <f>SUM(D17:D19)</f>
        <v>144761</v>
      </c>
      <c r="E25" s="185"/>
      <c r="F25" s="272">
        <f t="shared" si="0"/>
        <v>98.5</v>
      </c>
    </row>
    <row r="26" spans="5:6">
      <c r="E26" s="273"/>
      <c r="F26" s="274"/>
    </row>
    <row r="29" spans="1:4">
      <c r="A29" s="275"/>
      <c r="B29" s="275"/>
      <c r="C29" s="275"/>
      <c r="D29" s="275"/>
    </row>
    <row r="30" spans="1:5">
      <c r="A30" s="275"/>
      <c r="B30" s="275"/>
      <c r="C30" s="275"/>
      <c r="D30" s="275"/>
      <c r="E30" s="259"/>
    </row>
    <row r="31" spans="1:5">
      <c r="A31" s="276"/>
      <c r="B31" s="277"/>
      <c r="C31" s="277"/>
      <c r="D31" s="277"/>
      <c r="E31" s="259"/>
    </row>
    <row r="32" spans="1:5">
      <c r="A32" s="278"/>
      <c r="B32" s="277"/>
      <c r="C32" s="277"/>
      <c r="D32" s="277"/>
      <c r="E32" s="259"/>
    </row>
    <row r="33" spans="1:5">
      <c r="A33" s="276"/>
      <c r="B33" s="277"/>
      <c r="C33" s="277"/>
      <c r="D33" s="277"/>
      <c r="E33" s="259"/>
    </row>
    <row r="34" spans="1:5">
      <c r="A34" s="276"/>
      <c r="B34" s="277"/>
      <c r="C34" s="277"/>
      <c r="D34" s="277"/>
      <c r="E34" s="259"/>
    </row>
    <row r="35" spans="1:4">
      <c r="A35" s="275"/>
      <c r="B35" s="275"/>
      <c r="C35" s="275"/>
      <c r="D35" s="275"/>
    </row>
  </sheetData>
  <mergeCells count="1">
    <mergeCell ref="A2:F2"/>
  </mergeCells>
  <pageMargins left="0.826771653543307" right="0.708661417322835" top="0.748031496062992" bottom="0.748031496062992" header="0.31496062992126" footer="0.31496062992126"/>
  <pageSetup paperSize="9" scale="90" firstPageNumber="43" orientation="portrait" useFirstPageNumber="1"/>
  <headerFooter>
    <oddFooter>&amp;C第 &amp;P-1 页，共 &amp;N-1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workbookViewId="0">
      <selection activeCell="C26" sqref="C26"/>
    </sheetView>
  </sheetViews>
  <sheetFormatPr defaultColWidth="9" defaultRowHeight="14.25"/>
  <cols>
    <col min="1" max="1" width="46" style="222" customWidth="1"/>
    <col min="2" max="2" width="10.5" style="223" customWidth="1"/>
    <col min="3" max="3" width="11" style="223" customWidth="1"/>
    <col min="4" max="4" width="10.5" style="223" hidden="1" customWidth="1"/>
    <col min="5" max="5" width="9.5" style="224" customWidth="1"/>
    <col min="6" max="6" width="9.125" style="225" customWidth="1"/>
    <col min="7" max="21" width="9" style="226"/>
    <col min="22" max="16384" width="9" style="227"/>
  </cols>
  <sheetData>
    <row r="1" spans="1:6">
      <c r="A1" s="228"/>
      <c r="B1" s="229"/>
      <c r="C1" s="229"/>
      <c r="D1" s="229"/>
      <c r="E1" s="230"/>
      <c r="F1" s="231"/>
    </row>
    <row r="2" ht="20.25" spans="1:6">
      <c r="A2" s="232" t="s">
        <v>915</v>
      </c>
      <c r="B2" s="233"/>
      <c r="C2" s="233"/>
      <c r="D2" s="233"/>
      <c r="E2" s="233"/>
      <c r="F2" s="233"/>
    </row>
    <row r="3" spans="1:6">
      <c r="A3" s="234"/>
      <c r="B3" s="235"/>
      <c r="C3" s="235"/>
      <c r="D3" s="235"/>
      <c r="E3" s="236"/>
      <c r="F3" s="237" t="s">
        <v>29</v>
      </c>
    </row>
    <row r="4" ht="45" customHeight="1" spans="1:6">
      <c r="A4" s="238" t="s">
        <v>30</v>
      </c>
      <c r="B4" s="162" t="s">
        <v>31</v>
      </c>
      <c r="C4" s="162" t="s">
        <v>32</v>
      </c>
      <c r="D4" s="162" t="s">
        <v>33</v>
      </c>
      <c r="E4" s="239" t="s">
        <v>34</v>
      </c>
      <c r="F4" s="240" t="s">
        <v>35</v>
      </c>
    </row>
    <row r="5" ht="20.25" customHeight="1" spans="1:6">
      <c r="A5" s="241" t="s">
        <v>880</v>
      </c>
      <c r="B5" s="242">
        <f>SUM(B6:B7)</f>
        <v>11</v>
      </c>
      <c r="C5" s="242">
        <f t="shared" ref="C5:D5" si="0">SUM(C6:C7)</f>
        <v>11</v>
      </c>
      <c r="D5" s="242">
        <f t="shared" si="0"/>
        <v>13</v>
      </c>
      <c r="E5" s="243">
        <f>C5/B5*100</f>
        <v>100</v>
      </c>
      <c r="F5" s="244"/>
    </row>
    <row r="6" ht="20.25" customHeight="1" spans="1:6">
      <c r="A6" s="241" t="s">
        <v>916</v>
      </c>
      <c r="B6" s="182">
        <v>11</v>
      </c>
      <c r="C6" s="182">
        <v>11</v>
      </c>
      <c r="D6" s="245"/>
      <c r="E6" s="243"/>
      <c r="F6" s="244"/>
    </row>
    <row r="7" ht="20.25" customHeight="1" spans="1:6">
      <c r="A7" s="241" t="s">
        <v>917</v>
      </c>
      <c r="B7" s="182"/>
      <c r="C7" s="182"/>
      <c r="D7" s="182">
        <v>13</v>
      </c>
      <c r="E7" s="243"/>
      <c r="F7" s="244"/>
    </row>
    <row r="8" ht="18" customHeight="1" spans="1:6">
      <c r="A8" s="246" t="s">
        <v>918</v>
      </c>
      <c r="B8" s="247">
        <f>SUM(B9)</f>
        <v>20</v>
      </c>
      <c r="C8" s="247">
        <f>SUM(C9)</f>
        <v>20</v>
      </c>
      <c r="D8" s="247">
        <f>SUM(D9)</f>
        <v>23</v>
      </c>
      <c r="E8" s="243">
        <f>C8/B8*100</f>
        <v>100</v>
      </c>
      <c r="F8" s="244">
        <f t="shared" ref="F8:F40" si="1">C8/D8*100</f>
        <v>87</v>
      </c>
    </row>
    <row r="9" ht="18" customHeight="1" spans="1:6">
      <c r="A9" s="248" t="s">
        <v>919</v>
      </c>
      <c r="B9" s="182">
        <f>71-51</f>
        <v>20</v>
      </c>
      <c r="C9" s="182">
        <v>20</v>
      </c>
      <c r="D9" s="182">
        <v>23</v>
      </c>
      <c r="E9" s="243">
        <f>C9/B9*100</f>
        <v>100</v>
      </c>
      <c r="F9" s="244">
        <f t="shared" si="1"/>
        <v>87</v>
      </c>
    </row>
    <row r="10" ht="18.95" customHeight="1" spans="1:6">
      <c r="A10" s="246" t="s">
        <v>920</v>
      </c>
      <c r="B10" s="182">
        <f>SUM(B11)</f>
        <v>0</v>
      </c>
      <c r="C10" s="182"/>
      <c r="D10" s="182"/>
      <c r="E10" s="243"/>
      <c r="F10" s="244"/>
    </row>
    <row r="11" ht="18.95" customHeight="1" spans="1:6">
      <c r="A11" s="248" t="s">
        <v>916</v>
      </c>
      <c r="B11" s="182"/>
      <c r="C11" s="182"/>
      <c r="D11" s="182"/>
      <c r="E11" s="243"/>
      <c r="F11" s="244"/>
    </row>
    <row r="12" ht="18.95" customHeight="1" spans="1:6">
      <c r="A12" s="246" t="s">
        <v>886</v>
      </c>
      <c r="B12" s="247">
        <f>SUM(B13:B15)</f>
        <v>24356</v>
      </c>
      <c r="C12" s="247">
        <f>SUM(C13:C15)</f>
        <v>14307</v>
      </c>
      <c r="D12" s="247">
        <f>SUM(D13:D15)</f>
        <v>7660</v>
      </c>
      <c r="E12" s="243">
        <f>C12/B12*100</f>
        <v>58.74</v>
      </c>
      <c r="F12" s="244">
        <f t="shared" si="1"/>
        <v>187</v>
      </c>
    </row>
    <row r="13" ht="18.95" customHeight="1" spans="1:6">
      <c r="A13" s="249" t="s">
        <v>921</v>
      </c>
      <c r="B13" s="182">
        <f>35875-11818</f>
        <v>24057</v>
      </c>
      <c r="C13" s="182">
        <f>25412-11105</f>
        <v>14307</v>
      </c>
      <c r="D13" s="182">
        <f>23573-15913</f>
        <v>7660</v>
      </c>
      <c r="E13" s="243">
        <f>C13/B13*100</f>
        <v>59.47</v>
      </c>
      <c r="F13" s="244">
        <f t="shared" si="1"/>
        <v>187</v>
      </c>
    </row>
    <row r="14" ht="18.95" customHeight="1" spans="1:6">
      <c r="A14" s="249" t="s">
        <v>922</v>
      </c>
      <c r="B14" s="182"/>
      <c r="C14" s="182"/>
      <c r="D14" s="182"/>
      <c r="E14" s="243"/>
      <c r="F14" s="244"/>
    </row>
    <row r="15" ht="18.95" customHeight="1" spans="1:6">
      <c r="A15" s="248" t="s">
        <v>923</v>
      </c>
      <c r="B15" s="182">
        <v>299</v>
      </c>
      <c r="C15" s="182"/>
      <c r="D15" s="182"/>
      <c r="E15" s="243"/>
      <c r="F15" s="244"/>
    </row>
    <row r="16" ht="18.95" customHeight="1" spans="1:6">
      <c r="A16" s="246" t="s">
        <v>892</v>
      </c>
      <c r="B16" s="247">
        <f>SUM(B17:B18)</f>
        <v>0</v>
      </c>
      <c r="C16" s="247">
        <f>SUM(C17:C18)</f>
        <v>0</v>
      </c>
      <c r="D16" s="247">
        <f>SUM(D17:D18)</f>
        <v>1</v>
      </c>
      <c r="E16" s="243"/>
      <c r="F16" s="244"/>
    </row>
    <row r="17" ht="18.95" customHeight="1" spans="1:6">
      <c r="A17" s="248" t="s">
        <v>924</v>
      </c>
      <c r="B17" s="182">
        <v>0</v>
      </c>
      <c r="C17" s="182">
        <v>0</v>
      </c>
      <c r="D17" s="182">
        <v>1</v>
      </c>
      <c r="E17" s="243"/>
      <c r="F17" s="244"/>
    </row>
    <row r="18" ht="18.95" customHeight="1" spans="1:6">
      <c r="A18" s="248" t="s">
        <v>925</v>
      </c>
      <c r="B18" s="182"/>
      <c r="C18" s="182"/>
      <c r="D18" s="182"/>
      <c r="E18" s="243"/>
      <c r="F18" s="244"/>
    </row>
    <row r="19" ht="18.95" customHeight="1" spans="1:6">
      <c r="A19" s="246" t="s">
        <v>895</v>
      </c>
      <c r="B19" s="146">
        <f>SUM(B20:B22)</f>
        <v>0</v>
      </c>
      <c r="C19" s="146">
        <f>SUM(C20:C22)</f>
        <v>0</v>
      </c>
      <c r="D19" s="146">
        <f>SUM(D20:D22)</f>
        <v>0</v>
      </c>
      <c r="E19" s="243"/>
      <c r="F19" s="244"/>
    </row>
    <row r="20" ht="18.95" customHeight="1" spans="1:6">
      <c r="A20" s="248" t="s">
        <v>926</v>
      </c>
      <c r="B20" s="182"/>
      <c r="C20" s="182"/>
      <c r="D20" s="182"/>
      <c r="E20" s="243"/>
      <c r="F20" s="244"/>
    </row>
    <row r="21" ht="18.95" customHeight="1" spans="1:6">
      <c r="A21" s="248" t="s">
        <v>927</v>
      </c>
      <c r="B21" s="182"/>
      <c r="C21" s="182"/>
      <c r="D21" s="182"/>
      <c r="E21" s="243"/>
      <c r="F21" s="244"/>
    </row>
    <row r="22" ht="18.95" customHeight="1" spans="1:6">
      <c r="A22" s="248" t="s">
        <v>928</v>
      </c>
      <c r="B22" s="182"/>
      <c r="C22" s="182"/>
      <c r="D22" s="182"/>
      <c r="E22" s="243"/>
      <c r="F22" s="244"/>
    </row>
    <row r="23" ht="18.95" customHeight="1" spans="1:6">
      <c r="A23" s="246" t="s">
        <v>929</v>
      </c>
      <c r="B23" s="247">
        <f>SUM(B24)</f>
        <v>0</v>
      </c>
      <c r="C23" s="247"/>
      <c r="D23" s="247"/>
      <c r="E23" s="243"/>
      <c r="F23" s="244"/>
    </row>
    <row r="24" ht="18.95" customHeight="1" spans="1:6">
      <c r="A24" s="248" t="s">
        <v>917</v>
      </c>
      <c r="B24" s="250"/>
      <c r="C24" s="250"/>
      <c r="D24" s="250"/>
      <c r="E24" s="243"/>
      <c r="F24" s="244"/>
    </row>
    <row r="25" ht="18.95" customHeight="1" spans="1:6">
      <c r="A25" s="246" t="s">
        <v>930</v>
      </c>
      <c r="B25" s="247">
        <f>SUM(B26:B28)</f>
        <v>101078</v>
      </c>
      <c r="C25" s="247">
        <f>SUM(C26:C28)</f>
        <v>82639</v>
      </c>
      <c r="D25" s="247">
        <f>SUM(D26:D28)</f>
        <v>45569</v>
      </c>
      <c r="E25" s="243">
        <f>C25/B25*100</f>
        <v>81.76</v>
      </c>
      <c r="F25" s="244">
        <f t="shared" si="1"/>
        <v>181</v>
      </c>
    </row>
    <row r="26" ht="18.95" customHeight="1" spans="1:6">
      <c r="A26" s="248" t="s">
        <v>931</v>
      </c>
      <c r="B26" s="182">
        <v>99009</v>
      </c>
      <c r="C26" s="182">
        <v>82009</v>
      </c>
      <c r="D26" s="182">
        <f>45000-9-3</f>
        <v>44988</v>
      </c>
      <c r="E26" s="243">
        <f>C26/B26*100</f>
        <v>82.83</v>
      </c>
      <c r="F26" s="244"/>
    </row>
    <row r="27" ht="18.95" customHeight="1" spans="1:6">
      <c r="A27" s="246" t="s">
        <v>932</v>
      </c>
      <c r="B27" s="182"/>
      <c r="C27" s="182"/>
      <c r="D27" s="182"/>
      <c r="E27" s="243"/>
      <c r="F27" s="244"/>
    </row>
    <row r="28" ht="18.95" customHeight="1" spans="1:6">
      <c r="A28" s="248" t="s">
        <v>933</v>
      </c>
      <c r="B28" s="182">
        <f>2409-340</f>
        <v>2069</v>
      </c>
      <c r="C28" s="182">
        <f>837-207</f>
        <v>630</v>
      </c>
      <c r="D28" s="182">
        <f>652-71</f>
        <v>581</v>
      </c>
      <c r="E28" s="243">
        <f t="shared" ref="E28:E33" si="2">C28/B28*100</f>
        <v>30.45</v>
      </c>
      <c r="F28" s="244">
        <f t="shared" si="1"/>
        <v>108</v>
      </c>
    </row>
    <row r="29" customFormat="1" ht="18.95" customHeight="1" spans="1:21">
      <c r="A29" s="246" t="s">
        <v>934</v>
      </c>
      <c r="B29" s="146">
        <f>SUM(B30)</f>
        <v>1820</v>
      </c>
      <c r="C29" s="146">
        <f>SUM(C30)</f>
        <v>1820</v>
      </c>
      <c r="D29" s="146">
        <f>SUM(D30)</f>
        <v>760</v>
      </c>
      <c r="E29" s="243">
        <f t="shared" si="2"/>
        <v>100</v>
      </c>
      <c r="F29" s="244">
        <f t="shared" si="1"/>
        <v>239</v>
      </c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</row>
    <row r="30" customFormat="1" ht="18.95" customHeight="1" spans="1:21">
      <c r="A30" s="246" t="s">
        <v>935</v>
      </c>
      <c r="B30" s="182">
        <v>1820</v>
      </c>
      <c r="C30" s="182">
        <v>1820</v>
      </c>
      <c r="D30" s="182">
        <v>760</v>
      </c>
      <c r="E30" s="243">
        <f t="shared" si="2"/>
        <v>100</v>
      </c>
      <c r="F30" s="244">
        <f t="shared" si="1"/>
        <v>239</v>
      </c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</row>
    <row r="31" customFormat="1" ht="18.95" customHeight="1" spans="1:21">
      <c r="A31" s="246" t="s">
        <v>936</v>
      </c>
      <c r="B31" s="146">
        <v>102</v>
      </c>
      <c r="C31" s="146">
        <v>102</v>
      </c>
      <c r="D31" s="146">
        <v>49</v>
      </c>
      <c r="E31" s="243">
        <f t="shared" si="2"/>
        <v>100</v>
      </c>
      <c r="F31" s="244">
        <f t="shared" si="1"/>
        <v>208</v>
      </c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</row>
    <row r="32" customFormat="1" ht="18.95" customHeight="1" spans="1:21">
      <c r="A32" s="137" t="s">
        <v>937</v>
      </c>
      <c r="B32" s="146">
        <v>2331</v>
      </c>
      <c r="C32" s="146">
        <v>2331</v>
      </c>
      <c r="D32" s="146">
        <f>5031-49</f>
        <v>4982</v>
      </c>
      <c r="E32" s="243">
        <f t="shared" si="2"/>
        <v>100</v>
      </c>
      <c r="F32" s="244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</row>
    <row r="33" s="221" customFormat="1" ht="18.95" customHeight="1" spans="1:21">
      <c r="A33" s="252" t="s">
        <v>909</v>
      </c>
      <c r="B33" s="146">
        <f>B5+B8+B10+B12+B16+B19+B23+B25+B29+B31+B32</f>
        <v>129718</v>
      </c>
      <c r="C33" s="146">
        <f>C5+C8+C10+C12+C16+C19+C23+C25+C29+C31+C32</f>
        <v>101230</v>
      </c>
      <c r="D33" s="146">
        <f>D5+D8+D10+D12+D16+D19+D23+D25+D29+D31+D32</f>
        <v>59057</v>
      </c>
      <c r="E33" s="243">
        <f t="shared" si="2"/>
        <v>78.04</v>
      </c>
      <c r="F33" s="244">
        <f t="shared" si="1"/>
        <v>171</v>
      </c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</row>
    <row r="34" s="221" customFormat="1" ht="18.95" customHeight="1" spans="1:21">
      <c r="A34" s="254" t="s">
        <v>103</v>
      </c>
      <c r="B34" s="146"/>
      <c r="C34" s="146">
        <v>315</v>
      </c>
      <c r="D34" s="146">
        <v>315</v>
      </c>
      <c r="E34" s="243"/>
      <c r="F34" s="244"/>
      <c r="G34" s="253"/>
      <c r="H34" s="255"/>
      <c r="I34" s="255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</row>
    <row r="35" s="221" customFormat="1" ht="18.95" customHeight="1" spans="1:21">
      <c r="A35" s="254" t="s">
        <v>104</v>
      </c>
      <c r="B35" s="146">
        <f>SUM(B36:B39)</f>
        <v>0</v>
      </c>
      <c r="C35" s="146">
        <f>SUM(C36:C39)</f>
        <v>85389</v>
      </c>
      <c r="D35" s="146">
        <f>SUM(D36:D39)</f>
        <v>85389</v>
      </c>
      <c r="E35" s="243"/>
      <c r="F35" s="244">
        <f t="shared" si="1"/>
        <v>100</v>
      </c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</row>
    <row r="36" ht="18.95" customHeight="1" spans="1:6">
      <c r="A36" s="254" t="s">
        <v>938</v>
      </c>
      <c r="B36" s="182"/>
      <c r="C36" s="182"/>
      <c r="D36" s="182"/>
      <c r="E36" s="243"/>
      <c r="F36" s="244"/>
    </row>
    <row r="37" ht="18.95" customHeight="1" spans="1:6">
      <c r="A37" s="254" t="s">
        <v>939</v>
      </c>
      <c r="B37" s="182"/>
      <c r="C37" s="182"/>
      <c r="D37" s="182"/>
      <c r="E37" s="243"/>
      <c r="F37" s="244"/>
    </row>
    <row r="38" ht="18.95" customHeight="1" spans="1:6">
      <c r="A38" s="254" t="s">
        <v>910</v>
      </c>
      <c r="B38" s="182"/>
      <c r="C38" s="182">
        <v>70943</v>
      </c>
      <c r="D38" s="182">
        <v>70943</v>
      </c>
      <c r="E38" s="243"/>
      <c r="F38" s="244">
        <f t="shared" si="1"/>
        <v>100</v>
      </c>
    </row>
    <row r="39" ht="18.95" customHeight="1" spans="1:6">
      <c r="A39" s="254" t="s">
        <v>912</v>
      </c>
      <c r="B39" s="182"/>
      <c r="C39" s="182">
        <f>15027-581</f>
        <v>14446</v>
      </c>
      <c r="D39" s="182">
        <f>15027-581</f>
        <v>14446</v>
      </c>
      <c r="E39" s="243"/>
      <c r="F39" s="244">
        <f t="shared" si="1"/>
        <v>100</v>
      </c>
    </row>
    <row r="40" s="221" customFormat="1" ht="18.95" customHeight="1" spans="1:21">
      <c r="A40" s="252" t="s">
        <v>113</v>
      </c>
      <c r="B40" s="146">
        <f>SUM(B33:B35)</f>
        <v>129718</v>
      </c>
      <c r="C40" s="146">
        <f t="shared" ref="C40:D40" si="3">SUM(C33:C35)</f>
        <v>186934</v>
      </c>
      <c r="D40" s="146">
        <f t="shared" si="3"/>
        <v>144761</v>
      </c>
      <c r="E40" s="243">
        <f>C40/B40*100</f>
        <v>144.11</v>
      </c>
      <c r="F40" s="244">
        <f t="shared" si="1"/>
        <v>129</v>
      </c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</row>
    <row r="41" spans="5:6">
      <c r="E41" s="256"/>
      <c r="F41" s="257"/>
    </row>
    <row r="42" spans="5:6">
      <c r="E42" s="256"/>
      <c r="F42" s="257"/>
    </row>
    <row r="51" ht="56.25" customHeight="1"/>
  </sheetData>
  <mergeCells count="1">
    <mergeCell ref="A2:F2"/>
  </mergeCells>
  <pageMargins left="0.826771653543307" right="0.708661417322835" top="0.748031496062992" bottom="0.748031496062992" header="0.31496062992126" footer="0.31496062992126"/>
  <pageSetup paperSize="9" scale="90" firstPageNumber="44" orientation="portrait" useFirstPageNumber="1"/>
  <headerFooter>
    <oddFooter>&amp;C第 &amp;P-1 页，共 &amp;N-1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93" zoomScaleNormal="93" workbookViewId="0">
      <selection activeCell="G12" sqref="G12"/>
    </sheetView>
  </sheetViews>
  <sheetFormatPr defaultColWidth="9" defaultRowHeight="14.25"/>
  <cols>
    <col min="1" max="1" width="22.5" style="150" customWidth="1"/>
    <col min="2" max="2" width="9" style="150" customWidth="1"/>
    <col min="3" max="7" width="9" style="204" customWidth="1"/>
    <col min="8" max="8" width="8.375" style="204" customWidth="1"/>
    <col min="9" max="16384" width="9" style="150"/>
  </cols>
  <sheetData>
    <row r="1" spans="1:1">
      <c r="A1" s="205"/>
    </row>
    <row r="2" ht="20.25" spans="1:8">
      <c r="A2" s="206" t="s">
        <v>940</v>
      </c>
      <c r="B2" s="206"/>
      <c r="C2" s="207"/>
      <c r="D2" s="207"/>
      <c r="E2" s="207"/>
      <c r="F2" s="207"/>
      <c r="G2" s="207"/>
      <c r="H2" s="207"/>
    </row>
    <row r="3" spans="1:8">
      <c r="A3" s="208"/>
      <c r="B3" s="209"/>
      <c r="C3" s="210"/>
      <c r="D3" s="210"/>
      <c r="E3" s="210"/>
      <c r="F3" s="210"/>
      <c r="G3" s="210" t="s">
        <v>29</v>
      </c>
      <c r="H3" s="210"/>
    </row>
    <row r="4" ht="35.1" customHeight="1" spans="1:8">
      <c r="A4" s="211" t="s">
        <v>941</v>
      </c>
      <c r="B4" s="212" t="s">
        <v>942</v>
      </c>
      <c r="C4" s="213" t="s">
        <v>943</v>
      </c>
      <c r="D4" s="213" t="s">
        <v>779</v>
      </c>
      <c r="E4" s="213" t="s">
        <v>780</v>
      </c>
      <c r="F4" s="213" t="s">
        <v>781</v>
      </c>
      <c r="G4" s="213" t="s">
        <v>782</v>
      </c>
      <c r="H4" s="213" t="s">
        <v>783</v>
      </c>
    </row>
    <row r="5" s="120" customFormat="1" ht="22.9" customHeight="1" spans="1:8">
      <c r="A5" s="137" t="s">
        <v>944</v>
      </c>
      <c r="B5" s="137">
        <f>SUM(C5:H5)</f>
        <v>0</v>
      </c>
      <c r="C5" s="214"/>
      <c r="D5" s="214"/>
      <c r="E5" s="214"/>
      <c r="F5" s="214"/>
      <c r="G5" s="214"/>
      <c r="H5" s="214"/>
    </row>
    <row r="6" s="120" customFormat="1" ht="22.9" customHeight="1" spans="1:8">
      <c r="A6" s="137" t="s">
        <v>883</v>
      </c>
      <c r="B6" s="137">
        <f t="shared" ref="B6:B12" si="0">SUM(C6:H6)</f>
        <v>51</v>
      </c>
      <c r="C6" s="214">
        <v>0</v>
      </c>
      <c r="D6" s="214">
        <v>0</v>
      </c>
      <c r="E6" s="214">
        <v>0</v>
      </c>
      <c r="F6" s="214">
        <v>0</v>
      </c>
      <c r="G6" s="214">
        <v>0</v>
      </c>
      <c r="H6" s="214">
        <v>51</v>
      </c>
    </row>
    <row r="7" s="120" customFormat="1" ht="22.9" customHeight="1" spans="1:8">
      <c r="A7" s="137" t="s">
        <v>886</v>
      </c>
      <c r="B7" s="137">
        <f t="shared" si="0"/>
        <v>11369</v>
      </c>
      <c r="C7" s="214">
        <v>6828</v>
      </c>
      <c r="D7" s="215">
        <v>1139</v>
      </c>
      <c r="E7" s="214">
        <v>3249</v>
      </c>
      <c r="F7" s="214">
        <v>60</v>
      </c>
      <c r="G7" s="214">
        <v>45</v>
      </c>
      <c r="H7" s="214">
        <v>48</v>
      </c>
    </row>
    <row r="8" s="120" customFormat="1" ht="22.9" customHeight="1" spans="1:8">
      <c r="A8" s="137" t="s">
        <v>892</v>
      </c>
      <c r="B8" s="137">
        <f t="shared" si="0"/>
        <v>13</v>
      </c>
      <c r="C8" s="214"/>
      <c r="D8" s="214"/>
      <c r="E8" s="214"/>
      <c r="F8" s="214"/>
      <c r="G8" s="216"/>
      <c r="H8" s="214">
        <v>13</v>
      </c>
    </row>
    <row r="9" s="120" customFormat="1" ht="22.9" customHeight="1" spans="1:8">
      <c r="A9" s="137" t="s">
        <v>895</v>
      </c>
      <c r="B9" s="137">
        <f t="shared" si="0"/>
        <v>0</v>
      </c>
      <c r="C9" s="214"/>
      <c r="D9" s="214"/>
      <c r="E9" s="214"/>
      <c r="F9" s="214"/>
      <c r="G9" s="214"/>
      <c r="H9" s="214"/>
    </row>
    <row r="10" s="120" customFormat="1" ht="22.9" customHeight="1" spans="1:8">
      <c r="A10" s="137" t="s">
        <v>929</v>
      </c>
      <c r="B10" s="137">
        <f t="shared" si="0"/>
        <v>0</v>
      </c>
      <c r="C10" s="214"/>
      <c r="D10" s="214"/>
      <c r="E10" s="214"/>
      <c r="F10" s="214"/>
      <c r="G10" s="214"/>
      <c r="H10" s="214"/>
    </row>
    <row r="11" s="120" customFormat="1" ht="22.9" customHeight="1" spans="1:8">
      <c r="A11" s="137" t="s">
        <v>930</v>
      </c>
      <c r="B11" s="137">
        <f t="shared" si="0"/>
        <v>403</v>
      </c>
      <c r="C11" s="214">
        <v>51</v>
      </c>
      <c r="D11" s="214">
        <v>38</v>
      </c>
      <c r="E11" s="214">
        <v>103</v>
      </c>
      <c r="F11" s="214">
        <v>4</v>
      </c>
      <c r="G11" s="214">
        <v>205</v>
      </c>
      <c r="H11" s="214">
        <v>2</v>
      </c>
    </row>
    <row r="12" s="120" customFormat="1" ht="22.9" customHeight="1" spans="1:8">
      <c r="A12" s="137" t="s">
        <v>945</v>
      </c>
      <c r="B12" s="137">
        <f t="shared" si="0"/>
        <v>-10</v>
      </c>
      <c r="C12" s="214">
        <v>-4</v>
      </c>
      <c r="D12" s="214">
        <v>0</v>
      </c>
      <c r="E12" s="214">
        <v>-2</v>
      </c>
      <c r="F12" s="214">
        <v>-4</v>
      </c>
      <c r="G12" s="214">
        <v>0</v>
      </c>
      <c r="H12" s="214">
        <v>0</v>
      </c>
    </row>
    <row r="13" s="120" customFormat="1" ht="22.9" customHeight="1" spans="1:8">
      <c r="A13" s="128" t="s">
        <v>102</v>
      </c>
      <c r="B13" s="133">
        <f>SUM(C13:H13)</f>
        <v>11826</v>
      </c>
      <c r="C13" s="217">
        <f t="shared" ref="C13:H13" si="1">SUM(C5:C12)</f>
        <v>6875</v>
      </c>
      <c r="D13" s="217">
        <f t="shared" si="1"/>
        <v>1177</v>
      </c>
      <c r="E13" s="217">
        <f t="shared" si="1"/>
        <v>3350</v>
      </c>
      <c r="F13" s="217">
        <f t="shared" si="1"/>
        <v>60</v>
      </c>
      <c r="G13" s="217">
        <f t="shared" si="1"/>
        <v>250</v>
      </c>
      <c r="H13" s="217">
        <f t="shared" si="1"/>
        <v>114</v>
      </c>
    </row>
    <row r="14" ht="50.45" customHeight="1" spans="1:9">
      <c r="A14" s="218" t="s">
        <v>946</v>
      </c>
      <c r="B14" s="218"/>
      <c r="C14" s="219"/>
      <c r="D14" s="219"/>
      <c r="E14" s="219"/>
      <c r="F14" s="219"/>
      <c r="G14" s="219"/>
      <c r="H14" s="219"/>
      <c r="I14" s="220"/>
    </row>
  </sheetData>
  <mergeCells count="2">
    <mergeCell ref="A2:H2"/>
    <mergeCell ref="A14:H14"/>
  </mergeCells>
  <pageMargins left="0.826771653543307" right="0.708661417322835" top="0.748031496062992" bottom="0.748031496062992" header="0.31496062992126" footer="0.31496062992126"/>
  <pageSetup paperSize="9" scale="90" firstPageNumber="55" orientation="portrait" useFirstPageNumber="1"/>
  <headerFooter>
    <oddFooter>&amp;C第 &amp;P-1 页，共 &amp;N-1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Q421"/>
  <sheetViews>
    <sheetView workbookViewId="0">
      <selection activeCell="A1" sqref="A1"/>
    </sheetView>
  </sheetViews>
  <sheetFormatPr defaultColWidth="9" defaultRowHeight="14.25"/>
  <cols>
    <col min="1" max="1" width="27.75" style="192" customWidth="1"/>
    <col min="2" max="2" width="11.125" style="191" customWidth="1"/>
    <col min="3" max="3" width="10.375" style="191" customWidth="1"/>
    <col min="4" max="4" width="13.125" style="191" hidden="1" customWidth="1"/>
    <col min="5" max="5" width="11.125" style="191" customWidth="1"/>
    <col min="6" max="6" width="12.375" style="191" customWidth="1"/>
    <col min="7" max="33" width="9" style="191"/>
    <col min="34" max="256" width="9" style="192"/>
    <col min="257" max="257" width="34.25" style="192" customWidth="1"/>
    <col min="258" max="258" width="11.875" style="192" customWidth="1"/>
    <col min="259" max="259" width="9.875" style="192" customWidth="1"/>
    <col min="260" max="260" width="10.75" style="192" customWidth="1"/>
    <col min="261" max="261" width="12.75" style="192" customWidth="1"/>
    <col min="262" max="262" width="9" style="192" hidden="1" customWidth="1"/>
    <col min="263" max="512" width="9" style="192"/>
    <col min="513" max="513" width="34.25" style="192" customWidth="1"/>
    <col min="514" max="514" width="11.875" style="192" customWidth="1"/>
    <col min="515" max="515" width="9.875" style="192" customWidth="1"/>
    <col min="516" max="516" width="10.75" style="192" customWidth="1"/>
    <col min="517" max="517" width="12.75" style="192" customWidth="1"/>
    <col min="518" max="518" width="9" style="192" hidden="1" customWidth="1"/>
    <col min="519" max="768" width="9" style="192"/>
    <col min="769" max="769" width="34.25" style="192" customWidth="1"/>
    <col min="770" max="770" width="11.875" style="192" customWidth="1"/>
    <col min="771" max="771" width="9.875" style="192" customWidth="1"/>
    <col min="772" max="772" width="10.75" style="192" customWidth="1"/>
    <col min="773" max="773" width="12.75" style="192" customWidth="1"/>
    <col min="774" max="774" width="9" style="192" hidden="1" customWidth="1"/>
    <col min="775" max="1024" width="9" style="192"/>
    <col min="1025" max="1025" width="34.25" style="192" customWidth="1"/>
    <col min="1026" max="1026" width="11.875" style="192" customWidth="1"/>
    <col min="1027" max="1027" width="9.875" style="192" customWidth="1"/>
    <col min="1028" max="1028" width="10.75" style="192" customWidth="1"/>
    <col min="1029" max="1029" width="12.75" style="192" customWidth="1"/>
    <col min="1030" max="1030" width="9" style="192" hidden="1" customWidth="1"/>
    <col min="1031" max="1280" width="9" style="192"/>
    <col min="1281" max="1281" width="34.25" style="192" customWidth="1"/>
    <col min="1282" max="1282" width="11.875" style="192" customWidth="1"/>
    <col min="1283" max="1283" width="9.875" style="192" customWidth="1"/>
    <col min="1284" max="1284" width="10.75" style="192" customWidth="1"/>
    <col min="1285" max="1285" width="12.75" style="192" customWidth="1"/>
    <col min="1286" max="1286" width="9" style="192" hidden="1" customWidth="1"/>
    <col min="1287" max="1536" width="9" style="192"/>
    <col min="1537" max="1537" width="34.25" style="192" customWidth="1"/>
    <col min="1538" max="1538" width="11.875" style="192" customWidth="1"/>
    <col min="1539" max="1539" width="9.875" style="192" customWidth="1"/>
    <col min="1540" max="1540" width="10.75" style="192" customWidth="1"/>
    <col min="1541" max="1541" width="12.75" style="192" customWidth="1"/>
    <col min="1542" max="1542" width="9" style="192" hidden="1" customWidth="1"/>
    <col min="1543" max="1792" width="9" style="192"/>
    <col min="1793" max="1793" width="34.25" style="192" customWidth="1"/>
    <col min="1794" max="1794" width="11.875" style="192" customWidth="1"/>
    <col min="1795" max="1795" width="9.875" style="192" customWidth="1"/>
    <col min="1796" max="1796" width="10.75" style="192" customWidth="1"/>
    <col min="1797" max="1797" width="12.75" style="192" customWidth="1"/>
    <col min="1798" max="1798" width="9" style="192" hidden="1" customWidth="1"/>
    <col min="1799" max="2048" width="9" style="192"/>
    <col min="2049" max="2049" width="34.25" style="192" customWidth="1"/>
    <col min="2050" max="2050" width="11.875" style="192" customWidth="1"/>
    <col min="2051" max="2051" width="9.875" style="192" customWidth="1"/>
    <col min="2052" max="2052" width="10.75" style="192" customWidth="1"/>
    <col min="2053" max="2053" width="12.75" style="192" customWidth="1"/>
    <col min="2054" max="2054" width="9" style="192" hidden="1" customWidth="1"/>
    <col min="2055" max="2304" width="9" style="192"/>
    <col min="2305" max="2305" width="34.25" style="192" customWidth="1"/>
    <col min="2306" max="2306" width="11.875" style="192" customWidth="1"/>
    <col min="2307" max="2307" width="9.875" style="192" customWidth="1"/>
    <col min="2308" max="2308" width="10.75" style="192" customWidth="1"/>
    <col min="2309" max="2309" width="12.75" style="192" customWidth="1"/>
    <col min="2310" max="2310" width="9" style="192" hidden="1" customWidth="1"/>
    <col min="2311" max="2560" width="9" style="192"/>
    <col min="2561" max="2561" width="34.25" style="192" customWidth="1"/>
    <col min="2562" max="2562" width="11.875" style="192" customWidth="1"/>
    <col min="2563" max="2563" width="9.875" style="192" customWidth="1"/>
    <col min="2564" max="2564" width="10.75" style="192" customWidth="1"/>
    <col min="2565" max="2565" width="12.75" style="192" customWidth="1"/>
    <col min="2566" max="2566" width="9" style="192" hidden="1" customWidth="1"/>
    <col min="2567" max="2816" width="9" style="192"/>
    <col min="2817" max="2817" width="34.25" style="192" customWidth="1"/>
    <col min="2818" max="2818" width="11.875" style="192" customWidth="1"/>
    <col min="2819" max="2819" width="9.875" style="192" customWidth="1"/>
    <col min="2820" max="2820" width="10.75" style="192" customWidth="1"/>
    <col min="2821" max="2821" width="12.75" style="192" customWidth="1"/>
    <col min="2822" max="2822" width="9" style="192" hidden="1" customWidth="1"/>
    <col min="2823" max="3072" width="9" style="192"/>
    <col min="3073" max="3073" width="34.25" style="192" customWidth="1"/>
    <col min="3074" max="3074" width="11.875" style="192" customWidth="1"/>
    <col min="3075" max="3075" width="9.875" style="192" customWidth="1"/>
    <col min="3076" max="3076" width="10.75" style="192" customWidth="1"/>
    <col min="3077" max="3077" width="12.75" style="192" customWidth="1"/>
    <col min="3078" max="3078" width="9" style="192" hidden="1" customWidth="1"/>
    <col min="3079" max="3328" width="9" style="192"/>
    <col min="3329" max="3329" width="34.25" style="192" customWidth="1"/>
    <col min="3330" max="3330" width="11.875" style="192" customWidth="1"/>
    <col min="3331" max="3331" width="9.875" style="192" customWidth="1"/>
    <col min="3332" max="3332" width="10.75" style="192" customWidth="1"/>
    <col min="3333" max="3333" width="12.75" style="192" customWidth="1"/>
    <col min="3334" max="3334" width="9" style="192" hidden="1" customWidth="1"/>
    <col min="3335" max="3584" width="9" style="192"/>
    <col min="3585" max="3585" width="34.25" style="192" customWidth="1"/>
    <col min="3586" max="3586" width="11.875" style="192" customWidth="1"/>
    <col min="3587" max="3587" width="9.875" style="192" customWidth="1"/>
    <col min="3588" max="3588" width="10.75" style="192" customWidth="1"/>
    <col min="3589" max="3589" width="12.75" style="192" customWidth="1"/>
    <col min="3590" max="3590" width="9" style="192" hidden="1" customWidth="1"/>
    <col min="3591" max="3840" width="9" style="192"/>
    <col min="3841" max="3841" width="34.25" style="192" customWidth="1"/>
    <col min="3842" max="3842" width="11.875" style="192" customWidth="1"/>
    <col min="3843" max="3843" width="9.875" style="192" customWidth="1"/>
    <col min="3844" max="3844" width="10.75" style="192" customWidth="1"/>
    <col min="3845" max="3845" width="12.75" style="192" customWidth="1"/>
    <col min="3846" max="3846" width="9" style="192" hidden="1" customWidth="1"/>
    <col min="3847" max="4096" width="9" style="192"/>
    <col min="4097" max="4097" width="34.25" style="192" customWidth="1"/>
    <col min="4098" max="4098" width="11.875" style="192" customWidth="1"/>
    <col min="4099" max="4099" width="9.875" style="192" customWidth="1"/>
    <col min="4100" max="4100" width="10.75" style="192" customWidth="1"/>
    <col min="4101" max="4101" width="12.75" style="192" customWidth="1"/>
    <col min="4102" max="4102" width="9" style="192" hidden="1" customWidth="1"/>
    <col min="4103" max="4352" width="9" style="192"/>
    <col min="4353" max="4353" width="34.25" style="192" customWidth="1"/>
    <col min="4354" max="4354" width="11.875" style="192" customWidth="1"/>
    <col min="4355" max="4355" width="9.875" style="192" customWidth="1"/>
    <col min="4356" max="4356" width="10.75" style="192" customWidth="1"/>
    <col min="4357" max="4357" width="12.75" style="192" customWidth="1"/>
    <col min="4358" max="4358" width="9" style="192" hidden="1" customWidth="1"/>
    <col min="4359" max="4608" width="9" style="192"/>
    <col min="4609" max="4609" width="34.25" style="192" customWidth="1"/>
    <col min="4610" max="4610" width="11.875" style="192" customWidth="1"/>
    <col min="4611" max="4611" width="9.875" style="192" customWidth="1"/>
    <col min="4612" max="4612" width="10.75" style="192" customWidth="1"/>
    <col min="4613" max="4613" width="12.75" style="192" customWidth="1"/>
    <col min="4614" max="4614" width="9" style="192" hidden="1" customWidth="1"/>
    <col min="4615" max="4864" width="9" style="192"/>
    <col min="4865" max="4865" width="34.25" style="192" customWidth="1"/>
    <col min="4866" max="4866" width="11.875" style="192" customWidth="1"/>
    <col min="4867" max="4867" width="9.875" style="192" customWidth="1"/>
    <col min="4868" max="4868" width="10.75" style="192" customWidth="1"/>
    <col min="4869" max="4869" width="12.75" style="192" customWidth="1"/>
    <col min="4870" max="4870" width="9" style="192" hidden="1" customWidth="1"/>
    <col min="4871" max="5120" width="9" style="192"/>
    <col min="5121" max="5121" width="34.25" style="192" customWidth="1"/>
    <col min="5122" max="5122" width="11.875" style="192" customWidth="1"/>
    <col min="5123" max="5123" width="9.875" style="192" customWidth="1"/>
    <col min="5124" max="5124" width="10.75" style="192" customWidth="1"/>
    <col min="5125" max="5125" width="12.75" style="192" customWidth="1"/>
    <col min="5126" max="5126" width="9" style="192" hidden="1" customWidth="1"/>
    <col min="5127" max="5376" width="9" style="192"/>
    <col min="5377" max="5377" width="34.25" style="192" customWidth="1"/>
    <col min="5378" max="5378" width="11.875" style="192" customWidth="1"/>
    <col min="5379" max="5379" width="9.875" style="192" customWidth="1"/>
    <col min="5380" max="5380" width="10.75" style="192" customWidth="1"/>
    <col min="5381" max="5381" width="12.75" style="192" customWidth="1"/>
    <col min="5382" max="5382" width="9" style="192" hidden="1" customWidth="1"/>
    <col min="5383" max="5632" width="9" style="192"/>
    <col min="5633" max="5633" width="34.25" style="192" customWidth="1"/>
    <col min="5634" max="5634" width="11.875" style="192" customWidth="1"/>
    <col min="5635" max="5635" width="9.875" style="192" customWidth="1"/>
    <col min="5636" max="5636" width="10.75" style="192" customWidth="1"/>
    <col min="5637" max="5637" width="12.75" style="192" customWidth="1"/>
    <col min="5638" max="5638" width="9" style="192" hidden="1" customWidth="1"/>
    <col min="5639" max="5888" width="9" style="192"/>
    <col min="5889" max="5889" width="34.25" style="192" customWidth="1"/>
    <col min="5890" max="5890" width="11.875" style="192" customWidth="1"/>
    <col min="5891" max="5891" width="9.875" style="192" customWidth="1"/>
    <col min="5892" max="5892" width="10.75" style="192" customWidth="1"/>
    <col min="5893" max="5893" width="12.75" style="192" customWidth="1"/>
    <col min="5894" max="5894" width="9" style="192" hidden="1" customWidth="1"/>
    <col min="5895" max="6144" width="9" style="192"/>
    <col min="6145" max="6145" width="34.25" style="192" customWidth="1"/>
    <col min="6146" max="6146" width="11.875" style="192" customWidth="1"/>
    <col min="6147" max="6147" width="9.875" style="192" customWidth="1"/>
    <col min="6148" max="6148" width="10.75" style="192" customWidth="1"/>
    <col min="6149" max="6149" width="12.75" style="192" customWidth="1"/>
    <col min="6150" max="6150" width="9" style="192" hidden="1" customWidth="1"/>
    <col min="6151" max="6400" width="9" style="192"/>
    <col min="6401" max="6401" width="34.25" style="192" customWidth="1"/>
    <col min="6402" max="6402" width="11.875" style="192" customWidth="1"/>
    <col min="6403" max="6403" width="9.875" style="192" customWidth="1"/>
    <col min="6404" max="6404" width="10.75" style="192" customWidth="1"/>
    <col min="6405" max="6405" width="12.75" style="192" customWidth="1"/>
    <col min="6406" max="6406" width="9" style="192" hidden="1" customWidth="1"/>
    <col min="6407" max="6656" width="9" style="192"/>
    <col min="6657" max="6657" width="34.25" style="192" customWidth="1"/>
    <col min="6658" max="6658" width="11.875" style="192" customWidth="1"/>
    <col min="6659" max="6659" width="9.875" style="192" customWidth="1"/>
    <col min="6660" max="6660" width="10.75" style="192" customWidth="1"/>
    <col min="6661" max="6661" width="12.75" style="192" customWidth="1"/>
    <col min="6662" max="6662" width="9" style="192" hidden="1" customWidth="1"/>
    <col min="6663" max="6912" width="9" style="192"/>
    <col min="6913" max="6913" width="34.25" style="192" customWidth="1"/>
    <col min="6914" max="6914" width="11.875" style="192" customWidth="1"/>
    <col min="6915" max="6915" width="9.875" style="192" customWidth="1"/>
    <col min="6916" max="6916" width="10.75" style="192" customWidth="1"/>
    <col min="6917" max="6917" width="12.75" style="192" customWidth="1"/>
    <col min="6918" max="6918" width="9" style="192" hidden="1" customWidth="1"/>
    <col min="6919" max="7168" width="9" style="192"/>
    <col min="7169" max="7169" width="34.25" style="192" customWidth="1"/>
    <col min="7170" max="7170" width="11.875" style="192" customWidth="1"/>
    <col min="7171" max="7171" width="9.875" style="192" customWidth="1"/>
    <col min="7172" max="7172" width="10.75" style="192" customWidth="1"/>
    <col min="7173" max="7173" width="12.75" style="192" customWidth="1"/>
    <col min="7174" max="7174" width="9" style="192" hidden="1" customWidth="1"/>
    <col min="7175" max="7424" width="9" style="192"/>
    <col min="7425" max="7425" width="34.25" style="192" customWidth="1"/>
    <col min="7426" max="7426" width="11.875" style="192" customWidth="1"/>
    <col min="7427" max="7427" width="9.875" style="192" customWidth="1"/>
    <col min="7428" max="7428" width="10.75" style="192" customWidth="1"/>
    <col min="7429" max="7429" width="12.75" style="192" customWidth="1"/>
    <col min="7430" max="7430" width="9" style="192" hidden="1" customWidth="1"/>
    <col min="7431" max="7680" width="9" style="192"/>
    <col min="7681" max="7681" width="34.25" style="192" customWidth="1"/>
    <col min="7682" max="7682" width="11.875" style="192" customWidth="1"/>
    <col min="7683" max="7683" width="9.875" style="192" customWidth="1"/>
    <col min="7684" max="7684" width="10.75" style="192" customWidth="1"/>
    <col min="7685" max="7685" width="12.75" style="192" customWidth="1"/>
    <col min="7686" max="7686" width="9" style="192" hidden="1" customWidth="1"/>
    <col min="7687" max="7936" width="9" style="192"/>
    <col min="7937" max="7937" width="34.25" style="192" customWidth="1"/>
    <col min="7938" max="7938" width="11.875" style="192" customWidth="1"/>
    <col min="7939" max="7939" width="9.875" style="192" customWidth="1"/>
    <col min="7940" max="7940" width="10.75" style="192" customWidth="1"/>
    <col min="7941" max="7941" width="12.75" style="192" customWidth="1"/>
    <col min="7942" max="7942" width="9" style="192" hidden="1" customWidth="1"/>
    <col min="7943" max="8192" width="9" style="192"/>
    <col min="8193" max="8193" width="34.25" style="192" customWidth="1"/>
    <col min="8194" max="8194" width="11.875" style="192" customWidth="1"/>
    <col min="8195" max="8195" width="9.875" style="192" customWidth="1"/>
    <col min="8196" max="8196" width="10.75" style="192" customWidth="1"/>
    <col min="8197" max="8197" width="12.75" style="192" customWidth="1"/>
    <col min="8198" max="8198" width="9" style="192" hidden="1" customWidth="1"/>
    <col min="8199" max="8448" width="9" style="192"/>
    <col min="8449" max="8449" width="34.25" style="192" customWidth="1"/>
    <col min="8450" max="8450" width="11.875" style="192" customWidth="1"/>
    <col min="8451" max="8451" width="9.875" style="192" customWidth="1"/>
    <col min="8452" max="8452" width="10.75" style="192" customWidth="1"/>
    <col min="8453" max="8453" width="12.75" style="192" customWidth="1"/>
    <col min="8454" max="8454" width="9" style="192" hidden="1" customWidth="1"/>
    <col min="8455" max="8704" width="9" style="192"/>
    <col min="8705" max="8705" width="34.25" style="192" customWidth="1"/>
    <col min="8706" max="8706" width="11.875" style="192" customWidth="1"/>
    <col min="8707" max="8707" width="9.875" style="192" customWidth="1"/>
    <col min="8708" max="8708" width="10.75" style="192" customWidth="1"/>
    <col min="8709" max="8709" width="12.75" style="192" customWidth="1"/>
    <col min="8710" max="8710" width="9" style="192" hidden="1" customWidth="1"/>
    <col min="8711" max="8960" width="9" style="192"/>
    <col min="8961" max="8961" width="34.25" style="192" customWidth="1"/>
    <col min="8962" max="8962" width="11.875" style="192" customWidth="1"/>
    <col min="8963" max="8963" width="9.875" style="192" customWidth="1"/>
    <col min="8964" max="8964" width="10.75" style="192" customWidth="1"/>
    <col min="8965" max="8965" width="12.75" style="192" customWidth="1"/>
    <col min="8966" max="8966" width="9" style="192" hidden="1" customWidth="1"/>
    <col min="8967" max="9216" width="9" style="192"/>
    <col min="9217" max="9217" width="34.25" style="192" customWidth="1"/>
    <col min="9218" max="9218" width="11.875" style="192" customWidth="1"/>
    <col min="9219" max="9219" width="9.875" style="192" customWidth="1"/>
    <col min="9220" max="9220" width="10.75" style="192" customWidth="1"/>
    <col min="9221" max="9221" width="12.75" style="192" customWidth="1"/>
    <col min="9222" max="9222" width="9" style="192" hidden="1" customWidth="1"/>
    <col min="9223" max="9472" width="9" style="192"/>
    <col min="9473" max="9473" width="34.25" style="192" customWidth="1"/>
    <col min="9474" max="9474" width="11.875" style="192" customWidth="1"/>
    <col min="9475" max="9475" width="9.875" style="192" customWidth="1"/>
    <col min="9476" max="9476" width="10.75" style="192" customWidth="1"/>
    <col min="9477" max="9477" width="12.75" style="192" customWidth="1"/>
    <col min="9478" max="9478" width="9" style="192" hidden="1" customWidth="1"/>
    <col min="9479" max="9728" width="9" style="192"/>
    <col min="9729" max="9729" width="34.25" style="192" customWidth="1"/>
    <col min="9730" max="9730" width="11.875" style="192" customWidth="1"/>
    <col min="9731" max="9731" width="9.875" style="192" customWidth="1"/>
    <col min="9732" max="9732" width="10.75" style="192" customWidth="1"/>
    <col min="9733" max="9733" width="12.75" style="192" customWidth="1"/>
    <col min="9734" max="9734" width="9" style="192" hidden="1" customWidth="1"/>
    <col min="9735" max="9984" width="9" style="192"/>
    <col min="9985" max="9985" width="34.25" style="192" customWidth="1"/>
    <col min="9986" max="9986" width="11.875" style="192" customWidth="1"/>
    <col min="9987" max="9987" width="9.875" style="192" customWidth="1"/>
    <col min="9988" max="9988" width="10.75" style="192" customWidth="1"/>
    <col min="9989" max="9989" width="12.75" style="192" customWidth="1"/>
    <col min="9990" max="9990" width="9" style="192" hidden="1" customWidth="1"/>
    <col min="9991" max="10240" width="9" style="192"/>
    <col min="10241" max="10241" width="34.25" style="192" customWidth="1"/>
    <col min="10242" max="10242" width="11.875" style="192" customWidth="1"/>
    <col min="10243" max="10243" width="9.875" style="192" customWidth="1"/>
    <col min="10244" max="10244" width="10.75" style="192" customWidth="1"/>
    <col min="10245" max="10245" width="12.75" style="192" customWidth="1"/>
    <col min="10246" max="10246" width="9" style="192" hidden="1" customWidth="1"/>
    <col min="10247" max="10496" width="9" style="192"/>
    <col min="10497" max="10497" width="34.25" style="192" customWidth="1"/>
    <col min="10498" max="10498" width="11.875" style="192" customWidth="1"/>
    <col min="10499" max="10499" width="9.875" style="192" customWidth="1"/>
    <col min="10500" max="10500" width="10.75" style="192" customWidth="1"/>
    <col min="10501" max="10501" width="12.75" style="192" customWidth="1"/>
    <col min="10502" max="10502" width="9" style="192" hidden="1" customWidth="1"/>
    <col min="10503" max="10752" width="9" style="192"/>
    <col min="10753" max="10753" width="34.25" style="192" customWidth="1"/>
    <col min="10754" max="10754" width="11.875" style="192" customWidth="1"/>
    <col min="10755" max="10755" width="9.875" style="192" customWidth="1"/>
    <col min="10756" max="10756" width="10.75" style="192" customWidth="1"/>
    <col min="10757" max="10757" width="12.75" style="192" customWidth="1"/>
    <col min="10758" max="10758" width="9" style="192" hidden="1" customWidth="1"/>
    <col min="10759" max="11008" width="9" style="192"/>
    <col min="11009" max="11009" width="34.25" style="192" customWidth="1"/>
    <col min="11010" max="11010" width="11.875" style="192" customWidth="1"/>
    <col min="11011" max="11011" width="9.875" style="192" customWidth="1"/>
    <col min="11012" max="11012" width="10.75" style="192" customWidth="1"/>
    <col min="11013" max="11013" width="12.75" style="192" customWidth="1"/>
    <col min="11014" max="11014" width="9" style="192" hidden="1" customWidth="1"/>
    <col min="11015" max="11264" width="9" style="192"/>
    <col min="11265" max="11265" width="34.25" style="192" customWidth="1"/>
    <col min="11266" max="11266" width="11.875" style="192" customWidth="1"/>
    <col min="11267" max="11267" width="9.875" style="192" customWidth="1"/>
    <col min="11268" max="11268" width="10.75" style="192" customWidth="1"/>
    <col min="11269" max="11269" width="12.75" style="192" customWidth="1"/>
    <col min="11270" max="11270" width="9" style="192" hidden="1" customWidth="1"/>
    <col min="11271" max="11520" width="9" style="192"/>
    <col min="11521" max="11521" width="34.25" style="192" customWidth="1"/>
    <col min="11522" max="11522" width="11.875" style="192" customWidth="1"/>
    <col min="11523" max="11523" width="9.875" style="192" customWidth="1"/>
    <col min="11524" max="11524" width="10.75" style="192" customWidth="1"/>
    <col min="11525" max="11525" width="12.75" style="192" customWidth="1"/>
    <col min="11526" max="11526" width="9" style="192" hidden="1" customWidth="1"/>
    <col min="11527" max="11776" width="9" style="192"/>
    <col min="11777" max="11777" width="34.25" style="192" customWidth="1"/>
    <col min="11778" max="11778" width="11.875" style="192" customWidth="1"/>
    <col min="11779" max="11779" width="9.875" style="192" customWidth="1"/>
    <col min="11780" max="11780" width="10.75" style="192" customWidth="1"/>
    <col min="11781" max="11781" width="12.75" style="192" customWidth="1"/>
    <col min="11782" max="11782" width="9" style="192" hidden="1" customWidth="1"/>
    <col min="11783" max="12032" width="9" style="192"/>
    <col min="12033" max="12033" width="34.25" style="192" customWidth="1"/>
    <col min="12034" max="12034" width="11.875" style="192" customWidth="1"/>
    <col min="12035" max="12035" width="9.875" style="192" customWidth="1"/>
    <col min="12036" max="12036" width="10.75" style="192" customWidth="1"/>
    <col min="12037" max="12037" width="12.75" style="192" customWidth="1"/>
    <col min="12038" max="12038" width="9" style="192" hidden="1" customWidth="1"/>
    <col min="12039" max="12288" width="9" style="192"/>
    <col min="12289" max="12289" width="34.25" style="192" customWidth="1"/>
    <col min="12290" max="12290" width="11.875" style="192" customWidth="1"/>
    <col min="12291" max="12291" width="9.875" style="192" customWidth="1"/>
    <col min="12292" max="12292" width="10.75" style="192" customWidth="1"/>
    <col min="12293" max="12293" width="12.75" style="192" customWidth="1"/>
    <col min="12294" max="12294" width="9" style="192" hidden="1" customWidth="1"/>
    <col min="12295" max="12544" width="9" style="192"/>
    <col min="12545" max="12545" width="34.25" style="192" customWidth="1"/>
    <col min="12546" max="12546" width="11.875" style="192" customWidth="1"/>
    <col min="12547" max="12547" width="9.875" style="192" customWidth="1"/>
    <col min="12548" max="12548" width="10.75" style="192" customWidth="1"/>
    <col min="12549" max="12549" width="12.75" style="192" customWidth="1"/>
    <col min="12550" max="12550" width="9" style="192" hidden="1" customWidth="1"/>
    <col min="12551" max="12800" width="9" style="192"/>
    <col min="12801" max="12801" width="34.25" style="192" customWidth="1"/>
    <col min="12802" max="12802" width="11.875" style="192" customWidth="1"/>
    <col min="12803" max="12803" width="9.875" style="192" customWidth="1"/>
    <col min="12804" max="12804" width="10.75" style="192" customWidth="1"/>
    <col min="12805" max="12805" width="12.75" style="192" customWidth="1"/>
    <col min="12806" max="12806" width="9" style="192" hidden="1" customWidth="1"/>
    <col min="12807" max="13056" width="9" style="192"/>
    <col min="13057" max="13057" width="34.25" style="192" customWidth="1"/>
    <col min="13058" max="13058" width="11.875" style="192" customWidth="1"/>
    <col min="13059" max="13059" width="9.875" style="192" customWidth="1"/>
    <col min="13060" max="13060" width="10.75" style="192" customWidth="1"/>
    <col min="13061" max="13061" width="12.75" style="192" customWidth="1"/>
    <col min="13062" max="13062" width="9" style="192" hidden="1" customWidth="1"/>
    <col min="13063" max="13312" width="9" style="192"/>
    <col min="13313" max="13313" width="34.25" style="192" customWidth="1"/>
    <col min="13314" max="13314" width="11.875" style="192" customWidth="1"/>
    <col min="13315" max="13315" width="9.875" style="192" customWidth="1"/>
    <col min="13316" max="13316" width="10.75" style="192" customWidth="1"/>
    <col min="13317" max="13317" width="12.75" style="192" customWidth="1"/>
    <col min="13318" max="13318" width="9" style="192" hidden="1" customWidth="1"/>
    <col min="13319" max="13568" width="9" style="192"/>
    <col min="13569" max="13569" width="34.25" style="192" customWidth="1"/>
    <col min="13570" max="13570" width="11.875" style="192" customWidth="1"/>
    <col min="13571" max="13571" width="9.875" style="192" customWidth="1"/>
    <col min="13572" max="13572" width="10.75" style="192" customWidth="1"/>
    <col min="13573" max="13573" width="12.75" style="192" customWidth="1"/>
    <col min="13574" max="13574" width="9" style="192" hidden="1" customWidth="1"/>
    <col min="13575" max="13824" width="9" style="192"/>
    <col min="13825" max="13825" width="34.25" style="192" customWidth="1"/>
    <col min="13826" max="13826" width="11.875" style="192" customWidth="1"/>
    <col min="13827" max="13827" width="9.875" style="192" customWidth="1"/>
    <col min="13828" max="13828" width="10.75" style="192" customWidth="1"/>
    <col min="13829" max="13829" width="12.75" style="192" customWidth="1"/>
    <col min="13830" max="13830" width="9" style="192" hidden="1" customWidth="1"/>
    <col min="13831" max="14080" width="9" style="192"/>
    <col min="14081" max="14081" width="34.25" style="192" customWidth="1"/>
    <col min="14082" max="14082" width="11.875" style="192" customWidth="1"/>
    <col min="14083" max="14083" width="9.875" style="192" customWidth="1"/>
    <col min="14084" max="14084" width="10.75" style="192" customWidth="1"/>
    <col min="14085" max="14085" width="12.75" style="192" customWidth="1"/>
    <col min="14086" max="14086" width="9" style="192" hidden="1" customWidth="1"/>
    <col min="14087" max="14336" width="9" style="192"/>
    <col min="14337" max="14337" width="34.25" style="192" customWidth="1"/>
    <col min="14338" max="14338" width="11.875" style="192" customWidth="1"/>
    <col min="14339" max="14339" width="9.875" style="192" customWidth="1"/>
    <col min="14340" max="14340" width="10.75" style="192" customWidth="1"/>
    <col min="14341" max="14341" width="12.75" style="192" customWidth="1"/>
    <col min="14342" max="14342" width="9" style="192" hidden="1" customWidth="1"/>
    <col min="14343" max="14592" width="9" style="192"/>
    <col min="14593" max="14593" width="34.25" style="192" customWidth="1"/>
    <col min="14594" max="14594" width="11.875" style="192" customWidth="1"/>
    <col min="14595" max="14595" width="9.875" style="192" customWidth="1"/>
    <col min="14596" max="14596" width="10.75" style="192" customWidth="1"/>
    <col min="14597" max="14597" width="12.75" style="192" customWidth="1"/>
    <col min="14598" max="14598" width="9" style="192" hidden="1" customWidth="1"/>
    <col min="14599" max="14848" width="9" style="192"/>
    <col min="14849" max="14849" width="34.25" style="192" customWidth="1"/>
    <col min="14850" max="14850" width="11.875" style="192" customWidth="1"/>
    <col min="14851" max="14851" width="9.875" style="192" customWidth="1"/>
    <col min="14852" max="14852" width="10.75" style="192" customWidth="1"/>
    <col min="14853" max="14853" width="12.75" style="192" customWidth="1"/>
    <col min="14854" max="14854" width="9" style="192" hidden="1" customWidth="1"/>
    <col min="14855" max="15104" width="9" style="192"/>
    <col min="15105" max="15105" width="34.25" style="192" customWidth="1"/>
    <col min="15106" max="15106" width="11.875" style="192" customWidth="1"/>
    <col min="15107" max="15107" width="9.875" style="192" customWidth="1"/>
    <col min="15108" max="15108" width="10.75" style="192" customWidth="1"/>
    <col min="15109" max="15109" width="12.75" style="192" customWidth="1"/>
    <col min="15110" max="15110" width="9" style="192" hidden="1" customWidth="1"/>
    <col min="15111" max="15360" width="9" style="192"/>
    <col min="15361" max="15361" width="34.25" style="192" customWidth="1"/>
    <col min="15362" max="15362" width="11.875" style="192" customWidth="1"/>
    <col min="15363" max="15363" width="9.875" style="192" customWidth="1"/>
    <col min="15364" max="15364" width="10.75" style="192" customWidth="1"/>
    <col min="15365" max="15365" width="12.75" style="192" customWidth="1"/>
    <col min="15366" max="15366" width="9" style="192" hidden="1" customWidth="1"/>
    <col min="15367" max="15616" width="9" style="192"/>
    <col min="15617" max="15617" width="34.25" style="192" customWidth="1"/>
    <col min="15618" max="15618" width="11.875" style="192" customWidth="1"/>
    <col min="15619" max="15619" width="9.875" style="192" customWidth="1"/>
    <col min="15620" max="15620" width="10.75" style="192" customWidth="1"/>
    <col min="15621" max="15621" width="12.75" style="192" customWidth="1"/>
    <col min="15622" max="15622" width="9" style="192" hidden="1" customWidth="1"/>
    <col min="15623" max="15872" width="9" style="192"/>
    <col min="15873" max="15873" width="34.25" style="192" customWidth="1"/>
    <col min="15874" max="15874" width="11.875" style="192" customWidth="1"/>
    <col min="15875" max="15875" width="9.875" style="192" customWidth="1"/>
    <col min="15876" max="15876" width="10.75" style="192" customWidth="1"/>
    <col min="15877" max="15877" width="12.75" style="192" customWidth="1"/>
    <col min="15878" max="15878" width="9" style="192" hidden="1" customWidth="1"/>
    <col min="15879" max="16128" width="9" style="192"/>
    <col min="16129" max="16129" width="34.25" style="192" customWidth="1"/>
    <col min="16130" max="16130" width="11.875" style="192" customWidth="1"/>
    <col min="16131" max="16131" width="9.875" style="192" customWidth="1"/>
    <col min="16132" max="16132" width="10.75" style="192" customWidth="1"/>
    <col min="16133" max="16133" width="12.75" style="192" customWidth="1"/>
    <col min="16134" max="16134" width="9" style="192" hidden="1" customWidth="1"/>
    <col min="16135" max="16384" width="9" style="192"/>
  </cols>
  <sheetData>
    <row r="2" ht="33.75" customHeight="1" spans="1:6">
      <c r="A2" s="193" t="s">
        <v>947</v>
      </c>
      <c r="B2" s="193"/>
      <c r="C2" s="193"/>
      <c r="D2" s="193"/>
      <c r="E2" s="193"/>
      <c r="F2" s="193"/>
    </row>
    <row r="3" ht="16.5" customHeight="1" spans="1:6">
      <c r="A3" s="179" t="s">
        <v>948</v>
      </c>
      <c r="F3" s="194" t="s">
        <v>29</v>
      </c>
    </row>
    <row r="4" ht="28.5" customHeight="1" spans="1:6">
      <c r="A4" s="181" t="s">
        <v>30</v>
      </c>
      <c r="B4" s="47" t="s">
        <v>31</v>
      </c>
      <c r="C4" s="47" t="s">
        <v>32</v>
      </c>
      <c r="D4" s="47" t="s">
        <v>33</v>
      </c>
      <c r="E4" s="162" t="s">
        <v>34</v>
      </c>
      <c r="F4" s="162" t="s">
        <v>35</v>
      </c>
    </row>
    <row r="5" s="187" customFormat="1" ht="23.25" customHeight="1" spans="1:33">
      <c r="A5" s="195" t="s">
        <v>949</v>
      </c>
      <c r="B5" s="182">
        <v>0</v>
      </c>
      <c r="C5" s="182">
        <v>71</v>
      </c>
      <c r="D5" s="182">
        <v>19</v>
      </c>
      <c r="E5" s="183"/>
      <c r="F5" s="183">
        <f>C5/D5*100</f>
        <v>373.7</v>
      </c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</row>
    <row r="6" s="187" customFormat="1" ht="23.25" customHeight="1" spans="1:33">
      <c r="A6" s="197" t="s">
        <v>950</v>
      </c>
      <c r="B6" s="182"/>
      <c r="C6" s="182"/>
      <c r="D6" s="182"/>
      <c r="E6" s="183"/>
      <c r="F6" s="183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="187" customFormat="1" ht="23.25" customHeight="1" spans="1:33">
      <c r="A7" s="197" t="s">
        <v>951</v>
      </c>
      <c r="B7" s="182"/>
      <c r="C7" s="182"/>
      <c r="D7" s="182"/>
      <c r="E7" s="183"/>
      <c r="F7" s="183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</row>
    <row r="8" s="187" customFormat="1" ht="23.25" customHeight="1" spans="1:33">
      <c r="A8" s="197" t="s">
        <v>952</v>
      </c>
      <c r="B8" s="182"/>
      <c r="C8" s="182"/>
      <c r="D8" s="182"/>
      <c r="E8" s="183"/>
      <c r="F8" s="183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</row>
    <row r="9" s="188" customFormat="1" ht="23.25" customHeight="1" spans="1:33">
      <c r="A9" s="197" t="s">
        <v>953</v>
      </c>
      <c r="B9" s="182"/>
      <c r="C9" s="182"/>
      <c r="D9" s="182"/>
      <c r="E9" s="183"/>
      <c r="F9" s="183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</row>
    <row r="10" s="188" customFormat="1" ht="23.25" customHeight="1" spans="1:33">
      <c r="A10" s="184" t="s">
        <v>873</v>
      </c>
      <c r="B10" s="146">
        <v>0</v>
      </c>
      <c r="C10" s="146">
        <v>71</v>
      </c>
      <c r="D10" s="146">
        <v>19</v>
      </c>
      <c r="E10" s="183"/>
      <c r="F10" s="183">
        <f>C10/D10*100</f>
        <v>373.7</v>
      </c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</row>
    <row r="11" s="188" customFormat="1" ht="23.25" customHeight="1" spans="1:33">
      <c r="A11" s="199" t="s">
        <v>954</v>
      </c>
      <c r="B11" s="146"/>
      <c r="C11" s="146">
        <v>123</v>
      </c>
      <c r="D11" s="146"/>
      <c r="E11" s="183"/>
      <c r="F11" s="183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</row>
    <row r="12" s="189" customFormat="1" ht="23.25" customHeight="1" spans="1:36">
      <c r="A12" s="199" t="s">
        <v>955</v>
      </c>
      <c r="B12" s="146"/>
      <c r="C12" s="146">
        <v>125</v>
      </c>
      <c r="D12" s="146"/>
      <c r="E12" s="183"/>
      <c r="F12" s="183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</row>
    <row r="13" s="176" customFormat="1" ht="23.25" customHeight="1" spans="1:33">
      <c r="A13" s="184" t="s">
        <v>74</v>
      </c>
      <c r="B13" s="146">
        <v>0</v>
      </c>
      <c r="C13" s="146">
        <f>SUM(C10:C12)</f>
        <v>319</v>
      </c>
      <c r="D13" s="146">
        <v>19</v>
      </c>
      <c r="E13" s="183"/>
      <c r="F13" s="183">
        <f>C13/D13*100</f>
        <v>1678.9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</row>
    <row r="14" spans="1:1">
      <c r="A14" s="201"/>
    </row>
    <row r="15" customHeight="1" spans="1:6">
      <c r="A15" s="148"/>
      <c r="B15" s="148"/>
      <c r="C15" s="148"/>
      <c r="D15" s="148"/>
      <c r="E15" s="148"/>
      <c r="F15" s="148"/>
    </row>
    <row r="16" s="190" customFormat="1" spans="1:33">
      <c r="A16" s="148"/>
      <c r="B16" s="148"/>
      <c r="C16" s="148"/>
      <c r="D16" s="148"/>
      <c r="E16" s="148"/>
      <c r="F16" s="148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</row>
    <row r="17" spans="1:6">
      <c r="A17" s="148"/>
      <c r="B17" s="148"/>
      <c r="C17" s="148"/>
      <c r="D17" s="148"/>
      <c r="E17" s="148"/>
      <c r="F17" s="148"/>
    </row>
    <row r="18" spans="1:6">
      <c r="A18" s="148"/>
      <c r="B18" s="148"/>
      <c r="C18" s="148"/>
      <c r="D18" s="148"/>
      <c r="E18" s="148"/>
      <c r="F18" s="148"/>
    </row>
    <row r="19" spans="1:1">
      <c r="A19" s="201"/>
    </row>
    <row r="20" spans="1:1">
      <c r="A20" s="203"/>
    </row>
    <row r="21" s="191" customFormat="1" spans="1:225">
      <c r="A21" s="203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</row>
    <row r="22" s="191" customFormat="1" spans="1:225">
      <c r="A22" s="203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</row>
    <row r="23" s="191" customFormat="1" spans="1:225">
      <c r="A23" s="203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</row>
    <row r="24" s="191" customFormat="1" spans="1:225">
      <c r="A24" s="203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</row>
    <row r="25" s="191" customFormat="1" spans="1:225">
      <c r="A25" s="203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</row>
    <row r="26" s="191" customFormat="1" spans="1:225">
      <c r="A26" s="203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</row>
    <row r="27" s="191" customFormat="1" spans="1:225">
      <c r="A27" s="203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</row>
    <row r="28" s="191" customFormat="1" spans="1:225">
      <c r="A28" s="203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</row>
    <row r="29" s="191" customFormat="1" spans="1:225">
      <c r="A29" s="203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</row>
    <row r="30" s="191" customFormat="1" spans="1:225">
      <c r="A30" s="203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</row>
    <row r="31" s="191" customFormat="1" spans="1:225">
      <c r="A31" s="203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2"/>
      <c r="HP31" s="192"/>
      <c r="HQ31" s="192"/>
    </row>
    <row r="32" s="191" customFormat="1" spans="1:225">
      <c r="A32" s="203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/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2"/>
      <c r="HJ32" s="192"/>
      <c r="HK32" s="192"/>
      <c r="HL32" s="192"/>
      <c r="HM32" s="192"/>
      <c r="HN32" s="192"/>
      <c r="HO32" s="192"/>
      <c r="HP32" s="192"/>
      <c r="HQ32" s="192"/>
    </row>
    <row r="33" s="191" customFormat="1" spans="1:225">
      <c r="A33" s="203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92"/>
      <c r="HK33" s="192"/>
      <c r="HL33" s="192"/>
      <c r="HM33" s="192"/>
      <c r="HN33" s="192"/>
      <c r="HO33" s="192"/>
      <c r="HP33" s="192"/>
      <c r="HQ33" s="192"/>
    </row>
    <row r="34" s="191" customFormat="1" spans="1:225">
      <c r="A34" s="203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</row>
    <row r="35" s="191" customFormat="1" spans="1:225">
      <c r="A35" s="203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</row>
    <row r="36" s="191" customFormat="1" spans="1:225">
      <c r="A36" s="203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</row>
    <row r="37" s="191" customFormat="1" spans="1:225">
      <c r="A37" s="203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2"/>
      <c r="FG37" s="192"/>
      <c r="FH37" s="192"/>
      <c r="FI37" s="192"/>
      <c r="FJ37" s="192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2"/>
      <c r="FW37" s="192"/>
      <c r="FX37" s="192"/>
      <c r="FY37" s="192"/>
      <c r="FZ37" s="192"/>
      <c r="GA37" s="192"/>
      <c r="GB37" s="192"/>
      <c r="GC37" s="192"/>
      <c r="GD37" s="192"/>
      <c r="GE37" s="192"/>
      <c r="GF37" s="192"/>
      <c r="GG37" s="192"/>
      <c r="GH37" s="192"/>
      <c r="GI37" s="192"/>
      <c r="GJ37" s="192"/>
      <c r="GK37" s="192"/>
      <c r="GL37" s="192"/>
      <c r="GM37" s="192"/>
      <c r="GN37" s="192"/>
      <c r="GO37" s="192"/>
      <c r="GP37" s="192"/>
      <c r="GQ37" s="192"/>
      <c r="GR37" s="192"/>
      <c r="GS37" s="192"/>
      <c r="GT37" s="192"/>
      <c r="GU37" s="192"/>
      <c r="GV37" s="192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192"/>
      <c r="HK37" s="192"/>
      <c r="HL37" s="192"/>
      <c r="HM37" s="192"/>
      <c r="HN37" s="192"/>
      <c r="HO37" s="192"/>
      <c r="HP37" s="192"/>
      <c r="HQ37" s="192"/>
    </row>
    <row r="38" s="191" customFormat="1" spans="1:225">
      <c r="A38" s="203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2"/>
      <c r="GS38" s="192"/>
      <c r="GT38" s="192"/>
      <c r="GU38" s="192"/>
      <c r="GV38" s="192"/>
      <c r="GW38" s="192"/>
      <c r="GX38" s="192"/>
      <c r="GY38" s="192"/>
      <c r="GZ38" s="192"/>
      <c r="HA38" s="192"/>
      <c r="HB38" s="192"/>
      <c r="HC38" s="192"/>
      <c r="HD38" s="192"/>
      <c r="HE38" s="192"/>
      <c r="HF38" s="192"/>
      <c r="HG38" s="192"/>
      <c r="HH38" s="192"/>
      <c r="HI38" s="192"/>
      <c r="HJ38" s="192"/>
      <c r="HK38" s="192"/>
      <c r="HL38" s="192"/>
      <c r="HM38" s="192"/>
      <c r="HN38" s="192"/>
      <c r="HO38" s="192"/>
      <c r="HP38" s="192"/>
      <c r="HQ38" s="192"/>
    </row>
    <row r="39" s="191" customFormat="1" spans="1:225">
      <c r="A39" s="203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/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2"/>
      <c r="GS39" s="192"/>
      <c r="GT39" s="192"/>
      <c r="GU39" s="192"/>
      <c r="GV39" s="192"/>
      <c r="GW39" s="192"/>
      <c r="GX39" s="192"/>
      <c r="GY39" s="192"/>
      <c r="GZ39" s="192"/>
      <c r="HA39" s="192"/>
      <c r="HB39" s="192"/>
      <c r="HC39" s="192"/>
      <c r="HD39" s="192"/>
      <c r="HE39" s="192"/>
      <c r="HF39" s="192"/>
      <c r="HG39" s="192"/>
      <c r="HH39" s="192"/>
      <c r="HI39" s="192"/>
      <c r="HJ39" s="192"/>
      <c r="HK39" s="192"/>
      <c r="HL39" s="192"/>
      <c r="HM39" s="192"/>
      <c r="HN39" s="192"/>
      <c r="HO39" s="192"/>
      <c r="HP39" s="192"/>
      <c r="HQ39" s="192"/>
    </row>
    <row r="40" s="191" customFormat="1" spans="1:225">
      <c r="A40" s="203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  <c r="ER40" s="192"/>
      <c r="ES40" s="192"/>
      <c r="ET40" s="192"/>
      <c r="EU40" s="192"/>
      <c r="EV40" s="192"/>
      <c r="EW40" s="192"/>
      <c r="EX40" s="192"/>
      <c r="EY40" s="192"/>
      <c r="EZ40" s="192"/>
      <c r="FA40" s="192"/>
      <c r="FB40" s="192"/>
      <c r="FC40" s="192"/>
      <c r="FD40" s="192"/>
      <c r="FE40" s="192"/>
      <c r="FF40" s="192"/>
      <c r="FG40" s="192"/>
      <c r="FH40" s="192"/>
      <c r="FI40" s="192"/>
      <c r="FJ40" s="192"/>
      <c r="FK40" s="192"/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2"/>
      <c r="FW40" s="192"/>
      <c r="FX40" s="192"/>
      <c r="FY40" s="192"/>
      <c r="FZ40" s="192"/>
      <c r="GA40" s="192"/>
      <c r="GB40" s="192"/>
      <c r="GC40" s="192"/>
      <c r="GD40" s="192"/>
      <c r="GE40" s="192"/>
      <c r="GF40" s="192"/>
      <c r="GG40" s="192"/>
      <c r="GH40" s="192"/>
      <c r="GI40" s="192"/>
      <c r="GJ40" s="192"/>
      <c r="GK40" s="192"/>
      <c r="GL40" s="192"/>
      <c r="GM40" s="192"/>
      <c r="GN40" s="192"/>
      <c r="GO40" s="192"/>
      <c r="GP40" s="192"/>
      <c r="GQ40" s="192"/>
      <c r="GR40" s="192"/>
      <c r="GS40" s="192"/>
      <c r="GT40" s="192"/>
      <c r="GU40" s="192"/>
      <c r="GV40" s="192"/>
      <c r="GW40" s="192"/>
      <c r="GX40" s="192"/>
      <c r="GY40" s="192"/>
      <c r="GZ40" s="192"/>
      <c r="HA40" s="192"/>
      <c r="HB40" s="192"/>
      <c r="HC40" s="192"/>
      <c r="HD40" s="192"/>
      <c r="HE40" s="192"/>
      <c r="HF40" s="192"/>
      <c r="HG40" s="192"/>
      <c r="HH40" s="192"/>
      <c r="HI40" s="192"/>
      <c r="HJ40" s="192"/>
      <c r="HK40" s="192"/>
      <c r="HL40" s="192"/>
      <c r="HM40" s="192"/>
      <c r="HN40" s="192"/>
      <c r="HO40" s="192"/>
      <c r="HP40" s="192"/>
      <c r="HQ40" s="192"/>
    </row>
    <row r="41" s="191" customFormat="1" spans="1:225">
      <c r="A41" s="203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/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/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/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2"/>
      <c r="GS41" s="192"/>
      <c r="GT41" s="192"/>
      <c r="GU41" s="192"/>
      <c r="GV41" s="192"/>
      <c r="GW41" s="192"/>
      <c r="GX41" s="192"/>
      <c r="GY41" s="192"/>
      <c r="GZ41" s="192"/>
      <c r="HA41" s="192"/>
      <c r="HB41" s="192"/>
      <c r="HC41" s="192"/>
      <c r="HD41" s="192"/>
      <c r="HE41" s="192"/>
      <c r="HF41" s="192"/>
      <c r="HG41" s="192"/>
      <c r="HH41" s="192"/>
      <c r="HI41" s="192"/>
      <c r="HJ41" s="192"/>
      <c r="HK41" s="192"/>
      <c r="HL41" s="192"/>
      <c r="HM41" s="192"/>
      <c r="HN41" s="192"/>
      <c r="HO41" s="192"/>
      <c r="HP41" s="192"/>
      <c r="HQ41" s="192"/>
    </row>
    <row r="42" s="191" customFormat="1" spans="1:225">
      <c r="A42" s="203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/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/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2"/>
      <c r="HJ42" s="192"/>
      <c r="HK42" s="192"/>
      <c r="HL42" s="192"/>
      <c r="HM42" s="192"/>
      <c r="HN42" s="192"/>
      <c r="HO42" s="192"/>
      <c r="HP42" s="192"/>
      <c r="HQ42" s="192"/>
    </row>
    <row r="43" s="191" customFormat="1" spans="1:225">
      <c r="A43" s="203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/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/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2"/>
      <c r="GS43" s="192"/>
      <c r="GT43" s="192"/>
      <c r="GU43" s="192"/>
      <c r="GV43" s="192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2"/>
      <c r="HJ43" s="192"/>
      <c r="HK43" s="192"/>
      <c r="HL43" s="192"/>
      <c r="HM43" s="192"/>
      <c r="HN43" s="192"/>
      <c r="HO43" s="192"/>
      <c r="HP43" s="192"/>
      <c r="HQ43" s="192"/>
    </row>
    <row r="44" s="191" customFormat="1" spans="1:225">
      <c r="A44" s="203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  <c r="ER44" s="192"/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92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92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92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92"/>
      <c r="GK44" s="192"/>
      <c r="GL44" s="192"/>
      <c r="GM44" s="192"/>
      <c r="GN44" s="192"/>
      <c r="GO44" s="192"/>
      <c r="GP44" s="192"/>
      <c r="GQ44" s="192"/>
      <c r="GR44" s="192"/>
      <c r="GS44" s="192"/>
      <c r="GT44" s="192"/>
      <c r="GU44" s="192"/>
      <c r="GV44" s="192"/>
      <c r="GW44" s="192"/>
      <c r="GX44" s="192"/>
      <c r="GY44" s="192"/>
      <c r="GZ44" s="192"/>
      <c r="HA44" s="192"/>
      <c r="HB44" s="192"/>
      <c r="HC44" s="192"/>
      <c r="HD44" s="192"/>
      <c r="HE44" s="192"/>
      <c r="HF44" s="192"/>
      <c r="HG44" s="192"/>
      <c r="HH44" s="192"/>
      <c r="HI44" s="192"/>
      <c r="HJ44" s="192"/>
      <c r="HK44" s="192"/>
      <c r="HL44" s="192"/>
      <c r="HM44" s="192"/>
      <c r="HN44" s="192"/>
      <c r="HO44" s="192"/>
      <c r="HP44" s="192"/>
      <c r="HQ44" s="192"/>
    </row>
    <row r="45" s="191" customFormat="1" spans="1:225">
      <c r="A45" s="203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  <c r="ER45" s="192"/>
      <c r="ES45" s="192"/>
      <c r="ET45" s="192"/>
      <c r="EU45" s="192"/>
      <c r="EV45" s="192"/>
      <c r="EW45" s="192"/>
      <c r="EX45" s="192"/>
      <c r="EY45" s="192"/>
      <c r="EZ45" s="192"/>
      <c r="FA45" s="192"/>
      <c r="FB45" s="192"/>
      <c r="FC45" s="192"/>
      <c r="FD45" s="192"/>
      <c r="FE45" s="192"/>
      <c r="FF45" s="192"/>
      <c r="FG45" s="192"/>
      <c r="FH45" s="192"/>
      <c r="FI45" s="192"/>
      <c r="FJ45" s="192"/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J45" s="192"/>
      <c r="GK45" s="192"/>
      <c r="GL45" s="192"/>
      <c r="GM45" s="192"/>
      <c r="GN45" s="192"/>
      <c r="GO45" s="192"/>
      <c r="GP45" s="192"/>
      <c r="GQ45" s="192"/>
      <c r="GR45" s="192"/>
      <c r="GS45" s="192"/>
      <c r="GT45" s="192"/>
      <c r="GU45" s="192"/>
      <c r="GV45" s="192"/>
      <c r="GW45" s="192"/>
      <c r="GX45" s="192"/>
      <c r="GY45" s="192"/>
      <c r="GZ45" s="192"/>
      <c r="HA45" s="192"/>
      <c r="HB45" s="192"/>
      <c r="HC45" s="192"/>
      <c r="HD45" s="192"/>
      <c r="HE45" s="192"/>
      <c r="HF45" s="192"/>
      <c r="HG45" s="192"/>
      <c r="HH45" s="192"/>
      <c r="HI45" s="192"/>
      <c r="HJ45" s="192"/>
      <c r="HK45" s="192"/>
      <c r="HL45" s="192"/>
      <c r="HM45" s="192"/>
      <c r="HN45" s="192"/>
      <c r="HO45" s="192"/>
      <c r="HP45" s="192"/>
      <c r="HQ45" s="192"/>
    </row>
    <row r="46" s="191" customFormat="1" spans="1:225">
      <c r="A46" s="203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  <c r="EQ46" s="192"/>
      <c r="ER46" s="192"/>
      <c r="ES46" s="192"/>
      <c r="ET46" s="192"/>
      <c r="EU46" s="192"/>
      <c r="EV46" s="192"/>
      <c r="EW46" s="192"/>
      <c r="EX46" s="192"/>
      <c r="EY46" s="192"/>
      <c r="EZ46" s="192"/>
      <c r="FA46" s="192"/>
      <c r="FB46" s="192"/>
      <c r="FC46" s="192"/>
      <c r="FD46" s="192"/>
      <c r="FE46" s="192"/>
      <c r="FF46" s="192"/>
      <c r="FG46" s="192"/>
      <c r="FH46" s="192"/>
      <c r="FI46" s="192"/>
      <c r="FJ46" s="192"/>
      <c r="FK46" s="192"/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192"/>
      <c r="GK46" s="192"/>
      <c r="GL46" s="192"/>
      <c r="GM46" s="192"/>
      <c r="GN46" s="192"/>
      <c r="GO46" s="192"/>
      <c r="GP46" s="192"/>
      <c r="GQ46" s="192"/>
      <c r="GR46" s="192"/>
      <c r="GS46" s="192"/>
      <c r="GT46" s="192"/>
      <c r="GU46" s="192"/>
      <c r="GV46" s="192"/>
      <c r="GW46" s="192"/>
      <c r="GX46" s="192"/>
      <c r="GY46" s="192"/>
      <c r="GZ46" s="192"/>
      <c r="HA46" s="192"/>
      <c r="HB46" s="192"/>
      <c r="HC46" s="192"/>
      <c r="HD46" s="192"/>
      <c r="HE46" s="192"/>
      <c r="HF46" s="192"/>
      <c r="HG46" s="192"/>
      <c r="HH46" s="192"/>
      <c r="HI46" s="192"/>
      <c r="HJ46" s="192"/>
      <c r="HK46" s="192"/>
      <c r="HL46" s="192"/>
      <c r="HM46" s="192"/>
      <c r="HN46" s="192"/>
      <c r="HO46" s="192"/>
      <c r="HP46" s="192"/>
      <c r="HQ46" s="192"/>
    </row>
    <row r="47" s="191" customFormat="1" spans="1:225">
      <c r="A47" s="203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  <c r="EQ47" s="192"/>
      <c r="ER47" s="192"/>
      <c r="ES47" s="192"/>
      <c r="ET47" s="192"/>
      <c r="EU47" s="192"/>
      <c r="EV47" s="192"/>
      <c r="EW47" s="192"/>
      <c r="EX47" s="192"/>
      <c r="EY47" s="192"/>
      <c r="EZ47" s="192"/>
      <c r="FA47" s="192"/>
      <c r="FB47" s="192"/>
      <c r="FC47" s="192"/>
      <c r="FD47" s="192"/>
      <c r="FE47" s="192"/>
      <c r="FF47" s="192"/>
      <c r="FG47" s="192"/>
      <c r="FH47" s="192"/>
      <c r="FI47" s="192"/>
      <c r="FJ47" s="192"/>
      <c r="FK47" s="192"/>
      <c r="FL47" s="192"/>
      <c r="FM47" s="192"/>
      <c r="FN47" s="192"/>
      <c r="FO47" s="192"/>
      <c r="FP47" s="192"/>
      <c r="FQ47" s="192"/>
      <c r="FR47" s="192"/>
      <c r="FS47" s="192"/>
      <c r="FT47" s="192"/>
      <c r="FU47" s="192"/>
      <c r="FV47" s="192"/>
      <c r="FW47" s="192"/>
      <c r="FX47" s="192"/>
      <c r="FY47" s="192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92"/>
      <c r="GK47" s="192"/>
      <c r="GL47" s="192"/>
      <c r="GM47" s="192"/>
      <c r="GN47" s="192"/>
      <c r="GO47" s="192"/>
      <c r="GP47" s="192"/>
      <c r="GQ47" s="192"/>
      <c r="GR47" s="192"/>
      <c r="GS47" s="192"/>
      <c r="GT47" s="192"/>
      <c r="GU47" s="192"/>
      <c r="GV47" s="192"/>
      <c r="GW47" s="192"/>
      <c r="GX47" s="192"/>
      <c r="GY47" s="192"/>
      <c r="GZ47" s="192"/>
      <c r="HA47" s="192"/>
      <c r="HB47" s="192"/>
      <c r="HC47" s="192"/>
      <c r="HD47" s="192"/>
      <c r="HE47" s="192"/>
      <c r="HF47" s="192"/>
      <c r="HG47" s="192"/>
      <c r="HH47" s="192"/>
      <c r="HI47" s="192"/>
      <c r="HJ47" s="192"/>
      <c r="HK47" s="192"/>
      <c r="HL47" s="192"/>
      <c r="HM47" s="192"/>
      <c r="HN47" s="192"/>
      <c r="HO47" s="192"/>
      <c r="HP47" s="192"/>
      <c r="HQ47" s="192"/>
    </row>
    <row r="48" s="191" customFormat="1" spans="1:225">
      <c r="A48" s="203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  <c r="EQ48" s="192"/>
      <c r="ER48" s="192"/>
      <c r="ES48" s="192"/>
      <c r="ET48" s="192"/>
      <c r="EU48" s="192"/>
      <c r="EV48" s="192"/>
      <c r="EW48" s="192"/>
      <c r="EX48" s="192"/>
      <c r="EY48" s="192"/>
      <c r="EZ48" s="192"/>
      <c r="FA48" s="192"/>
      <c r="FB48" s="192"/>
      <c r="FC48" s="192"/>
      <c r="FD48" s="192"/>
      <c r="FE48" s="192"/>
      <c r="FF48" s="192"/>
      <c r="FG48" s="192"/>
      <c r="FH48" s="192"/>
      <c r="FI48" s="192"/>
      <c r="FJ48" s="192"/>
      <c r="FK48" s="192"/>
      <c r="FL48" s="192"/>
      <c r="FM48" s="192"/>
      <c r="FN48" s="192"/>
      <c r="FO48" s="192"/>
      <c r="FP48" s="192"/>
      <c r="FQ48" s="192"/>
      <c r="FR48" s="192"/>
      <c r="FS48" s="192"/>
      <c r="FT48" s="192"/>
      <c r="FU48" s="192"/>
      <c r="FV48" s="192"/>
      <c r="FW48" s="192"/>
      <c r="FX48" s="192"/>
      <c r="FY48" s="192"/>
      <c r="FZ48" s="192"/>
      <c r="GA48" s="192"/>
      <c r="GB48" s="192"/>
      <c r="GC48" s="192"/>
      <c r="GD48" s="192"/>
      <c r="GE48" s="192"/>
      <c r="GF48" s="192"/>
      <c r="GG48" s="192"/>
      <c r="GH48" s="192"/>
      <c r="GI48" s="192"/>
      <c r="GJ48" s="192"/>
      <c r="GK48" s="192"/>
      <c r="GL48" s="192"/>
      <c r="GM48" s="192"/>
      <c r="GN48" s="192"/>
      <c r="GO48" s="192"/>
      <c r="GP48" s="192"/>
      <c r="GQ48" s="192"/>
      <c r="GR48" s="192"/>
      <c r="GS48" s="192"/>
      <c r="GT48" s="192"/>
      <c r="GU48" s="192"/>
      <c r="GV48" s="192"/>
      <c r="GW48" s="192"/>
      <c r="GX48" s="192"/>
      <c r="GY48" s="192"/>
      <c r="GZ48" s="192"/>
      <c r="HA48" s="192"/>
      <c r="HB48" s="192"/>
      <c r="HC48" s="192"/>
      <c r="HD48" s="192"/>
      <c r="HE48" s="192"/>
      <c r="HF48" s="192"/>
      <c r="HG48" s="192"/>
      <c r="HH48" s="192"/>
      <c r="HI48" s="192"/>
      <c r="HJ48" s="192"/>
      <c r="HK48" s="192"/>
      <c r="HL48" s="192"/>
      <c r="HM48" s="192"/>
      <c r="HN48" s="192"/>
      <c r="HO48" s="192"/>
      <c r="HP48" s="192"/>
      <c r="HQ48" s="192"/>
    </row>
    <row r="49" s="191" customFormat="1" spans="1:225">
      <c r="A49" s="203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  <c r="GV49" s="192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192"/>
      <c r="HK49" s="192"/>
      <c r="HL49" s="192"/>
      <c r="HM49" s="192"/>
      <c r="HN49" s="192"/>
      <c r="HO49" s="192"/>
      <c r="HP49" s="192"/>
      <c r="HQ49" s="192"/>
    </row>
    <row r="50" s="191" customFormat="1" spans="1:225">
      <c r="A50" s="203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  <c r="EQ50" s="192"/>
      <c r="ER50" s="192"/>
      <c r="ES50" s="192"/>
      <c r="ET50" s="192"/>
      <c r="EU50" s="192"/>
      <c r="EV50" s="192"/>
      <c r="EW50" s="192"/>
      <c r="EX50" s="192"/>
      <c r="EY50" s="192"/>
      <c r="EZ50" s="192"/>
      <c r="FA50" s="192"/>
      <c r="FB50" s="192"/>
      <c r="FC50" s="192"/>
      <c r="FD50" s="192"/>
      <c r="FE50" s="192"/>
      <c r="FF50" s="192"/>
      <c r="FG50" s="192"/>
      <c r="FH50" s="192"/>
      <c r="FI50" s="192"/>
      <c r="FJ50" s="192"/>
      <c r="FK50" s="192"/>
      <c r="FL50" s="192"/>
      <c r="FM50" s="192"/>
      <c r="FN50" s="192"/>
      <c r="FO50" s="192"/>
      <c r="FP50" s="192"/>
      <c r="FQ50" s="192"/>
      <c r="FR50" s="192"/>
      <c r="FS50" s="192"/>
      <c r="FT50" s="192"/>
      <c r="FU50" s="192"/>
      <c r="FV50" s="192"/>
      <c r="FW50" s="192"/>
      <c r="FX50" s="192"/>
      <c r="FY50" s="192"/>
      <c r="FZ50" s="192"/>
      <c r="GA50" s="192"/>
      <c r="GB50" s="192"/>
      <c r="GC50" s="192"/>
      <c r="GD50" s="192"/>
      <c r="GE50" s="192"/>
      <c r="GF50" s="192"/>
      <c r="GG50" s="192"/>
      <c r="GH50" s="192"/>
      <c r="GI50" s="192"/>
      <c r="GJ50" s="192"/>
      <c r="GK50" s="192"/>
      <c r="GL50" s="192"/>
      <c r="GM50" s="192"/>
      <c r="GN50" s="192"/>
      <c r="GO50" s="192"/>
      <c r="GP50" s="192"/>
      <c r="GQ50" s="192"/>
      <c r="GR50" s="192"/>
      <c r="GS50" s="192"/>
      <c r="GT50" s="192"/>
      <c r="GU50" s="192"/>
      <c r="GV50" s="192"/>
      <c r="GW50" s="192"/>
      <c r="GX50" s="192"/>
      <c r="GY50" s="192"/>
      <c r="GZ50" s="192"/>
      <c r="HA50" s="192"/>
      <c r="HB50" s="192"/>
      <c r="HC50" s="192"/>
      <c r="HD50" s="192"/>
      <c r="HE50" s="192"/>
      <c r="HF50" s="192"/>
      <c r="HG50" s="192"/>
      <c r="HH50" s="192"/>
      <c r="HI50" s="192"/>
      <c r="HJ50" s="192"/>
      <c r="HK50" s="192"/>
      <c r="HL50" s="192"/>
      <c r="HM50" s="192"/>
      <c r="HN50" s="192"/>
      <c r="HO50" s="192"/>
      <c r="HP50" s="192"/>
      <c r="HQ50" s="192"/>
    </row>
    <row r="51" s="191" customFormat="1" spans="1:225">
      <c r="A51" s="203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  <c r="EQ51" s="192"/>
      <c r="ER51" s="192"/>
      <c r="ES51" s="192"/>
      <c r="ET51" s="192"/>
      <c r="EU51" s="192"/>
      <c r="EV51" s="192"/>
      <c r="EW51" s="192"/>
      <c r="EX51" s="192"/>
      <c r="EY51" s="192"/>
      <c r="EZ51" s="192"/>
      <c r="FA51" s="192"/>
      <c r="FB51" s="192"/>
      <c r="FC51" s="192"/>
      <c r="FD51" s="192"/>
      <c r="FE51" s="192"/>
      <c r="FF51" s="192"/>
      <c r="FG51" s="192"/>
      <c r="FH51" s="192"/>
      <c r="FI51" s="192"/>
      <c r="FJ51" s="192"/>
      <c r="FK51" s="192"/>
      <c r="FL51" s="192"/>
      <c r="FM51" s="192"/>
      <c r="FN51" s="192"/>
      <c r="FO51" s="192"/>
      <c r="FP51" s="192"/>
      <c r="FQ51" s="192"/>
      <c r="FR51" s="192"/>
      <c r="FS51" s="192"/>
      <c r="FT51" s="192"/>
      <c r="FU51" s="192"/>
      <c r="FV51" s="192"/>
      <c r="FW51" s="192"/>
      <c r="FX51" s="192"/>
      <c r="FY51" s="192"/>
      <c r="FZ51" s="192"/>
      <c r="GA51" s="192"/>
      <c r="GB51" s="192"/>
      <c r="GC51" s="192"/>
      <c r="GD51" s="192"/>
      <c r="GE51" s="192"/>
      <c r="GF51" s="192"/>
      <c r="GG51" s="192"/>
      <c r="GH51" s="192"/>
      <c r="GI51" s="192"/>
      <c r="GJ51" s="192"/>
      <c r="GK51" s="192"/>
      <c r="GL51" s="192"/>
      <c r="GM51" s="192"/>
      <c r="GN51" s="192"/>
      <c r="GO51" s="192"/>
      <c r="GP51" s="192"/>
      <c r="GQ51" s="192"/>
      <c r="GR51" s="192"/>
      <c r="GS51" s="192"/>
      <c r="GT51" s="192"/>
      <c r="GU51" s="192"/>
      <c r="GV51" s="192"/>
      <c r="GW51" s="192"/>
      <c r="GX51" s="192"/>
      <c r="GY51" s="192"/>
      <c r="GZ51" s="192"/>
      <c r="HA51" s="192"/>
      <c r="HB51" s="192"/>
      <c r="HC51" s="192"/>
      <c r="HD51" s="192"/>
      <c r="HE51" s="192"/>
      <c r="HF51" s="192"/>
      <c r="HG51" s="192"/>
      <c r="HH51" s="192"/>
      <c r="HI51" s="192"/>
      <c r="HJ51" s="192"/>
      <c r="HK51" s="192"/>
      <c r="HL51" s="192"/>
      <c r="HM51" s="192"/>
      <c r="HN51" s="192"/>
      <c r="HO51" s="192"/>
      <c r="HP51" s="192"/>
      <c r="HQ51" s="192"/>
    </row>
    <row r="52" s="191" customFormat="1" spans="1:225">
      <c r="A52" s="203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</row>
    <row r="53" s="191" customFormat="1" spans="1:225">
      <c r="A53" s="203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2"/>
      <c r="HQ53" s="192"/>
    </row>
    <row r="54" s="191" customFormat="1" spans="1:225">
      <c r="A54" s="203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  <c r="EQ54" s="192"/>
      <c r="ER54" s="192"/>
      <c r="ES54" s="192"/>
      <c r="ET54" s="192"/>
      <c r="EU54" s="192"/>
      <c r="EV54" s="192"/>
      <c r="EW54" s="192"/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192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192"/>
      <c r="GL54" s="192"/>
      <c r="GM54" s="192"/>
      <c r="GN54" s="192"/>
      <c r="GO54" s="192"/>
      <c r="GP54" s="192"/>
      <c r="GQ54" s="192"/>
      <c r="GR54" s="192"/>
      <c r="GS54" s="192"/>
      <c r="GT54" s="192"/>
      <c r="GU54" s="192"/>
      <c r="GV54" s="192"/>
      <c r="GW54" s="192"/>
      <c r="GX54" s="192"/>
      <c r="GY54" s="192"/>
      <c r="GZ54" s="192"/>
      <c r="HA54" s="192"/>
      <c r="HB54" s="192"/>
      <c r="HC54" s="192"/>
      <c r="HD54" s="192"/>
      <c r="HE54" s="192"/>
      <c r="HF54" s="192"/>
      <c r="HG54" s="192"/>
      <c r="HH54" s="192"/>
      <c r="HI54" s="192"/>
      <c r="HJ54" s="192"/>
      <c r="HK54" s="192"/>
      <c r="HL54" s="192"/>
      <c r="HM54" s="192"/>
      <c r="HN54" s="192"/>
      <c r="HO54" s="192"/>
      <c r="HP54" s="192"/>
      <c r="HQ54" s="192"/>
    </row>
    <row r="55" s="191" customFormat="1" spans="1:225">
      <c r="A55" s="203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  <c r="EQ55" s="192"/>
      <c r="ER55" s="192"/>
      <c r="ES55" s="192"/>
      <c r="ET55" s="192"/>
      <c r="EU55" s="192"/>
      <c r="EV55" s="192"/>
      <c r="EW55" s="192"/>
      <c r="EX55" s="192"/>
      <c r="EY55" s="192"/>
      <c r="EZ55" s="192"/>
      <c r="FA55" s="192"/>
      <c r="FB55" s="192"/>
      <c r="FC55" s="192"/>
      <c r="FD55" s="192"/>
      <c r="FE55" s="192"/>
      <c r="FF55" s="192"/>
      <c r="FG55" s="192"/>
      <c r="FH55" s="192"/>
      <c r="FI55" s="192"/>
      <c r="FJ55" s="192"/>
      <c r="FK55" s="192"/>
      <c r="FL55" s="192"/>
      <c r="FM55" s="192"/>
      <c r="FN55" s="192"/>
      <c r="FO55" s="192"/>
      <c r="FP55" s="192"/>
      <c r="FQ55" s="192"/>
      <c r="FR55" s="192"/>
      <c r="FS55" s="192"/>
      <c r="FT55" s="192"/>
      <c r="FU55" s="192"/>
      <c r="FV55" s="192"/>
      <c r="FW55" s="192"/>
      <c r="FX55" s="192"/>
      <c r="FY55" s="192"/>
      <c r="FZ55" s="192"/>
      <c r="GA55" s="192"/>
      <c r="GB55" s="192"/>
      <c r="GC55" s="192"/>
      <c r="GD55" s="192"/>
      <c r="GE55" s="192"/>
      <c r="GF55" s="192"/>
      <c r="GG55" s="192"/>
      <c r="GH55" s="192"/>
      <c r="GI55" s="192"/>
      <c r="GJ55" s="192"/>
      <c r="GK55" s="192"/>
      <c r="GL55" s="192"/>
      <c r="GM55" s="192"/>
      <c r="GN55" s="192"/>
      <c r="GO55" s="192"/>
      <c r="GP55" s="192"/>
      <c r="GQ55" s="192"/>
      <c r="GR55" s="192"/>
      <c r="GS55" s="192"/>
      <c r="GT55" s="192"/>
      <c r="GU55" s="192"/>
      <c r="GV55" s="192"/>
      <c r="GW55" s="192"/>
      <c r="GX55" s="192"/>
      <c r="GY55" s="192"/>
      <c r="GZ55" s="192"/>
      <c r="HA55" s="192"/>
      <c r="HB55" s="192"/>
      <c r="HC55" s="192"/>
      <c r="HD55" s="192"/>
      <c r="HE55" s="192"/>
      <c r="HF55" s="192"/>
      <c r="HG55" s="192"/>
      <c r="HH55" s="192"/>
      <c r="HI55" s="192"/>
      <c r="HJ55" s="192"/>
      <c r="HK55" s="192"/>
      <c r="HL55" s="192"/>
      <c r="HM55" s="192"/>
      <c r="HN55" s="192"/>
      <c r="HO55" s="192"/>
      <c r="HP55" s="192"/>
      <c r="HQ55" s="192"/>
    </row>
    <row r="56" s="191" customFormat="1" spans="1:225">
      <c r="A56" s="203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  <c r="EQ56" s="192"/>
      <c r="ER56" s="192"/>
      <c r="ES56" s="192"/>
      <c r="ET56" s="192"/>
      <c r="EU56" s="192"/>
      <c r="EV56" s="192"/>
      <c r="EW56" s="192"/>
      <c r="EX56" s="192"/>
      <c r="EY56" s="192"/>
      <c r="EZ56" s="192"/>
      <c r="FA56" s="192"/>
      <c r="FB56" s="192"/>
      <c r="FC56" s="192"/>
      <c r="FD56" s="192"/>
      <c r="FE56" s="192"/>
      <c r="FF56" s="192"/>
      <c r="FG56" s="192"/>
      <c r="FH56" s="192"/>
      <c r="FI56" s="192"/>
      <c r="FJ56" s="192"/>
      <c r="FK56" s="192"/>
      <c r="FL56" s="192"/>
      <c r="FM56" s="192"/>
      <c r="FN56" s="192"/>
      <c r="FO56" s="192"/>
      <c r="FP56" s="192"/>
      <c r="FQ56" s="192"/>
      <c r="FR56" s="192"/>
      <c r="FS56" s="192"/>
      <c r="FT56" s="192"/>
      <c r="FU56" s="192"/>
      <c r="FV56" s="192"/>
      <c r="FW56" s="192"/>
      <c r="FX56" s="192"/>
      <c r="FY56" s="192"/>
      <c r="FZ56" s="192"/>
      <c r="GA56" s="192"/>
      <c r="GB56" s="192"/>
      <c r="GC56" s="192"/>
      <c r="GD56" s="192"/>
      <c r="GE56" s="192"/>
      <c r="GF56" s="192"/>
      <c r="GG56" s="192"/>
      <c r="GH56" s="192"/>
      <c r="GI56" s="192"/>
      <c r="GJ56" s="192"/>
      <c r="GK56" s="192"/>
      <c r="GL56" s="192"/>
      <c r="GM56" s="192"/>
      <c r="GN56" s="192"/>
      <c r="GO56" s="192"/>
      <c r="GP56" s="192"/>
      <c r="GQ56" s="192"/>
      <c r="GR56" s="192"/>
      <c r="GS56" s="192"/>
      <c r="GT56" s="192"/>
      <c r="GU56" s="192"/>
      <c r="GV56" s="192"/>
      <c r="GW56" s="192"/>
      <c r="GX56" s="192"/>
      <c r="GY56" s="192"/>
      <c r="GZ56" s="192"/>
      <c r="HA56" s="192"/>
      <c r="HB56" s="192"/>
      <c r="HC56" s="192"/>
      <c r="HD56" s="192"/>
      <c r="HE56" s="192"/>
      <c r="HF56" s="192"/>
      <c r="HG56" s="192"/>
      <c r="HH56" s="192"/>
      <c r="HI56" s="192"/>
      <c r="HJ56" s="192"/>
      <c r="HK56" s="192"/>
      <c r="HL56" s="192"/>
      <c r="HM56" s="192"/>
      <c r="HN56" s="192"/>
      <c r="HO56" s="192"/>
      <c r="HP56" s="192"/>
      <c r="HQ56" s="192"/>
    </row>
    <row r="57" s="191" customFormat="1" spans="1:225">
      <c r="A57" s="203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  <c r="ET57" s="192"/>
      <c r="EU57" s="192"/>
      <c r="EV57" s="192"/>
      <c r="EW57" s="192"/>
      <c r="EX57" s="192"/>
      <c r="EY57" s="192"/>
      <c r="EZ57" s="192"/>
      <c r="FA57" s="192"/>
      <c r="FB57" s="192"/>
      <c r="FC57" s="192"/>
      <c r="FD57" s="192"/>
      <c r="FE57" s="192"/>
      <c r="FF57" s="192"/>
      <c r="FG57" s="192"/>
      <c r="FH57" s="192"/>
      <c r="FI57" s="192"/>
      <c r="FJ57" s="192"/>
      <c r="FK57" s="192"/>
      <c r="FL57" s="192"/>
      <c r="FM57" s="192"/>
      <c r="FN57" s="192"/>
      <c r="FO57" s="192"/>
      <c r="FP57" s="192"/>
      <c r="FQ57" s="192"/>
      <c r="FR57" s="192"/>
      <c r="FS57" s="192"/>
      <c r="FT57" s="192"/>
      <c r="FU57" s="192"/>
      <c r="FV57" s="192"/>
      <c r="FW57" s="192"/>
      <c r="FX57" s="192"/>
      <c r="FY57" s="192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92"/>
      <c r="GK57" s="192"/>
      <c r="GL57" s="192"/>
      <c r="GM57" s="192"/>
      <c r="GN57" s="192"/>
      <c r="GO57" s="192"/>
      <c r="GP57" s="192"/>
      <c r="GQ57" s="192"/>
      <c r="GR57" s="192"/>
      <c r="GS57" s="192"/>
      <c r="GT57" s="192"/>
      <c r="GU57" s="192"/>
      <c r="GV57" s="192"/>
      <c r="GW57" s="192"/>
      <c r="GX57" s="192"/>
      <c r="GY57" s="192"/>
      <c r="GZ57" s="192"/>
      <c r="HA57" s="192"/>
      <c r="HB57" s="192"/>
      <c r="HC57" s="192"/>
      <c r="HD57" s="192"/>
      <c r="HE57" s="192"/>
      <c r="HF57" s="192"/>
      <c r="HG57" s="192"/>
      <c r="HH57" s="192"/>
      <c r="HI57" s="192"/>
      <c r="HJ57" s="192"/>
      <c r="HK57" s="192"/>
      <c r="HL57" s="192"/>
      <c r="HM57" s="192"/>
      <c r="HN57" s="192"/>
      <c r="HO57" s="192"/>
      <c r="HP57" s="192"/>
      <c r="HQ57" s="192"/>
    </row>
    <row r="58" s="191" customFormat="1" spans="1:225">
      <c r="A58" s="203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192"/>
      <c r="EX58" s="192"/>
      <c r="EY58" s="192"/>
      <c r="EZ58" s="192"/>
      <c r="FA58" s="192"/>
      <c r="FB58" s="192"/>
      <c r="FC58" s="192"/>
      <c r="FD58" s="192"/>
      <c r="FE58" s="192"/>
      <c r="FF58" s="192"/>
      <c r="FG58" s="192"/>
      <c r="FH58" s="192"/>
      <c r="FI58" s="192"/>
      <c r="FJ58" s="192"/>
      <c r="FK58" s="192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2"/>
      <c r="FW58" s="192"/>
      <c r="FX58" s="192"/>
      <c r="FY58" s="192"/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2"/>
      <c r="GM58" s="192"/>
      <c r="GN58" s="192"/>
      <c r="GO58" s="192"/>
      <c r="GP58" s="192"/>
      <c r="GQ58" s="192"/>
      <c r="GR58" s="192"/>
      <c r="GS58" s="192"/>
      <c r="GT58" s="192"/>
      <c r="GU58" s="192"/>
      <c r="GV58" s="192"/>
      <c r="GW58" s="192"/>
      <c r="GX58" s="192"/>
      <c r="GY58" s="192"/>
      <c r="GZ58" s="192"/>
      <c r="HA58" s="192"/>
      <c r="HB58" s="192"/>
      <c r="HC58" s="192"/>
      <c r="HD58" s="192"/>
      <c r="HE58" s="192"/>
      <c r="HF58" s="192"/>
      <c r="HG58" s="192"/>
      <c r="HH58" s="192"/>
      <c r="HI58" s="192"/>
      <c r="HJ58" s="192"/>
      <c r="HK58" s="192"/>
      <c r="HL58" s="192"/>
      <c r="HM58" s="192"/>
      <c r="HN58" s="192"/>
      <c r="HO58" s="192"/>
      <c r="HP58" s="192"/>
      <c r="HQ58" s="192"/>
    </row>
    <row r="59" s="191" customFormat="1" spans="1:225">
      <c r="A59" s="203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2"/>
      <c r="FH59" s="192"/>
      <c r="FI59" s="192"/>
      <c r="FJ59" s="192"/>
      <c r="FK59" s="192"/>
      <c r="FL59" s="192"/>
      <c r="FM59" s="192"/>
      <c r="FN59" s="192"/>
      <c r="FO59" s="192"/>
      <c r="FP59" s="192"/>
      <c r="FQ59" s="192"/>
      <c r="FR59" s="192"/>
      <c r="FS59" s="192"/>
      <c r="FT59" s="192"/>
      <c r="FU59" s="192"/>
      <c r="FV59" s="192"/>
      <c r="FW59" s="192"/>
      <c r="FX59" s="192"/>
      <c r="FY59" s="192"/>
      <c r="FZ59" s="192"/>
      <c r="GA59" s="192"/>
      <c r="GB59" s="192"/>
      <c r="GC59" s="192"/>
      <c r="GD59" s="192"/>
      <c r="GE59" s="192"/>
      <c r="GF59" s="192"/>
      <c r="GG59" s="192"/>
      <c r="GH59" s="192"/>
      <c r="GI59" s="192"/>
      <c r="GJ59" s="192"/>
      <c r="GK59" s="192"/>
      <c r="GL59" s="192"/>
      <c r="GM59" s="192"/>
      <c r="GN59" s="192"/>
      <c r="GO59" s="192"/>
      <c r="GP59" s="192"/>
      <c r="GQ59" s="192"/>
      <c r="GR59" s="192"/>
      <c r="GS59" s="192"/>
      <c r="GT59" s="192"/>
      <c r="GU59" s="192"/>
      <c r="GV59" s="192"/>
      <c r="GW59" s="192"/>
      <c r="GX59" s="192"/>
      <c r="GY59" s="192"/>
      <c r="GZ59" s="192"/>
      <c r="HA59" s="192"/>
      <c r="HB59" s="192"/>
      <c r="HC59" s="192"/>
      <c r="HD59" s="192"/>
      <c r="HE59" s="192"/>
      <c r="HF59" s="192"/>
      <c r="HG59" s="192"/>
      <c r="HH59" s="192"/>
      <c r="HI59" s="192"/>
      <c r="HJ59" s="192"/>
      <c r="HK59" s="192"/>
      <c r="HL59" s="192"/>
      <c r="HM59" s="192"/>
      <c r="HN59" s="192"/>
      <c r="HO59" s="192"/>
      <c r="HP59" s="192"/>
      <c r="HQ59" s="192"/>
    </row>
    <row r="60" s="191" customFormat="1" spans="1:225">
      <c r="A60" s="203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192"/>
      <c r="GA60" s="192"/>
      <c r="GB60" s="192"/>
      <c r="GC60" s="192"/>
      <c r="GD60" s="192"/>
      <c r="GE60" s="192"/>
      <c r="GF60" s="192"/>
      <c r="GG60" s="192"/>
      <c r="GH60" s="192"/>
      <c r="GI60" s="192"/>
      <c r="GJ60" s="192"/>
      <c r="GK60" s="192"/>
      <c r="GL60" s="192"/>
      <c r="GM60" s="192"/>
      <c r="GN60" s="192"/>
      <c r="GO60" s="192"/>
      <c r="GP60" s="192"/>
      <c r="GQ60" s="192"/>
      <c r="GR60" s="192"/>
      <c r="GS60" s="192"/>
      <c r="GT60" s="192"/>
      <c r="GU60" s="192"/>
      <c r="GV60" s="192"/>
      <c r="GW60" s="192"/>
      <c r="GX60" s="192"/>
      <c r="GY60" s="192"/>
      <c r="GZ60" s="192"/>
      <c r="HA60" s="192"/>
      <c r="HB60" s="192"/>
      <c r="HC60" s="192"/>
      <c r="HD60" s="192"/>
      <c r="HE60" s="192"/>
      <c r="HF60" s="192"/>
      <c r="HG60" s="192"/>
      <c r="HH60" s="192"/>
      <c r="HI60" s="192"/>
      <c r="HJ60" s="192"/>
      <c r="HK60" s="192"/>
      <c r="HL60" s="192"/>
      <c r="HM60" s="192"/>
      <c r="HN60" s="192"/>
      <c r="HO60" s="192"/>
      <c r="HP60" s="192"/>
      <c r="HQ60" s="192"/>
    </row>
    <row r="61" s="191" customFormat="1" spans="1:225">
      <c r="A61" s="203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192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192"/>
      <c r="GA61" s="192"/>
      <c r="GB61" s="192"/>
      <c r="GC61" s="192"/>
      <c r="GD61" s="192"/>
      <c r="GE61" s="192"/>
      <c r="GF61" s="192"/>
      <c r="GG61" s="192"/>
      <c r="GH61" s="192"/>
      <c r="GI61" s="192"/>
      <c r="GJ61" s="192"/>
      <c r="GK61" s="192"/>
      <c r="GL61" s="192"/>
      <c r="GM61" s="192"/>
      <c r="GN61" s="192"/>
      <c r="GO61" s="192"/>
      <c r="GP61" s="192"/>
      <c r="GQ61" s="192"/>
      <c r="GR61" s="192"/>
      <c r="GS61" s="192"/>
      <c r="GT61" s="192"/>
      <c r="GU61" s="192"/>
      <c r="GV61" s="192"/>
      <c r="GW61" s="192"/>
      <c r="GX61" s="192"/>
      <c r="GY61" s="192"/>
      <c r="GZ61" s="192"/>
      <c r="HA61" s="192"/>
      <c r="HB61" s="192"/>
      <c r="HC61" s="192"/>
      <c r="HD61" s="192"/>
      <c r="HE61" s="192"/>
      <c r="HF61" s="192"/>
      <c r="HG61" s="192"/>
      <c r="HH61" s="192"/>
      <c r="HI61" s="192"/>
      <c r="HJ61" s="192"/>
      <c r="HK61" s="192"/>
      <c r="HL61" s="192"/>
      <c r="HM61" s="192"/>
      <c r="HN61" s="192"/>
      <c r="HO61" s="192"/>
      <c r="HP61" s="192"/>
      <c r="HQ61" s="192"/>
    </row>
    <row r="62" s="191" customFormat="1" spans="1:225">
      <c r="A62" s="203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192"/>
      <c r="FM62" s="192"/>
      <c r="FN62" s="192"/>
      <c r="FO62" s="192"/>
      <c r="FP62" s="192"/>
      <c r="FQ62" s="192"/>
      <c r="FR62" s="192"/>
      <c r="FS62" s="192"/>
      <c r="FT62" s="192"/>
      <c r="FU62" s="192"/>
      <c r="FV62" s="192"/>
      <c r="FW62" s="192"/>
      <c r="FX62" s="192"/>
      <c r="FY62" s="192"/>
      <c r="FZ62" s="192"/>
      <c r="GA62" s="192"/>
      <c r="GB62" s="192"/>
      <c r="GC62" s="192"/>
      <c r="GD62" s="192"/>
      <c r="GE62" s="192"/>
      <c r="GF62" s="192"/>
      <c r="GG62" s="192"/>
      <c r="GH62" s="192"/>
      <c r="GI62" s="192"/>
      <c r="GJ62" s="192"/>
      <c r="GK62" s="192"/>
      <c r="GL62" s="192"/>
      <c r="GM62" s="192"/>
      <c r="GN62" s="192"/>
      <c r="GO62" s="192"/>
      <c r="GP62" s="192"/>
      <c r="GQ62" s="192"/>
      <c r="GR62" s="192"/>
      <c r="GS62" s="192"/>
      <c r="GT62" s="192"/>
      <c r="GU62" s="192"/>
      <c r="GV62" s="192"/>
      <c r="GW62" s="192"/>
      <c r="GX62" s="192"/>
      <c r="GY62" s="192"/>
      <c r="GZ62" s="192"/>
      <c r="HA62" s="192"/>
      <c r="HB62" s="192"/>
      <c r="HC62" s="192"/>
      <c r="HD62" s="192"/>
      <c r="HE62" s="192"/>
      <c r="HF62" s="192"/>
      <c r="HG62" s="192"/>
      <c r="HH62" s="192"/>
      <c r="HI62" s="192"/>
      <c r="HJ62" s="192"/>
      <c r="HK62" s="192"/>
      <c r="HL62" s="192"/>
      <c r="HM62" s="192"/>
      <c r="HN62" s="192"/>
      <c r="HO62" s="192"/>
      <c r="HP62" s="192"/>
      <c r="HQ62" s="192"/>
    </row>
    <row r="63" s="191" customFormat="1" spans="1:225">
      <c r="A63" s="203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  <c r="EQ63" s="192"/>
      <c r="ER63" s="192"/>
      <c r="ES63" s="192"/>
      <c r="ET63" s="192"/>
      <c r="EU63" s="192"/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192"/>
      <c r="FI63" s="192"/>
      <c r="FJ63" s="192"/>
      <c r="FK63" s="192"/>
      <c r="FL63" s="192"/>
      <c r="FM63" s="192"/>
      <c r="FN63" s="192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192"/>
      <c r="FZ63" s="192"/>
      <c r="GA63" s="192"/>
      <c r="GB63" s="192"/>
      <c r="GC63" s="192"/>
      <c r="GD63" s="192"/>
      <c r="GE63" s="192"/>
      <c r="GF63" s="192"/>
      <c r="GG63" s="192"/>
      <c r="GH63" s="192"/>
      <c r="GI63" s="192"/>
      <c r="GJ63" s="192"/>
      <c r="GK63" s="192"/>
      <c r="GL63" s="192"/>
      <c r="GM63" s="192"/>
      <c r="GN63" s="192"/>
      <c r="GO63" s="192"/>
      <c r="GP63" s="192"/>
      <c r="GQ63" s="192"/>
      <c r="GR63" s="192"/>
      <c r="GS63" s="192"/>
      <c r="GT63" s="192"/>
      <c r="GU63" s="192"/>
      <c r="GV63" s="192"/>
      <c r="GW63" s="192"/>
      <c r="GX63" s="192"/>
      <c r="GY63" s="192"/>
      <c r="GZ63" s="192"/>
      <c r="HA63" s="192"/>
      <c r="HB63" s="192"/>
      <c r="HC63" s="192"/>
      <c r="HD63" s="192"/>
      <c r="HE63" s="192"/>
      <c r="HF63" s="192"/>
      <c r="HG63" s="192"/>
      <c r="HH63" s="192"/>
      <c r="HI63" s="192"/>
      <c r="HJ63" s="192"/>
      <c r="HK63" s="192"/>
      <c r="HL63" s="192"/>
      <c r="HM63" s="192"/>
      <c r="HN63" s="192"/>
      <c r="HO63" s="192"/>
      <c r="HP63" s="192"/>
      <c r="HQ63" s="192"/>
    </row>
    <row r="64" s="191" customFormat="1" spans="1:225">
      <c r="A64" s="203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2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2"/>
      <c r="HP64" s="192"/>
      <c r="HQ64" s="192"/>
    </row>
    <row r="65" s="191" customFormat="1" spans="1:225">
      <c r="A65" s="203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  <c r="ET65" s="192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192"/>
      <c r="FI65" s="192"/>
      <c r="FJ65" s="192"/>
      <c r="FK65" s="192"/>
      <c r="FL65" s="192"/>
      <c r="FM65" s="192"/>
      <c r="FN65" s="192"/>
      <c r="FO65" s="192"/>
      <c r="FP65" s="192"/>
      <c r="FQ65" s="192"/>
      <c r="FR65" s="192"/>
      <c r="FS65" s="192"/>
      <c r="FT65" s="192"/>
      <c r="FU65" s="192"/>
      <c r="FV65" s="192"/>
      <c r="FW65" s="192"/>
      <c r="FX65" s="192"/>
      <c r="FY65" s="192"/>
      <c r="FZ65" s="192"/>
      <c r="GA65" s="192"/>
      <c r="GB65" s="192"/>
      <c r="GC65" s="192"/>
      <c r="GD65" s="192"/>
      <c r="GE65" s="192"/>
      <c r="GF65" s="192"/>
      <c r="GG65" s="192"/>
      <c r="GH65" s="192"/>
      <c r="GI65" s="192"/>
      <c r="GJ65" s="192"/>
      <c r="GK65" s="192"/>
      <c r="GL65" s="192"/>
      <c r="GM65" s="192"/>
      <c r="GN65" s="192"/>
      <c r="GO65" s="192"/>
      <c r="GP65" s="192"/>
      <c r="GQ65" s="192"/>
      <c r="GR65" s="192"/>
      <c r="GS65" s="192"/>
      <c r="GT65" s="192"/>
      <c r="GU65" s="192"/>
      <c r="GV65" s="192"/>
      <c r="GW65" s="192"/>
      <c r="GX65" s="192"/>
      <c r="GY65" s="192"/>
      <c r="GZ65" s="192"/>
      <c r="HA65" s="192"/>
      <c r="HB65" s="192"/>
      <c r="HC65" s="192"/>
      <c r="HD65" s="192"/>
      <c r="HE65" s="192"/>
      <c r="HF65" s="192"/>
      <c r="HG65" s="192"/>
      <c r="HH65" s="192"/>
      <c r="HI65" s="192"/>
      <c r="HJ65" s="192"/>
      <c r="HK65" s="192"/>
      <c r="HL65" s="192"/>
      <c r="HM65" s="192"/>
      <c r="HN65" s="192"/>
      <c r="HO65" s="192"/>
      <c r="HP65" s="192"/>
      <c r="HQ65" s="192"/>
    </row>
    <row r="66" s="191" customFormat="1" spans="1:225">
      <c r="A66" s="203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  <c r="ET66" s="192"/>
      <c r="EU66" s="192"/>
      <c r="EV66" s="192"/>
      <c r="EW66" s="192"/>
      <c r="EX66" s="192"/>
      <c r="EY66" s="192"/>
      <c r="EZ66" s="192"/>
      <c r="FA66" s="192"/>
      <c r="FB66" s="192"/>
      <c r="FC66" s="192"/>
      <c r="FD66" s="192"/>
      <c r="FE66" s="192"/>
      <c r="FF66" s="192"/>
      <c r="FG66" s="192"/>
      <c r="FH66" s="192"/>
      <c r="FI66" s="192"/>
      <c r="FJ66" s="192"/>
      <c r="FK66" s="192"/>
      <c r="FL66" s="192"/>
      <c r="FM66" s="192"/>
      <c r="FN66" s="192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192"/>
      <c r="FZ66" s="192"/>
      <c r="GA66" s="192"/>
      <c r="GB66" s="192"/>
      <c r="GC66" s="192"/>
      <c r="GD66" s="192"/>
      <c r="GE66" s="192"/>
      <c r="GF66" s="192"/>
      <c r="GG66" s="192"/>
      <c r="GH66" s="192"/>
      <c r="GI66" s="192"/>
      <c r="GJ66" s="192"/>
      <c r="GK66" s="192"/>
      <c r="GL66" s="192"/>
      <c r="GM66" s="192"/>
      <c r="GN66" s="192"/>
      <c r="GO66" s="192"/>
      <c r="GP66" s="192"/>
      <c r="GQ66" s="192"/>
      <c r="GR66" s="192"/>
      <c r="GS66" s="192"/>
      <c r="GT66" s="192"/>
      <c r="GU66" s="192"/>
      <c r="GV66" s="192"/>
      <c r="GW66" s="192"/>
      <c r="GX66" s="192"/>
      <c r="GY66" s="192"/>
      <c r="GZ66" s="192"/>
      <c r="HA66" s="192"/>
      <c r="HB66" s="192"/>
      <c r="HC66" s="192"/>
      <c r="HD66" s="192"/>
      <c r="HE66" s="192"/>
      <c r="HF66" s="192"/>
      <c r="HG66" s="192"/>
      <c r="HH66" s="192"/>
      <c r="HI66" s="192"/>
      <c r="HJ66" s="192"/>
      <c r="HK66" s="192"/>
      <c r="HL66" s="192"/>
      <c r="HM66" s="192"/>
      <c r="HN66" s="192"/>
      <c r="HO66" s="192"/>
      <c r="HP66" s="192"/>
      <c r="HQ66" s="192"/>
    </row>
    <row r="67" s="191" customFormat="1" spans="1:225">
      <c r="A67" s="203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2"/>
      <c r="GL67" s="192"/>
      <c r="GM67" s="192"/>
      <c r="GN67" s="192"/>
      <c r="GO67" s="192"/>
      <c r="GP67" s="192"/>
      <c r="GQ67" s="192"/>
      <c r="GR67" s="192"/>
      <c r="GS67" s="192"/>
      <c r="GT67" s="192"/>
      <c r="GU67" s="192"/>
      <c r="GV67" s="192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192"/>
      <c r="HK67" s="192"/>
      <c r="HL67" s="192"/>
      <c r="HM67" s="192"/>
      <c r="HN67" s="192"/>
      <c r="HO67" s="192"/>
      <c r="HP67" s="192"/>
      <c r="HQ67" s="192"/>
    </row>
    <row r="68" s="191" customFormat="1" spans="1:225">
      <c r="A68" s="203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2"/>
      <c r="FW68" s="192"/>
      <c r="FX68" s="192"/>
      <c r="FY68" s="192"/>
      <c r="FZ68" s="192"/>
      <c r="GA68" s="192"/>
      <c r="GB68" s="192"/>
      <c r="GC68" s="192"/>
      <c r="GD68" s="192"/>
      <c r="GE68" s="192"/>
      <c r="GF68" s="192"/>
      <c r="GG68" s="192"/>
      <c r="GH68" s="192"/>
      <c r="GI68" s="192"/>
      <c r="GJ68" s="192"/>
      <c r="GK68" s="192"/>
      <c r="GL68" s="192"/>
      <c r="GM68" s="192"/>
      <c r="GN68" s="192"/>
      <c r="GO68" s="192"/>
      <c r="GP68" s="192"/>
      <c r="GQ68" s="192"/>
      <c r="GR68" s="192"/>
      <c r="GS68" s="192"/>
      <c r="GT68" s="192"/>
      <c r="GU68" s="192"/>
      <c r="GV68" s="192"/>
      <c r="GW68" s="192"/>
      <c r="GX68" s="192"/>
      <c r="GY68" s="192"/>
      <c r="GZ68" s="192"/>
      <c r="HA68" s="192"/>
      <c r="HB68" s="192"/>
      <c r="HC68" s="192"/>
      <c r="HD68" s="192"/>
      <c r="HE68" s="192"/>
      <c r="HF68" s="192"/>
      <c r="HG68" s="192"/>
      <c r="HH68" s="192"/>
      <c r="HI68" s="192"/>
      <c r="HJ68" s="192"/>
      <c r="HK68" s="192"/>
      <c r="HL68" s="192"/>
      <c r="HM68" s="192"/>
      <c r="HN68" s="192"/>
      <c r="HO68" s="192"/>
      <c r="HP68" s="192"/>
      <c r="HQ68" s="192"/>
    </row>
    <row r="69" s="191" customFormat="1" spans="1:225">
      <c r="A69" s="203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192"/>
      <c r="EQ69" s="192"/>
      <c r="ER69" s="192"/>
      <c r="ES69" s="192"/>
      <c r="ET69" s="192"/>
      <c r="EU69" s="192"/>
      <c r="EV69" s="192"/>
      <c r="EW69" s="192"/>
      <c r="EX69" s="192"/>
      <c r="EY69" s="192"/>
      <c r="EZ69" s="192"/>
      <c r="FA69" s="192"/>
      <c r="FB69" s="192"/>
      <c r="FC69" s="192"/>
      <c r="FD69" s="192"/>
      <c r="FE69" s="192"/>
      <c r="FF69" s="192"/>
      <c r="FG69" s="192"/>
      <c r="FH69" s="192"/>
      <c r="FI69" s="192"/>
      <c r="FJ69" s="192"/>
      <c r="FK69" s="192"/>
      <c r="FL69" s="192"/>
      <c r="FM69" s="192"/>
      <c r="FN69" s="192"/>
      <c r="FO69" s="192"/>
      <c r="FP69" s="192"/>
      <c r="FQ69" s="192"/>
      <c r="FR69" s="192"/>
      <c r="FS69" s="192"/>
      <c r="FT69" s="192"/>
      <c r="FU69" s="192"/>
      <c r="FV69" s="192"/>
      <c r="FW69" s="192"/>
      <c r="FX69" s="192"/>
      <c r="FY69" s="192"/>
      <c r="FZ69" s="192"/>
      <c r="GA69" s="192"/>
      <c r="GB69" s="192"/>
      <c r="GC69" s="192"/>
      <c r="GD69" s="192"/>
      <c r="GE69" s="192"/>
      <c r="GF69" s="192"/>
      <c r="GG69" s="192"/>
      <c r="GH69" s="192"/>
      <c r="GI69" s="192"/>
      <c r="GJ69" s="192"/>
      <c r="GK69" s="192"/>
      <c r="GL69" s="192"/>
      <c r="GM69" s="192"/>
      <c r="GN69" s="192"/>
      <c r="GO69" s="192"/>
      <c r="GP69" s="192"/>
      <c r="GQ69" s="192"/>
      <c r="GR69" s="192"/>
      <c r="GS69" s="192"/>
      <c r="GT69" s="192"/>
      <c r="GU69" s="192"/>
      <c r="GV69" s="192"/>
      <c r="GW69" s="192"/>
      <c r="GX69" s="192"/>
      <c r="GY69" s="192"/>
      <c r="GZ69" s="192"/>
      <c r="HA69" s="192"/>
      <c r="HB69" s="192"/>
      <c r="HC69" s="192"/>
      <c r="HD69" s="192"/>
      <c r="HE69" s="192"/>
      <c r="HF69" s="192"/>
      <c r="HG69" s="192"/>
      <c r="HH69" s="192"/>
      <c r="HI69" s="192"/>
      <c r="HJ69" s="192"/>
      <c r="HK69" s="192"/>
      <c r="HL69" s="192"/>
      <c r="HM69" s="192"/>
      <c r="HN69" s="192"/>
      <c r="HO69" s="192"/>
      <c r="HP69" s="192"/>
      <c r="HQ69" s="192"/>
    </row>
    <row r="70" s="191" customFormat="1" spans="1:225">
      <c r="A70" s="203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  <c r="EQ70" s="192"/>
      <c r="ER70" s="192"/>
      <c r="ES70" s="192"/>
      <c r="ET70" s="192"/>
      <c r="EU70" s="192"/>
      <c r="EV70" s="192"/>
      <c r="EW70" s="192"/>
      <c r="EX70" s="192"/>
      <c r="EY70" s="192"/>
      <c r="EZ70" s="192"/>
      <c r="FA70" s="192"/>
      <c r="FB70" s="192"/>
      <c r="FC70" s="192"/>
      <c r="FD70" s="192"/>
      <c r="FE70" s="192"/>
      <c r="FF70" s="192"/>
      <c r="FG70" s="192"/>
      <c r="FH70" s="192"/>
      <c r="FI70" s="192"/>
      <c r="FJ70" s="192"/>
      <c r="FK70" s="192"/>
      <c r="FL70" s="192"/>
      <c r="FM70" s="192"/>
      <c r="FN70" s="192"/>
      <c r="FO70" s="192"/>
      <c r="FP70" s="192"/>
      <c r="FQ70" s="192"/>
      <c r="FR70" s="192"/>
      <c r="FS70" s="192"/>
      <c r="FT70" s="192"/>
      <c r="FU70" s="192"/>
      <c r="FV70" s="192"/>
      <c r="FW70" s="192"/>
      <c r="FX70" s="192"/>
      <c r="FY70" s="192"/>
      <c r="FZ70" s="192"/>
      <c r="GA70" s="192"/>
      <c r="GB70" s="192"/>
      <c r="GC70" s="192"/>
      <c r="GD70" s="192"/>
      <c r="GE70" s="192"/>
      <c r="GF70" s="192"/>
      <c r="GG70" s="192"/>
      <c r="GH70" s="192"/>
      <c r="GI70" s="192"/>
      <c r="GJ70" s="192"/>
      <c r="GK70" s="192"/>
      <c r="GL70" s="192"/>
      <c r="GM70" s="192"/>
      <c r="GN70" s="192"/>
      <c r="GO70" s="192"/>
      <c r="GP70" s="192"/>
      <c r="GQ70" s="192"/>
      <c r="GR70" s="192"/>
      <c r="GS70" s="192"/>
      <c r="GT70" s="192"/>
      <c r="GU70" s="192"/>
      <c r="GV70" s="192"/>
      <c r="GW70" s="192"/>
      <c r="GX70" s="192"/>
      <c r="GY70" s="192"/>
      <c r="GZ70" s="192"/>
      <c r="HA70" s="192"/>
      <c r="HB70" s="192"/>
      <c r="HC70" s="192"/>
      <c r="HD70" s="192"/>
      <c r="HE70" s="192"/>
      <c r="HF70" s="192"/>
      <c r="HG70" s="192"/>
      <c r="HH70" s="192"/>
      <c r="HI70" s="192"/>
      <c r="HJ70" s="192"/>
      <c r="HK70" s="192"/>
      <c r="HL70" s="192"/>
      <c r="HM70" s="192"/>
      <c r="HN70" s="192"/>
      <c r="HO70" s="192"/>
      <c r="HP70" s="192"/>
      <c r="HQ70" s="192"/>
    </row>
    <row r="71" s="191" customFormat="1" spans="1:225">
      <c r="A71" s="203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  <c r="EO71" s="192"/>
      <c r="EP71" s="192"/>
      <c r="EQ71" s="192"/>
      <c r="ER71" s="192"/>
      <c r="ES71" s="192"/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2"/>
      <c r="FX71" s="192"/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</row>
    <row r="72" s="191" customFormat="1" spans="1:225">
      <c r="A72" s="203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  <c r="EO72" s="192"/>
      <c r="EP72" s="192"/>
      <c r="EQ72" s="192"/>
      <c r="ER72" s="192"/>
      <c r="ES72" s="192"/>
      <c r="ET72" s="192"/>
      <c r="EU72" s="192"/>
      <c r="EV72" s="192"/>
      <c r="EW72" s="192"/>
      <c r="EX72" s="192"/>
      <c r="EY72" s="192"/>
      <c r="EZ72" s="192"/>
      <c r="FA72" s="192"/>
      <c r="FB72" s="192"/>
      <c r="FC72" s="192"/>
      <c r="FD72" s="192"/>
      <c r="FE72" s="192"/>
      <c r="FF72" s="192"/>
      <c r="FG72" s="192"/>
      <c r="FH72" s="192"/>
      <c r="FI72" s="192"/>
      <c r="FJ72" s="192"/>
      <c r="FK72" s="192"/>
      <c r="FL72" s="192"/>
      <c r="FM72" s="192"/>
      <c r="FN72" s="192"/>
      <c r="FO72" s="192"/>
      <c r="FP72" s="192"/>
      <c r="FQ72" s="192"/>
      <c r="FR72" s="192"/>
      <c r="FS72" s="192"/>
      <c r="FT72" s="192"/>
      <c r="FU72" s="192"/>
      <c r="FV72" s="192"/>
      <c r="FW72" s="192"/>
      <c r="FX72" s="192"/>
      <c r="FY72" s="192"/>
      <c r="FZ72" s="192"/>
      <c r="GA72" s="192"/>
      <c r="GB72" s="192"/>
      <c r="GC72" s="192"/>
      <c r="GD72" s="192"/>
      <c r="GE72" s="192"/>
      <c r="GF72" s="192"/>
      <c r="GG72" s="192"/>
      <c r="GH72" s="192"/>
      <c r="GI72" s="192"/>
      <c r="GJ72" s="192"/>
      <c r="GK72" s="192"/>
      <c r="GL72" s="192"/>
      <c r="GM72" s="192"/>
      <c r="GN72" s="192"/>
      <c r="GO72" s="192"/>
      <c r="GP72" s="192"/>
      <c r="GQ72" s="192"/>
      <c r="GR72" s="192"/>
      <c r="GS72" s="192"/>
      <c r="GT72" s="192"/>
      <c r="GU72" s="192"/>
      <c r="GV72" s="192"/>
      <c r="GW72" s="192"/>
      <c r="GX72" s="192"/>
      <c r="GY72" s="192"/>
      <c r="GZ72" s="192"/>
      <c r="HA72" s="192"/>
      <c r="HB72" s="192"/>
      <c r="HC72" s="192"/>
      <c r="HD72" s="192"/>
      <c r="HE72" s="192"/>
      <c r="HF72" s="192"/>
      <c r="HG72" s="192"/>
      <c r="HH72" s="192"/>
      <c r="HI72" s="192"/>
      <c r="HJ72" s="192"/>
      <c r="HK72" s="192"/>
      <c r="HL72" s="192"/>
      <c r="HM72" s="192"/>
      <c r="HN72" s="192"/>
      <c r="HO72" s="192"/>
      <c r="HP72" s="192"/>
      <c r="HQ72" s="192"/>
    </row>
    <row r="73" s="191" customFormat="1" spans="1:225">
      <c r="A73" s="203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2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2"/>
      <c r="GL73" s="192"/>
      <c r="GM73" s="192"/>
      <c r="GN73" s="192"/>
      <c r="GO73" s="192"/>
      <c r="GP73" s="192"/>
      <c r="GQ73" s="192"/>
      <c r="GR73" s="192"/>
      <c r="GS73" s="192"/>
      <c r="GT73" s="192"/>
      <c r="GU73" s="192"/>
      <c r="GV73" s="192"/>
      <c r="GW73" s="192"/>
      <c r="GX73" s="192"/>
      <c r="GY73" s="192"/>
      <c r="GZ73" s="192"/>
      <c r="HA73" s="192"/>
      <c r="HB73" s="192"/>
      <c r="HC73" s="192"/>
      <c r="HD73" s="192"/>
      <c r="HE73" s="192"/>
      <c r="HF73" s="192"/>
      <c r="HG73" s="192"/>
      <c r="HH73" s="192"/>
      <c r="HI73" s="192"/>
      <c r="HJ73" s="192"/>
      <c r="HK73" s="192"/>
      <c r="HL73" s="192"/>
      <c r="HM73" s="192"/>
      <c r="HN73" s="192"/>
      <c r="HO73" s="192"/>
      <c r="HP73" s="192"/>
      <c r="HQ73" s="192"/>
    </row>
    <row r="74" s="191" customFormat="1" spans="1:225">
      <c r="A74" s="203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2"/>
      <c r="EQ74" s="192"/>
      <c r="ER74" s="192"/>
      <c r="ES74" s="192"/>
      <c r="ET74" s="192"/>
      <c r="EU74" s="192"/>
      <c r="EV74" s="192"/>
      <c r="EW74" s="192"/>
      <c r="EX74" s="192"/>
      <c r="EY74" s="192"/>
      <c r="EZ74" s="192"/>
      <c r="FA74" s="192"/>
      <c r="FB74" s="192"/>
      <c r="FC74" s="192"/>
      <c r="FD74" s="192"/>
      <c r="FE74" s="192"/>
      <c r="FF74" s="192"/>
      <c r="FG74" s="192"/>
      <c r="FH74" s="192"/>
      <c r="FI74" s="192"/>
      <c r="FJ74" s="192"/>
      <c r="FK74" s="192"/>
      <c r="FL74" s="192"/>
      <c r="FM74" s="192"/>
      <c r="FN74" s="192"/>
      <c r="FO74" s="192"/>
      <c r="FP74" s="192"/>
      <c r="FQ74" s="192"/>
      <c r="FR74" s="192"/>
      <c r="FS74" s="192"/>
      <c r="FT74" s="192"/>
      <c r="FU74" s="192"/>
      <c r="FV74" s="192"/>
      <c r="FW74" s="192"/>
      <c r="FX74" s="192"/>
      <c r="FY74" s="192"/>
      <c r="FZ74" s="192"/>
      <c r="GA74" s="192"/>
      <c r="GB74" s="192"/>
      <c r="GC74" s="192"/>
      <c r="GD74" s="192"/>
      <c r="GE74" s="192"/>
      <c r="GF74" s="192"/>
      <c r="GG74" s="192"/>
      <c r="GH74" s="192"/>
      <c r="GI74" s="192"/>
      <c r="GJ74" s="192"/>
      <c r="GK74" s="192"/>
      <c r="GL74" s="192"/>
      <c r="GM74" s="192"/>
      <c r="GN74" s="192"/>
      <c r="GO74" s="192"/>
      <c r="GP74" s="192"/>
      <c r="GQ74" s="192"/>
      <c r="GR74" s="192"/>
      <c r="GS74" s="192"/>
      <c r="GT74" s="192"/>
      <c r="GU74" s="192"/>
      <c r="GV74" s="192"/>
      <c r="GW74" s="192"/>
      <c r="GX74" s="192"/>
      <c r="GY74" s="192"/>
      <c r="GZ74" s="192"/>
      <c r="HA74" s="192"/>
      <c r="HB74" s="192"/>
      <c r="HC74" s="192"/>
      <c r="HD74" s="192"/>
      <c r="HE74" s="192"/>
      <c r="HF74" s="192"/>
      <c r="HG74" s="192"/>
      <c r="HH74" s="192"/>
      <c r="HI74" s="192"/>
      <c r="HJ74" s="192"/>
      <c r="HK74" s="192"/>
      <c r="HL74" s="192"/>
      <c r="HM74" s="192"/>
      <c r="HN74" s="192"/>
      <c r="HO74" s="192"/>
      <c r="HP74" s="192"/>
      <c r="HQ74" s="192"/>
    </row>
    <row r="75" s="191" customFormat="1" spans="1:225">
      <c r="A75" s="203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92"/>
      <c r="FZ75" s="192"/>
      <c r="GA75" s="192"/>
      <c r="GB75" s="192"/>
      <c r="GC75" s="192"/>
      <c r="GD75" s="192"/>
      <c r="GE75" s="192"/>
      <c r="GF75" s="192"/>
      <c r="GG75" s="192"/>
      <c r="GH75" s="192"/>
      <c r="GI75" s="192"/>
      <c r="GJ75" s="192"/>
      <c r="GK75" s="192"/>
      <c r="GL75" s="192"/>
      <c r="GM75" s="192"/>
      <c r="GN75" s="192"/>
      <c r="GO75" s="192"/>
      <c r="GP75" s="192"/>
      <c r="GQ75" s="192"/>
      <c r="GR75" s="192"/>
      <c r="GS75" s="192"/>
      <c r="GT75" s="192"/>
      <c r="GU75" s="192"/>
      <c r="GV75" s="192"/>
      <c r="GW75" s="192"/>
      <c r="GX75" s="192"/>
      <c r="GY75" s="192"/>
      <c r="GZ75" s="192"/>
      <c r="HA75" s="192"/>
      <c r="HB75" s="192"/>
      <c r="HC75" s="192"/>
      <c r="HD75" s="192"/>
      <c r="HE75" s="192"/>
      <c r="HF75" s="192"/>
      <c r="HG75" s="192"/>
      <c r="HH75" s="192"/>
      <c r="HI75" s="192"/>
      <c r="HJ75" s="192"/>
      <c r="HK75" s="192"/>
      <c r="HL75" s="192"/>
      <c r="HM75" s="192"/>
      <c r="HN75" s="192"/>
      <c r="HO75" s="192"/>
      <c r="HP75" s="192"/>
      <c r="HQ75" s="192"/>
    </row>
    <row r="76" s="191" customFormat="1" spans="1:225">
      <c r="A76" s="203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2"/>
      <c r="ES76" s="192"/>
      <c r="ET76" s="192"/>
      <c r="EU76" s="192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2"/>
      <c r="FG76" s="192"/>
      <c r="FH76" s="192"/>
      <c r="FI76" s="192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2"/>
      <c r="FU76" s="192"/>
      <c r="FV76" s="192"/>
      <c r="FW76" s="192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2"/>
      <c r="GI76" s="192"/>
      <c r="GJ76" s="192"/>
      <c r="GK76" s="192"/>
      <c r="GL76" s="192"/>
      <c r="GM76" s="192"/>
      <c r="GN76" s="192"/>
      <c r="GO76" s="192"/>
      <c r="GP76" s="192"/>
      <c r="GQ76" s="192"/>
      <c r="GR76" s="192"/>
      <c r="GS76" s="192"/>
      <c r="GT76" s="192"/>
      <c r="GU76" s="192"/>
      <c r="GV76" s="192"/>
      <c r="GW76" s="192"/>
      <c r="GX76" s="192"/>
      <c r="GY76" s="192"/>
      <c r="GZ76" s="192"/>
      <c r="HA76" s="192"/>
      <c r="HB76" s="192"/>
      <c r="HC76" s="192"/>
      <c r="HD76" s="192"/>
      <c r="HE76" s="192"/>
      <c r="HF76" s="192"/>
      <c r="HG76" s="192"/>
      <c r="HH76" s="192"/>
      <c r="HI76" s="192"/>
      <c r="HJ76" s="192"/>
      <c r="HK76" s="192"/>
      <c r="HL76" s="192"/>
      <c r="HM76" s="192"/>
      <c r="HN76" s="192"/>
      <c r="HO76" s="192"/>
      <c r="HP76" s="192"/>
      <c r="HQ76" s="192"/>
    </row>
    <row r="77" s="191" customFormat="1" spans="1:225">
      <c r="A77" s="203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  <c r="EQ77" s="192"/>
      <c r="ER77" s="192"/>
      <c r="ES77" s="192"/>
      <c r="ET77" s="192"/>
      <c r="EU77" s="192"/>
      <c r="EV77" s="192"/>
      <c r="EW77" s="192"/>
      <c r="EX77" s="192"/>
      <c r="EY77" s="192"/>
      <c r="EZ77" s="192"/>
      <c r="FA77" s="192"/>
      <c r="FB77" s="192"/>
      <c r="FC77" s="192"/>
      <c r="FD77" s="192"/>
      <c r="FE77" s="192"/>
      <c r="FF77" s="192"/>
      <c r="FG77" s="192"/>
      <c r="FH77" s="192"/>
      <c r="FI77" s="192"/>
      <c r="FJ77" s="192"/>
      <c r="FK77" s="192"/>
      <c r="FL77" s="192"/>
      <c r="FM77" s="192"/>
      <c r="FN77" s="192"/>
      <c r="FO77" s="192"/>
      <c r="FP77" s="192"/>
      <c r="FQ77" s="192"/>
      <c r="FR77" s="192"/>
      <c r="FS77" s="192"/>
      <c r="FT77" s="192"/>
      <c r="FU77" s="192"/>
      <c r="FV77" s="192"/>
      <c r="FW77" s="192"/>
      <c r="FX77" s="192"/>
      <c r="FY77" s="192"/>
      <c r="FZ77" s="192"/>
      <c r="GA77" s="192"/>
      <c r="GB77" s="192"/>
      <c r="GC77" s="192"/>
      <c r="GD77" s="192"/>
      <c r="GE77" s="192"/>
      <c r="GF77" s="192"/>
      <c r="GG77" s="192"/>
      <c r="GH77" s="192"/>
      <c r="GI77" s="192"/>
      <c r="GJ77" s="192"/>
      <c r="GK77" s="192"/>
      <c r="GL77" s="192"/>
      <c r="GM77" s="192"/>
      <c r="GN77" s="192"/>
      <c r="GO77" s="192"/>
      <c r="GP77" s="192"/>
      <c r="GQ77" s="192"/>
      <c r="GR77" s="192"/>
      <c r="GS77" s="192"/>
      <c r="GT77" s="192"/>
      <c r="GU77" s="192"/>
      <c r="GV77" s="192"/>
      <c r="GW77" s="192"/>
      <c r="GX77" s="192"/>
      <c r="GY77" s="192"/>
      <c r="GZ77" s="192"/>
      <c r="HA77" s="192"/>
      <c r="HB77" s="192"/>
      <c r="HC77" s="192"/>
      <c r="HD77" s="192"/>
      <c r="HE77" s="192"/>
      <c r="HF77" s="192"/>
      <c r="HG77" s="192"/>
      <c r="HH77" s="192"/>
      <c r="HI77" s="192"/>
      <c r="HJ77" s="192"/>
      <c r="HK77" s="192"/>
      <c r="HL77" s="192"/>
      <c r="HM77" s="192"/>
      <c r="HN77" s="192"/>
      <c r="HO77" s="192"/>
      <c r="HP77" s="192"/>
      <c r="HQ77" s="192"/>
    </row>
    <row r="78" s="191" customFormat="1" spans="1:225">
      <c r="A78" s="203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192"/>
      <c r="FL78" s="192"/>
      <c r="FM78" s="192"/>
      <c r="FN78" s="192"/>
      <c r="FO78" s="192"/>
      <c r="FP78" s="192"/>
      <c r="FQ78" s="192"/>
      <c r="FR78" s="192"/>
      <c r="FS78" s="192"/>
      <c r="FT78" s="192"/>
      <c r="FU78" s="192"/>
      <c r="FV78" s="192"/>
      <c r="FW78" s="192"/>
      <c r="FX78" s="192"/>
      <c r="FY78" s="192"/>
      <c r="FZ78" s="192"/>
      <c r="GA78" s="192"/>
      <c r="GB78" s="192"/>
      <c r="GC78" s="192"/>
      <c r="GD78" s="192"/>
      <c r="GE78" s="192"/>
      <c r="GF78" s="192"/>
      <c r="GG78" s="192"/>
      <c r="GH78" s="192"/>
      <c r="GI78" s="192"/>
      <c r="GJ78" s="192"/>
      <c r="GK78" s="192"/>
      <c r="GL78" s="192"/>
      <c r="GM78" s="192"/>
      <c r="GN78" s="192"/>
      <c r="GO78" s="192"/>
      <c r="GP78" s="192"/>
      <c r="GQ78" s="192"/>
      <c r="GR78" s="192"/>
      <c r="GS78" s="192"/>
      <c r="GT78" s="192"/>
      <c r="GU78" s="192"/>
      <c r="GV78" s="192"/>
      <c r="GW78" s="192"/>
      <c r="GX78" s="192"/>
      <c r="GY78" s="192"/>
      <c r="GZ78" s="192"/>
      <c r="HA78" s="192"/>
      <c r="HB78" s="192"/>
      <c r="HC78" s="192"/>
      <c r="HD78" s="192"/>
      <c r="HE78" s="192"/>
      <c r="HF78" s="192"/>
      <c r="HG78" s="192"/>
      <c r="HH78" s="192"/>
      <c r="HI78" s="192"/>
      <c r="HJ78" s="192"/>
      <c r="HK78" s="192"/>
      <c r="HL78" s="192"/>
      <c r="HM78" s="192"/>
      <c r="HN78" s="192"/>
      <c r="HO78" s="192"/>
      <c r="HP78" s="192"/>
      <c r="HQ78" s="192"/>
    </row>
    <row r="79" s="191" customFormat="1" spans="1:225">
      <c r="A79" s="203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  <c r="EO79" s="192"/>
      <c r="EP79" s="192"/>
      <c r="EQ79" s="192"/>
      <c r="ER79" s="192"/>
      <c r="ES79" s="192"/>
      <c r="ET79" s="192"/>
      <c r="EU79" s="192"/>
      <c r="EV79" s="192"/>
      <c r="EW79" s="192"/>
      <c r="EX79" s="192"/>
      <c r="EY79" s="192"/>
      <c r="EZ79" s="192"/>
      <c r="FA79" s="192"/>
      <c r="FB79" s="192"/>
      <c r="FC79" s="192"/>
      <c r="FD79" s="192"/>
      <c r="FE79" s="192"/>
      <c r="FF79" s="192"/>
      <c r="FG79" s="192"/>
      <c r="FH79" s="192"/>
      <c r="FI79" s="192"/>
      <c r="FJ79" s="192"/>
      <c r="FK79" s="192"/>
      <c r="FL79" s="192"/>
      <c r="FM79" s="192"/>
      <c r="FN79" s="192"/>
      <c r="FO79" s="192"/>
      <c r="FP79" s="192"/>
      <c r="FQ79" s="192"/>
      <c r="FR79" s="192"/>
      <c r="FS79" s="192"/>
      <c r="FT79" s="192"/>
      <c r="FU79" s="192"/>
      <c r="FV79" s="192"/>
      <c r="FW79" s="192"/>
      <c r="FX79" s="192"/>
      <c r="FY79" s="192"/>
      <c r="FZ79" s="192"/>
      <c r="GA79" s="192"/>
      <c r="GB79" s="192"/>
      <c r="GC79" s="192"/>
      <c r="GD79" s="192"/>
      <c r="GE79" s="192"/>
      <c r="GF79" s="192"/>
      <c r="GG79" s="192"/>
      <c r="GH79" s="192"/>
      <c r="GI79" s="192"/>
      <c r="GJ79" s="192"/>
      <c r="GK79" s="192"/>
      <c r="GL79" s="192"/>
      <c r="GM79" s="192"/>
      <c r="GN79" s="192"/>
      <c r="GO79" s="192"/>
      <c r="GP79" s="192"/>
      <c r="GQ79" s="192"/>
      <c r="GR79" s="192"/>
      <c r="GS79" s="192"/>
      <c r="GT79" s="192"/>
      <c r="GU79" s="192"/>
      <c r="GV79" s="192"/>
      <c r="GW79" s="192"/>
      <c r="GX79" s="192"/>
      <c r="GY79" s="192"/>
      <c r="GZ79" s="192"/>
      <c r="HA79" s="192"/>
      <c r="HB79" s="192"/>
      <c r="HC79" s="192"/>
      <c r="HD79" s="192"/>
      <c r="HE79" s="192"/>
      <c r="HF79" s="192"/>
      <c r="HG79" s="192"/>
      <c r="HH79" s="192"/>
      <c r="HI79" s="192"/>
      <c r="HJ79" s="192"/>
      <c r="HK79" s="192"/>
      <c r="HL79" s="192"/>
      <c r="HM79" s="192"/>
      <c r="HN79" s="192"/>
      <c r="HO79" s="192"/>
      <c r="HP79" s="192"/>
      <c r="HQ79" s="192"/>
    </row>
    <row r="80" s="191" customFormat="1" spans="1:225">
      <c r="A80" s="203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192"/>
      <c r="FI80" s="192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2"/>
      <c r="FU80" s="192"/>
      <c r="FV80" s="192"/>
      <c r="FW80" s="192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2"/>
      <c r="GI80" s="192"/>
      <c r="GJ80" s="192"/>
      <c r="GK80" s="192"/>
      <c r="GL80" s="192"/>
      <c r="GM80" s="192"/>
      <c r="GN80" s="192"/>
      <c r="GO80" s="192"/>
      <c r="GP80" s="192"/>
      <c r="GQ80" s="192"/>
      <c r="GR80" s="192"/>
      <c r="GS80" s="192"/>
      <c r="GT80" s="192"/>
      <c r="GU80" s="192"/>
      <c r="GV80" s="192"/>
      <c r="GW80" s="192"/>
      <c r="GX80" s="192"/>
      <c r="GY80" s="192"/>
      <c r="GZ80" s="192"/>
      <c r="HA80" s="192"/>
      <c r="HB80" s="192"/>
      <c r="HC80" s="192"/>
      <c r="HD80" s="192"/>
      <c r="HE80" s="192"/>
      <c r="HF80" s="192"/>
      <c r="HG80" s="192"/>
      <c r="HH80" s="192"/>
      <c r="HI80" s="192"/>
      <c r="HJ80" s="192"/>
      <c r="HK80" s="192"/>
      <c r="HL80" s="192"/>
      <c r="HM80" s="192"/>
      <c r="HN80" s="192"/>
      <c r="HO80" s="192"/>
      <c r="HP80" s="192"/>
      <c r="HQ80" s="192"/>
    </row>
    <row r="81" s="191" customFormat="1" spans="1:225">
      <c r="A81" s="203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  <c r="EQ81" s="192"/>
      <c r="ER81" s="192"/>
      <c r="ES81" s="192"/>
      <c r="ET81" s="192"/>
      <c r="EU81" s="192"/>
      <c r="EV81" s="192"/>
      <c r="EW81" s="192"/>
      <c r="EX81" s="192"/>
      <c r="EY81" s="192"/>
      <c r="EZ81" s="192"/>
      <c r="FA81" s="192"/>
      <c r="FB81" s="192"/>
      <c r="FC81" s="192"/>
      <c r="FD81" s="192"/>
      <c r="FE81" s="192"/>
      <c r="FF81" s="192"/>
      <c r="FG81" s="192"/>
      <c r="FH81" s="192"/>
      <c r="FI81" s="192"/>
      <c r="FJ81" s="192"/>
      <c r="FK81" s="192"/>
      <c r="FL81" s="192"/>
      <c r="FM81" s="192"/>
      <c r="FN81" s="192"/>
      <c r="FO81" s="192"/>
      <c r="FP81" s="192"/>
      <c r="FQ81" s="192"/>
      <c r="FR81" s="192"/>
      <c r="FS81" s="192"/>
      <c r="FT81" s="192"/>
      <c r="FU81" s="192"/>
      <c r="FV81" s="192"/>
      <c r="FW81" s="192"/>
      <c r="FX81" s="192"/>
      <c r="FY81" s="192"/>
      <c r="FZ81" s="192"/>
      <c r="GA81" s="192"/>
      <c r="GB81" s="192"/>
      <c r="GC81" s="192"/>
      <c r="GD81" s="192"/>
      <c r="GE81" s="192"/>
      <c r="GF81" s="192"/>
      <c r="GG81" s="192"/>
      <c r="GH81" s="192"/>
      <c r="GI81" s="192"/>
      <c r="GJ81" s="192"/>
      <c r="GK81" s="192"/>
      <c r="GL81" s="192"/>
      <c r="GM81" s="192"/>
      <c r="GN81" s="192"/>
      <c r="GO81" s="192"/>
      <c r="GP81" s="192"/>
      <c r="GQ81" s="192"/>
      <c r="GR81" s="192"/>
      <c r="GS81" s="192"/>
      <c r="GT81" s="192"/>
      <c r="GU81" s="192"/>
      <c r="GV81" s="192"/>
      <c r="GW81" s="192"/>
      <c r="GX81" s="192"/>
      <c r="GY81" s="192"/>
      <c r="GZ81" s="192"/>
      <c r="HA81" s="192"/>
      <c r="HB81" s="192"/>
      <c r="HC81" s="192"/>
      <c r="HD81" s="192"/>
      <c r="HE81" s="192"/>
      <c r="HF81" s="192"/>
      <c r="HG81" s="192"/>
      <c r="HH81" s="192"/>
      <c r="HI81" s="192"/>
      <c r="HJ81" s="192"/>
      <c r="HK81" s="192"/>
      <c r="HL81" s="192"/>
      <c r="HM81" s="192"/>
      <c r="HN81" s="192"/>
      <c r="HO81" s="192"/>
      <c r="HP81" s="192"/>
      <c r="HQ81" s="192"/>
    </row>
    <row r="82" s="191" customFormat="1" spans="1:225">
      <c r="A82" s="203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2"/>
      <c r="FH82" s="192"/>
      <c r="FI82" s="192"/>
      <c r="FJ82" s="192"/>
      <c r="FK82" s="192"/>
      <c r="FL82" s="192"/>
      <c r="FM82" s="192"/>
      <c r="FN82" s="192"/>
      <c r="FO82" s="192"/>
      <c r="FP82" s="192"/>
      <c r="FQ82" s="192"/>
      <c r="FR82" s="192"/>
      <c r="FS82" s="192"/>
      <c r="FT82" s="192"/>
      <c r="FU82" s="192"/>
      <c r="FV82" s="192"/>
      <c r="FW82" s="192"/>
      <c r="FX82" s="192"/>
      <c r="FY82" s="192"/>
      <c r="FZ82" s="192"/>
      <c r="GA82" s="192"/>
      <c r="GB82" s="192"/>
      <c r="GC82" s="192"/>
      <c r="GD82" s="192"/>
      <c r="GE82" s="192"/>
      <c r="GF82" s="192"/>
      <c r="GG82" s="192"/>
      <c r="GH82" s="192"/>
      <c r="GI82" s="192"/>
      <c r="GJ82" s="192"/>
      <c r="GK82" s="192"/>
      <c r="GL82" s="192"/>
      <c r="GM82" s="192"/>
      <c r="GN82" s="192"/>
      <c r="GO82" s="192"/>
      <c r="GP82" s="192"/>
      <c r="GQ82" s="192"/>
      <c r="GR82" s="192"/>
      <c r="GS82" s="192"/>
      <c r="GT82" s="192"/>
      <c r="GU82" s="192"/>
      <c r="GV82" s="192"/>
      <c r="GW82" s="192"/>
      <c r="GX82" s="192"/>
      <c r="GY82" s="192"/>
      <c r="GZ82" s="192"/>
      <c r="HA82" s="192"/>
      <c r="HB82" s="192"/>
      <c r="HC82" s="192"/>
      <c r="HD82" s="192"/>
      <c r="HE82" s="192"/>
      <c r="HF82" s="192"/>
      <c r="HG82" s="192"/>
      <c r="HH82" s="192"/>
      <c r="HI82" s="192"/>
      <c r="HJ82" s="192"/>
      <c r="HK82" s="192"/>
      <c r="HL82" s="192"/>
      <c r="HM82" s="192"/>
      <c r="HN82" s="192"/>
      <c r="HO82" s="192"/>
      <c r="HP82" s="192"/>
      <c r="HQ82" s="192"/>
    </row>
    <row r="83" s="191" customFormat="1" spans="1:225">
      <c r="A83" s="203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2"/>
      <c r="FG83" s="192"/>
      <c r="FH83" s="192"/>
      <c r="FI83" s="192"/>
      <c r="FJ83" s="192"/>
      <c r="FK83" s="192"/>
      <c r="FL83" s="192"/>
      <c r="FM83" s="192"/>
      <c r="FN83" s="192"/>
      <c r="FO83" s="192"/>
      <c r="FP83" s="192"/>
      <c r="FQ83" s="192"/>
      <c r="FR83" s="192"/>
      <c r="FS83" s="192"/>
      <c r="FT83" s="192"/>
      <c r="FU83" s="192"/>
      <c r="FV83" s="192"/>
      <c r="FW83" s="192"/>
      <c r="FX83" s="192"/>
      <c r="FY83" s="192"/>
      <c r="FZ83" s="192"/>
      <c r="GA83" s="192"/>
      <c r="GB83" s="192"/>
      <c r="GC83" s="192"/>
      <c r="GD83" s="192"/>
      <c r="GE83" s="192"/>
      <c r="GF83" s="192"/>
      <c r="GG83" s="192"/>
      <c r="GH83" s="192"/>
      <c r="GI83" s="192"/>
      <c r="GJ83" s="192"/>
      <c r="GK83" s="192"/>
      <c r="GL83" s="192"/>
      <c r="GM83" s="192"/>
      <c r="GN83" s="192"/>
      <c r="GO83" s="192"/>
      <c r="GP83" s="192"/>
      <c r="GQ83" s="192"/>
      <c r="GR83" s="192"/>
      <c r="GS83" s="192"/>
      <c r="GT83" s="192"/>
      <c r="GU83" s="192"/>
      <c r="GV83" s="192"/>
      <c r="GW83" s="192"/>
      <c r="GX83" s="192"/>
      <c r="GY83" s="192"/>
      <c r="GZ83" s="192"/>
      <c r="HA83" s="192"/>
      <c r="HB83" s="192"/>
      <c r="HC83" s="192"/>
      <c r="HD83" s="192"/>
      <c r="HE83" s="192"/>
      <c r="HF83" s="192"/>
      <c r="HG83" s="192"/>
      <c r="HH83" s="192"/>
      <c r="HI83" s="192"/>
      <c r="HJ83" s="192"/>
      <c r="HK83" s="192"/>
      <c r="HL83" s="192"/>
      <c r="HM83" s="192"/>
      <c r="HN83" s="192"/>
      <c r="HO83" s="192"/>
      <c r="HP83" s="192"/>
      <c r="HQ83" s="192"/>
    </row>
    <row r="84" s="191" customFormat="1" spans="1:225">
      <c r="A84" s="203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  <c r="EG84" s="192"/>
      <c r="EH84" s="192"/>
      <c r="EI84" s="192"/>
      <c r="EJ84" s="192"/>
      <c r="EK84" s="192"/>
      <c r="EL84" s="192"/>
      <c r="EM84" s="192"/>
      <c r="EN84" s="192"/>
      <c r="EO84" s="192"/>
      <c r="EP84" s="192"/>
      <c r="EQ84" s="192"/>
      <c r="ER84" s="192"/>
      <c r="ES84" s="192"/>
      <c r="ET84" s="192"/>
      <c r="EU84" s="192"/>
      <c r="EV84" s="192"/>
      <c r="EW84" s="192"/>
      <c r="EX84" s="192"/>
      <c r="EY84" s="192"/>
      <c r="EZ84" s="192"/>
      <c r="FA84" s="192"/>
      <c r="FB84" s="192"/>
      <c r="FC84" s="192"/>
      <c r="FD84" s="192"/>
      <c r="FE84" s="192"/>
      <c r="FF84" s="192"/>
      <c r="FG84" s="192"/>
      <c r="FH84" s="192"/>
      <c r="FI84" s="192"/>
      <c r="FJ84" s="192"/>
      <c r="FK84" s="192"/>
      <c r="FL84" s="192"/>
      <c r="FM84" s="192"/>
      <c r="FN84" s="192"/>
      <c r="FO84" s="192"/>
      <c r="FP84" s="192"/>
      <c r="FQ84" s="192"/>
      <c r="FR84" s="192"/>
      <c r="FS84" s="192"/>
      <c r="FT84" s="192"/>
      <c r="FU84" s="192"/>
      <c r="FV84" s="192"/>
      <c r="FW84" s="192"/>
      <c r="FX84" s="192"/>
      <c r="FY84" s="192"/>
      <c r="FZ84" s="192"/>
      <c r="GA84" s="192"/>
      <c r="GB84" s="192"/>
      <c r="GC84" s="192"/>
      <c r="GD84" s="192"/>
      <c r="GE84" s="192"/>
      <c r="GF84" s="192"/>
      <c r="GG84" s="192"/>
      <c r="GH84" s="192"/>
      <c r="GI84" s="192"/>
      <c r="GJ84" s="192"/>
      <c r="GK84" s="192"/>
      <c r="GL84" s="192"/>
      <c r="GM84" s="192"/>
      <c r="GN84" s="192"/>
      <c r="GO84" s="192"/>
      <c r="GP84" s="192"/>
      <c r="GQ84" s="192"/>
      <c r="GR84" s="192"/>
      <c r="GS84" s="192"/>
      <c r="GT84" s="192"/>
      <c r="GU84" s="192"/>
      <c r="GV84" s="192"/>
      <c r="GW84" s="192"/>
      <c r="GX84" s="192"/>
      <c r="GY84" s="192"/>
      <c r="GZ84" s="192"/>
      <c r="HA84" s="192"/>
      <c r="HB84" s="192"/>
      <c r="HC84" s="192"/>
      <c r="HD84" s="192"/>
      <c r="HE84" s="192"/>
      <c r="HF84" s="192"/>
      <c r="HG84" s="192"/>
      <c r="HH84" s="192"/>
      <c r="HI84" s="192"/>
      <c r="HJ84" s="192"/>
      <c r="HK84" s="192"/>
      <c r="HL84" s="192"/>
      <c r="HM84" s="192"/>
      <c r="HN84" s="192"/>
      <c r="HO84" s="192"/>
      <c r="HP84" s="192"/>
      <c r="HQ84" s="192"/>
    </row>
    <row r="85" s="191" customFormat="1" spans="1:225">
      <c r="A85" s="203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  <c r="ER85" s="192"/>
      <c r="ES85" s="192"/>
      <c r="ET85" s="192"/>
      <c r="EU85" s="192"/>
      <c r="EV85" s="192"/>
      <c r="EW85" s="192"/>
      <c r="EX85" s="192"/>
      <c r="EY85" s="192"/>
      <c r="EZ85" s="192"/>
      <c r="FA85" s="192"/>
      <c r="FB85" s="192"/>
      <c r="FC85" s="192"/>
      <c r="FD85" s="192"/>
      <c r="FE85" s="192"/>
      <c r="FF85" s="192"/>
      <c r="FG85" s="192"/>
      <c r="FH85" s="192"/>
      <c r="FI85" s="192"/>
      <c r="FJ85" s="192"/>
      <c r="FK85" s="192"/>
      <c r="FL85" s="192"/>
      <c r="FM85" s="192"/>
      <c r="FN85" s="192"/>
      <c r="FO85" s="192"/>
      <c r="FP85" s="192"/>
      <c r="FQ85" s="192"/>
      <c r="FR85" s="192"/>
      <c r="FS85" s="192"/>
      <c r="FT85" s="192"/>
      <c r="FU85" s="192"/>
      <c r="FV85" s="192"/>
      <c r="FW85" s="192"/>
      <c r="FX85" s="192"/>
      <c r="FY85" s="192"/>
      <c r="FZ85" s="192"/>
      <c r="GA85" s="192"/>
      <c r="GB85" s="192"/>
      <c r="GC85" s="192"/>
      <c r="GD85" s="192"/>
      <c r="GE85" s="192"/>
      <c r="GF85" s="192"/>
      <c r="GG85" s="192"/>
      <c r="GH85" s="192"/>
      <c r="GI85" s="192"/>
      <c r="GJ85" s="192"/>
      <c r="GK85" s="192"/>
      <c r="GL85" s="192"/>
      <c r="GM85" s="192"/>
      <c r="GN85" s="192"/>
      <c r="GO85" s="192"/>
      <c r="GP85" s="192"/>
      <c r="GQ85" s="192"/>
      <c r="GR85" s="192"/>
      <c r="GS85" s="192"/>
      <c r="GT85" s="192"/>
      <c r="GU85" s="192"/>
      <c r="GV85" s="192"/>
      <c r="GW85" s="192"/>
      <c r="GX85" s="192"/>
      <c r="GY85" s="192"/>
      <c r="GZ85" s="192"/>
      <c r="HA85" s="192"/>
      <c r="HB85" s="192"/>
      <c r="HC85" s="192"/>
      <c r="HD85" s="192"/>
      <c r="HE85" s="192"/>
      <c r="HF85" s="192"/>
      <c r="HG85" s="192"/>
      <c r="HH85" s="192"/>
      <c r="HI85" s="192"/>
      <c r="HJ85" s="192"/>
      <c r="HK85" s="192"/>
      <c r="HL85" s="192"/>
      <c r="HM85" s="192"/>
      <c r="HN85" s="192"/>
      <c r="HO85" s="192"/>
      <c r="HP85" s="192"/>
      <c r="HQ85" s="192"/>
    </row>
    <row r="86" s="191" customFormat="1" spans="1:225">
      <c r="A86" s="203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  <c r="ER86" s="192"/>
      <c r="ES86" s="192"/>
      <c r="ET86" s="192"/>
      <c r="EU86" s="192"/>
      <c r="EV86" s="192"/>
      <c r="EW86" s="192"/>
      <c r="EX86" s="192"/>
      <c r="EY86" s="192"/>
      <c r="EZ86" s="192"/>
      <c r="FA86" s="192"/>
      <c r="FB86" s="192"/>
      <c r="FC86" s="192"/>
      <c r="FD86" s="192"/>
      <c r="FE86" s="192"/>
      <c r="FF86" s="192"/>
      <c r="FG86" s="192"/>
      <c r="FH86" s="192"/>
      <c r="FI86" s="192"/>
      <c r="FJ86" s="192"/>
      <c r="FK86" s="192"/>
      <c r="FL86" s="192"/>
      <c r="FM86" s="192"/>
      <c r="FN86" s="192"/>
      <c r="FO86" s="192"/>
      <c r="FP86" s="192"/>
      <c r="FQ86" s="192"/>
      <c r="FR86" s="192"/>
      <c r="FS86" s="192"/>
      <c r="FT86" s="192"/>
      <c r="FU86" s="192"/>
      <c r="FV86" s="192"/>
      <c r="FW86" s="192"/>
      <c r="FX86" s="192"/>
      <c r="FY86" s="192"/>
      <c r="FZ86" s="192"/>
      <c r="GA86" s="192"/>
      <c r="GB86" s="192"/>
      <c r="GC86" s="192"/>
      <c r="GD86" s="192"/>
      <c r="GE86" s="192"/>
      <c r="GF86" s="192"/>
      <c r="GG86" s="192"/>
      <c r="GH86" s="192"/>
      <c r="GI86" s="192"/>
      <c r="GJ86" s="192"/>
      <c r="GK86" s="192"/>
      <c r="GL86" s="192"/>
      <c r="GM86" s="192"/>
      <c r="GN86" s="192"/>
      <c r="GO86" s="192"/>
      <c r="GP86" s="192"/>
      <c r="GQ86" s="192"/>
      <c r="GR86" s="192"/>
      <c r="GS86" s="192"/>
      <c r="GT86" s="192"/>
      <c r="GU86" s="192"/>
      <c r="GV86" s="192"/>
      <c r="GW86" s="192"/>
      <c r="GX86" s="192"/>
      <c r="GY86" s="192"/>
      <c r="GZ86" s="192"/>
      <c r="HA86" s="192"/>
      <c r="HB86" s="192"/>
      <c r="HC86" s="192"/>
      <c r="HD86" s="192"/>
      <c r="HE86" s="192"/>
      <c r="HF86" s="192"/>
      <c r="HG86" s="192"/>
      <c r="HH86" s="192"/>
      <c r="HI86" s="192"/>
      <c r="HJ86" s="192"/>
      <c r="HK86" s="192"/>
      <c r="HL86" s="192"/>
      <c r="HM86" s="192"/>
      <c r="HN86" s="192"/>
      <c r="HO86" s="192"/>
      <c r="HP86" s="192"/>
      <c r="HQ86" s="192"/>
    </row>
    <row r="87" s="191" customFormat="1" spans="1:225">
      <c r="A87" s="203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192"/>
      <c r="EG87" s="192"/>
      <c r="EH87" s="192"/>
      <c r="EI87" s="192"/>
      <c r="EJ87" s="192"/>
      <c r="EK87" s="192"/>
      <c r="EL87" s="192"/>
      <c r="EM87" s="192"/>
      <c r="EN87" s="192"/>
      <c r="EO87" s="192"/>
      <c r="EP87" s="192"/>
      <c r="EQ87" s="192"/>
      <c r="ER87" s="192"/>
      <c r="ES87" s="192"/>
      <c r="ET87" s="192"/>
      <c r="EU87" s="192"/>
      <c r="EV87" s="192"/>
      <c r="EW87" s="192"/>
      <c r="EX87" s="192"/>
      <c r="EY87" s="192"/>
      <c r="EZ87" s="192"/>
      <c r="FA87" s="192"/>
      <c r="FB87" s="192"/>
      <c r="FC87" s="192"/>
      <c r="FD87" s="192"/>
      <c r="FE87" s="192"/>
      <c r="FF87" s="192"/>
      <c r="FG87" s="192"/>
      <c r="FH87" s="192"/>
      <c r="FI87" s="192"/>
      <c r="FJ87" s="192"/>
      <c r="FK87" s="192"/>
      <c r="FL87" s="192"/>
      <c r="FM87" s="192"/>
      <c r="FN87" s="192"/>
      <c r="FO87" s="192"/>
      <c r="FP87" s="192"/>
      <c r="FQ87" s="192"/>
      <c r="FR87" s="192"/>
      <c r="FS87" s="192"/>
      <c r="FT87" s="192"/>
      <c r="FU87" s="192"/>
      <c r="FV87" s="192"/>
      <c r="FW87" s="192"/>
      <c r="FX87" s="192"/>
      <c r="FY87" s="192"/>
      <c r="FZ87" s="192"/>
      <c r="GA87" s="192"/>
      <c r="GB87" s="192"/>
      <c r="GC87" s="192"/>
      <c r="GD87" s="192"/>
      <c r="GE87" s="192"/>
      <c r="GF87" s="192"/>
      <c r="GG87" s="192"/>
      <c r="GH87" s="192"/>
      <c r="GI87" s="192"/>
      <c r="GJ87" s="192"/>
      <c r="GK87" s="192"/>
      <c r="GL87" s="192"/>
      <c r="GM87" s="192"/>
      <c r="GN87" s="192"/>
      <c r="GO87" s="192"/>
      <c r="GP87" s="192"/>
      <c r="GQ87" s="192"/>
      <c r="GR87" s="192"/>
      <c r="GS87" s="192"/>
      <c r="GT87" s="192"/>
      <c r="GU87" s="192"/>
      <c r="GV87" s="192"/>
      <c r="GW87" s="192"/>
      <c r="GX87" s="192"/>
      <c r="GY87" s="192"/>
      <c r="GZ87" s="192"/>
      <c r="HA87" s="192"/>
      <c r="HB87" s="192"/>
      <c r="HC87" s="192"/>
      <c r="HD87" s="192"/>
      <c r="HE87" s="192"/>
      <c r="HF87" s="192"/>
      <c r="HG87" s="192"/>
      <c r="HH87" s="192"/>
      <c r="HI87" s="192"/>
      <c r="HJ87" s="192"/>
      <c r="HK87" s="192"/>
      <c r="HL87" s="192"/>
      <c r="HM87" s="192"/>
      <c r="HN87" s="192"/>
      <c r="HO87" s="192"/>
      <c r="HP87" s="192"/>
      <c r="HQ87" s="192"/>
    </row>
    <row r="88" s="191" customFormat="1" spans="1:225">
      <c r="A88" s="203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  <c r="EC88" s="192"/>
      <c r="ED88" s="192"/>
      <c r="EE88" s="192"/>
      <c r="EF88" s="192"/>
      <c r="EG88" s="192"/>
      <c r="EH88" s="192"/>
      <c r="EI88" s="192"/>
      <c r="EJ88" s="192"/>
      <c r="EK88" s="192"/>
      <c r="EL88" s="192"/>
      <c r="EM88" s="192"/>
      <c r="EN88" s="192"/>
      <c r="EO88" s="192"/>
      <c r="EP88" s="192"/>
      <c r="EQ88" s="192"/>
      <c r="ER88" s="192"/>
      <c r="ES88" s="192"/>
      <c r="ET88" s="192"/>
      <c r="EU88" s="192"/>
      <c r="EV88" s="192"/>
      <c r="EW88" s="192"/>
      <c r="EX88" s="192"/>
      <c r="EY88" s="192"/>
      <c r="EZ88" s="192"/>
      <c r="FA88" s="192"/>
      <c r="FB88" s="192"/>
      <c r="FC88" s="192"/>
      <c r="FD88" s="192"/>
      <c r="FE88" s="192"/>
      <c r="FF88" s="192"/>
      <c r="FG88" s="192"/>
      <c r="FH88" s="192"/>
      <c r="FI88" s="192"/>
      <c r="FJ88" s="192"/>
      <c r="FK88" s="192"/>
      <c r="FL88" s="192"/>
      <c r="FM88" s="192"/>
      <c r="FN88" s="192"/>
      <c r="FO88" s="192"/>
      <c r="FP88" s="192"/>
      <c r="FQ88" s="192"/>
      <c r="FR88" s="192"/>
      <c r="FS88" s="192"/>
      <c r="FT88" s="192"/>
      <c r="FU88" s="192"/>
      <c r="FV88" s="192"/>
      <c r="FW88" s="192"/>
      <c r="FX88" s="192"/>
      <c r="FY88" s="192"/>
      <c r="FZ88" s="192"/>
      <c r="GA88" s="192"/>
      <c r="GB88" s="192"/>
      <c r="GC88" s="192"/>
      <c r="GD88" s="192"/>
      <c r="GE88" s="192"/>
      <c r="GF88" s="192"/>
      <c r="GG88" s="192"/>
      <c r="GH88" s="192"/>
      <c r="GI88" s="192"/>
      <c r="GJ88" s="192"/>
      <c r="GK88" s="192"/>
      <c r="GL88" s="192"/>
      <c r="GM88" s="192"/>
      <c r="GN88" s="192"/>
      <c r="GO88" s="192"/>
      <c r="GP88" s="192"/>
      <c r="GQ88" s="192"/>
      <c r="GR88" s="192"/>
      <c r="GS88" s="192"/>
      <c r="GT88" s="192"/>
      <c r="GU88" s="192"/>
      <c r="GV88" s="192"/>
      <c r="GW88" s="192"/>
      <c r="GX88" s="192"/>
      <c r="GY88" s="192"/>
      <c r="GZ88" s="192"/>
      <c r="HA88" s="192"/>
      <c r="HB88" s="192"/>
      <c r="HC88" s="192"/>
      <c r="HD88" s="192"/>
      <c r="HE88" s="192"/>
      <c r="HF88" s="192"/>
      <c r="HG88" s="192"/>
      <c r="HH88" s="192"/>
      <c r="HI88" s="192"/>
      <c r="HJ88" s="192"/>
      <c r="HK88" s="192"/>
      <c r="HL88" s="192"/>
      <c r="HM88" s="192"/>
      <c r="HN88" s="192"/>
      <c r="HO88" s="192"/>
      <c r="HP88" s="192"/>
      <c r="HQ88" s="192"/>
    </row>
    <row r="89" s="191" customFormat="1" spans="1:225">
      <c r="A89" s="203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2"/>
      <c r="ES89" s="192"/>
      <c r="ET89" s="192"/>
      <c r="EU89" s="192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  <c r="FF89" s="192"/>
      <c r="FG89" s="192"/>
      <c r="FH89" s="192"/>
      <c r="FI89" s="192"/>
      <c r="FJ89" s="192"/>
      <c r="FK89" s="192"/>
      <c r="FL89" s="192"/>
      <c r="FM89" s="192"/>
      <c r="FN89" s="192"/>
      <c r="FO89" s="192"/>
      <c r="FP89" s="192"/>
      <c r="FQ89" s="192"/>
      <c r="FR89" s="192"/>
      <c r="FS89" s="192"/>
      <c r="FT89" s="192"/>
      <c r="FU89" s="192"/>
      <c r="FV89" s="192"/>
      <c r="FW89" s="192"/>
      <c r="FX89" s="192"/>
      <c r="FY89" s="192"/>
      <c r="FZ89" s="192"/>
      <c r="GA89" s="192"/>
      <c r="GB89" s="192"/>
      <c r="GC89" s="192"/>
      <c r="GD89" s="192"/>
      <c r="GE89" s="192"/>
      <c r="GF89" s="192"/>
      <c r="GG89" s="192"/>
      <c r="GH89" s="192"/>
      <c r="GI89" s="192"/>
      <c r="GJ89" s="192"/>
      <c r="GK89" s="192"/>
      <c r="GL89" s="192"/>
      <c r="GM89" s="192"/>
      <c r="GN89" s="192"/>
      <c r="GO89" s="192"/>
      <c r="GP89" s="192"/>
      <c r="GQ89" s="192"/>
      <c r="GR89" s="192"/>
      <c r="GS89" s="192"/>
      <c r="GT89" s="192"/>
      <c r="GU89" s="192"/>
      <c r="GV89" s="192"/>
      <c r="GW89" s="192"/>
      <c r="GX89" s="192"/>
      <c r="GY89" s="192"/>
      <c r="GZ89" s="192"/>
      <c r="HA89" s="192"/>
      <c r="HB89" s="192"/>
      <c r="HC89" s="192"/>
      <c r="HD89" s="192"/>
      <c r="HE89" s="192"/>
      <c r="HF89" s="192"/>
      <c r="HG89" s="192"/>
      <c r="HH89" s="192"/>
      <c r="HI89" s="192"/>
      <c r="HJ89" s="192"/>
      <c r="HK89" s="192"/>
      <c r="HL89" s="192"/>
      <c r="HM89" s="192"/>
      <c r="HN89" s="192"/>
      <c r="HO89" s="192"/>
      <c r="HP89" s="192"/>
      <c r="HQ89" s="192"/>
    </row>
    <row r="90" s="191" customFormat="1" spans="1:225">
      <c r="A90" s="203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2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2"/>
      <c r="FG90" s="192"/>
      <c r="FH90" s="192"/>
      <c r="FI90" s="192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2"/>
      <c r="FU90" s="192"/>
      <c r="FV90" s="192"/>
      <c r="FW90" s="192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</row>
    <row r="91" s="191" customFormat="1" spans="1:225">
      <c r="A91" s="203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2"/>
      <c r="ES91" s="192"/>
      <c r="ET91" s="192"/>
      <c r="EU91" s="192"/>
      <c r="EV91" s="192"/>
      <c r="EW91" s="192"/>
      <c r="EX91" s="192"/>
      <c r="EY91" s="192"/>
      <c r="EZ91" s="192"/>
      <c r="FA91" s="192"/>
      <c r="FB91" s="192"/>
      <c r="FC91" s="192"/>
      <c r="FD91" s="192"/>
      <c r="FE91" s="192"/>
      <c r="FF91" s="192"/>
      <c r="FG91" s="192"/>
      <c r="FH91" s="192"/>
      <c r="FI91" s="192"/>
      <c r="FJ91" s="192"/>
      <c r="FK91" s="192"/>
      <c r="FL91" s="192"/>
      <c r="FM91" s="192"/>
      <c r="FN91" s="192"/>
      <c r="FO91" s="192"/>
      <c r="FP91" s="192"/>
      <c r="FQ91" s="192"/>
      <c r="FR91" s="192"/>
      <c r="FS91" s="192"/>
      <c r="FT91" s="192"/>
      <c r="FU91" s="192"/>
      <c r="FV91" s="192"/>
      <c r="FW91" s="192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2"/>
      <c r="GI91" s="192"/>
      <c r="GJ91" s="192"/>
      <c r="GK91" s="192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2"/>
      <c r="GW91" s="192"/>
      <c r="GX91" s="192"/>
      <c r="GY91" s="192"/>
      <c r="GZ91" s="192"/>
      <c r="HA91" s="192"/>
      <c r="HB91" s="192"/>
      <c r="HC91" s="192"/>
      <c r="HD91" s="192"/>
      <c r="HE91" s="192"/>
      <c r="HF91" s="192"/>
      <c r="HG91" s="192"/>
      <c r="HH91" s="192"/>
      <c r="HI91" s="192"/>
      <c r="HJ91" s="192"/>
      <c r="HK91" s="192"/>
      <c r="HL91" s="192"/>
      <c r="HM91" s="192"/>
      <c r="HN91" s="192"/>
      <c r="HO91" s="192"/>
      <c r="HP91" s="192"/>
      <c r="HQ91" s="192"/>
    </row>
    <row r="92" s="191" customFormat="1" spans="1:225">
      <c r="A92" s="203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  <c r="EC92" s="192"/>
      <c r="ED92" s="192"/>
      <c r="EE92" s="192"/>
      <c r="EF92" s="192"/>
      <c r="EG92" s="192"/>
      <c r="EH92" s="192"/>
      <c r="EI92" s="192"/>
      <c r="EJ92" s="192"/>
      <c r="EK92" s="192"/>
      <c r="EL92" s="192"/>
      <c r="EM92" s="192"/>
      <c r="EN92" s="192"/>
      <c r="EO92" s="192"/>
      <c r="EP92" s="192"/>
      <c r="EQ92" s="192"/>
      <c r="ER92" s="192"/>
      <c r="ES92" s="192"/>
      <c r="ET92" s="192"/>
      <c r="EU92" s="192"/>
      <c r="EV92" s="192"/>
      <c r="EW92" s="192"/>
      <c r="EX92" s="192"/>
      <c r="EY92" s="192"/>
      <c r="EZ92" s="192"/>
      <c r="FA92" s="192"/>
      <c r="FB92" s="192"/>
      <c r="FC92" s="192"/>
      <c r="FD92" s="192"/>
      <c r="FE92" s="192"/>
      <c r="FF92" s="192"/>
      <c r="FG92" s="192"/>
      <c r="FH92" s="192"/>
      <c r="FI92" s="192"/>
      <c r="FJ92" s="192"/>
      <c r="FK92" s="192"/>
      <c r="FL92" s="192"/>
      <c r="FM92" s="192"/>
      <c r="FN92" s="192"/>
      <c r="FO92" s="192"/>
      <c r="FP92" s="192"/>
      <c r="FQ92" s="192"/>
      <c r="FR92" s="192"/>
      <c r="FS92" s="192"/>
      <c r="FT92" s="192"/>
      <c r="FU92" s="192"/>
      <c r="FV92" s="192"/>
      <c r="FW92" s="192"/>
      <c r="FX92" s="192"/>
      <c r="FY92" s="192"/>
      <c r="FZ92" s="192"/>
      <c r="GA92" s="192"/>
      <c r="GB92" s="192"/>
      <c r="GC92" s="192"/>
      <c r="GD92" s="192"/>
      <c r="GE92" s="192"/>
      <c r="GF92" s="192"/>
      <c r="GG92" s="192"/>
      <c r="GH92" s="192"/>
      <c r="GI92" s="192"/>
      <c r="GJ92" s="192"/>
      <c r="GK92" s="192"/>
      <c r="GL92" s="192"/>
      <c r="GM92" s="192"/>
      <c r="GN92" s="192"/>
      <c r="GO92" s="192"/>
      <c r="GP92" s="192"/>
      <c r="GQ92" s="192"/>
      <c r="GR92" s="192"/>
      <c r="GS92" s="192"/>
      <c r="GT92" s="192"/>
      <c r="GU92" s="192"/>
      <c r="GV92" s="192"/>
      <c r="GW92" s="192"/>
      <c r="GX92" s="192"/>
      <c r="GY92" s="192"/>
      <c r="GZ92" s="192"/>
      <c r="HA92" s="192"/>
      <c r="HB92" s="192"/>
      <c r="HC92" s="192"/>
      <c r="HD92" s="192"/>
      <c r="HE92" s="192"/>
      <c r="HF92" s="192"/>
      <c r="HG92" s="192"/>
      <c r="HH92" s="192"/>
      <c r="HI92" s="192"/>
      <c r="HJ92" s="192"/>
      <c r="HK92" s="192"/>
      <c r="HL92" s="192"/>
      <c r="HM92" s="192"/>
      <c r="HN92" s="192"/>
      <c r="HO92" s="192"/>
      <c r="HP92" s="192"/>
      <c r="HQ92" s="192"/>
    </row>
    <row r="93" s="191" customFormat="1" spans="1:225">
      <c r="A93" s="203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  <c r="EC93" s="192"/>
      <c r="ED93" s="192"/>
      <c r="EE93" s="192"/>
      <c r="EF93" s="192"/>
      <c r="EG93" s="192"/>
      <c r="EH93" s="192"/>
      <c r="EI93" s="192"/>
      <c r="EJ93" s="192"/>
      <c r="EK93" s="192"/>
      <c r="EL93" s="192"/>
      <c r="EM93" s="192"/>
      <c r="EN93" s="192"/>
      <c r="EO93" s="192"/>
      <c r="EP93" s="192"/>
      <c r="EQ93" s="192"/>
      <c r="ER93" s="192"/>
      <c r="ES93" s="192"/>
      <c r="ET93" s="192"/>
      <c r="EU93" s="192"/>
      <c r="EV93" s="192"/>
      <c r="EW93" s="192"/>
      <c r="EX93" s="192"/>
      <c r="EY93" s="192"/>
      <c r="EZ93" s="192"/>
      <c r="FA93" s="192"/>
      <c r="FB93" s="192"/>
      <c r="FC93" s="192"/>
      <c r="FD93" s="192"/>
      <c r="FE93" s="192"/>
      <c r="FF93" s="192"/>
      <c r="FG93" s="192"/>
      <c r="FH93" s="192"/>
      <c r="FI93" s="192"/>
      <c r="FJ93" s="192"/>
      <c r="FK93" s="192"/>
      <c r="FL93" s="192"/>
      <c r="FM93" s="192"/>
      <c r="FN93" s="192"/>
      <c r="FO93" s="192"/>
      <c r="FP93" s="192"/>
      <c r="FQ93" s="192"/>
      <c r="FR93" s="192"/>
      <c r="FS93" s="192"/>
      <c r="FT93" s="192"/>
      <c r="FU93" s="192"/>
      <c r="FV93" s="192"/>
      <c r="FW93" s="192"/>
      <c r="FX93" s="192"/>
      <c r="FY93" s="192"/>
      <c r="FZ93" s="192"/>
      <c r="GA93" s="192"/>
      <c r="GB93" s="192"/>
      <c r="GC93" s="192"/>
      <c r="GD93" s="192"/>
      <c r="GE93" s="192"/>
      <c r="GF93" s="192"/>
      <c r="GG93" s="192"/>
      <c r="GH93" s="192"/>
      <c r="GI93" s="192"/>
      <c r="GJ93" s="192"/>
      <c r="GK93" s="192"/>
      <c r="GL93" s="192"/>
      <c r="GM93" s="192"/>
      <c r="GN93" s="192"/>
      <c r="GO93" s="192"/>
      <c r="GP93" s="192"/>
      <c r="GQ93" s="192"/>
      <c r="GR93" s="192"/>
      <c r="GS93" s="192"/>
      <c r="GT93" s="192"/>
      <c r="GU93" s="192"/>
      <c r="GV93" s="192"/>
      <c r="GW93" s="192"/>
      <c r="GX93" s="192"/>
      <c r="GY93" s="192"/>
      <c r="GZ93" s="192"/>
      <c r="HA93" s="192"/>
      <c r="HB93" s="192"/>
      <c r="HC93" s="192"/>
      <c r="HD93" s="192"/>
      <c r="HE93" s="192"/>
      <c r="HF93" s="192"/>
      <c r="HG93" s="192"/>
      <c r="HH93" s="192"/>
      <c r="HI93" s="192"/>
      <c r="HJ93" s="192"/>
      <c r="HK93" s="192"/>
      <c r="HL93" s="192"/>
      <c r="HM93" s="192"/>
      <c r="HN93" s="192"/>
      <c r="HO93" s="192"/>
      <c r="HP93" s="192"/>
      <c r="HQ93" s="192"/>
    </row>
    <row r="94" s="191" customFormat="1" spans="1:225">
      <c r="A94" s="203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2"/>
      <c r="EH94" s="192"/>
      <c r="EI94" s="192"/>
      <c r="EJ94" s="192"/>
      <c r="EK94" s="192"/>
      <c r="EL94" s="192"/>
      <c r="EM94" s="192"/>
      <c r="EN94" s="192"/>
      <c r="EO94" s="192"/>
      <c r="EP94" s="192"/>
      <c r="EQ94" s="192"/>
      <c r="ER94" s="192"/>
      <c r="ES94" s="192"/>
      <c r="ET94" s="192"/>
      <c r="EU94" s="192"/>
      <c r="EV94" s="192"/>
      <c r="EW94" s="192"/>
      <c r="EX94" s="192"/>
      <c r="EY94" s="192"/>
      <c r="EZ94" s="192"/>
      <c r="FA94" s="192"/>
      <c r="FB94" s="192"/>
      <c r="FC94" s="192"/>
      <c r="FD94" s="192"/>
      <c r="FE94" s="192"/>
      <c r="FF94" s="192"/>
      <c r="FG94" s="192"/>
      <c r="FH94" s="192"/>
      <c r="FI94" s="192"/>
      <c r="FJ94" s="192"/>
      <c r="FK94" s="192"/>
      <c r="FL94" s="192"/>
      <c r="FM94" s="192"/>
      <c r="FN94" s="192"/>
      <c r="FO94" s="192"/>
      <c r="FP94" s="192"/>
      <c r="FQ94" s="192"/>
      <c r="FR94" s="192"/>
      <c r="FS94" s="192"/>
      <c r="FT94" s="192"/>
      <c r="FU94" s="192"/>
      <c r="FV94" s="192"/>
      <c r="FW94" s="192"/>
      <c r="FX94" s="192"/>
      <c r="FY94" s="192"/>
      <c r="FZ94" s="192"/>
      <c r="GA94" s="192"/>
      <c r="GB94" s="192"/>
      <c r="GC94" s="192"/>
      <c r="GD94" s="192"/>
      <c r="GE94" s="192"/>
      <c r="GF94" s="192"/>
      <c r="GG94" s="192"/>
      <c r="GH94" s="192"/>
      <c r="GI94" s="192"/>
      <c r="GJ94" s="192"/>
      <c r="GK94" s="192"/>
      <c r="GL94" s="192"/>
      <c r="GM94" s="192"/>
      <c r="GN94" s="192"/>
      <c r="GO94" s="192"/>
      <c r="GP94" s="192"/>
      <c r="GQ94" s="192"/>
      <c r="GR94" s="192"/>
      <c r="GS94" s="192"/>
      <c r="GT94" s="192"/>
      <c r="GU94" s="192"/>
      <c r="GV94" s="192"/>
      <c r="GW94" s="192"/>
      <c r="GX94" s="192"/>
      <c r="GY94" s="192"/>
      <c r="GZ94" s="192"/>
      <c r="HA94" s="192"/>
      <c r="HB94" s="192"/>
      <c r="HC94" s="192"/>
      <c r="HD94" s="192"/>
      <c r="HE94" s="192"/>
      <c r="HF94" s="192"/>
      <c r="HG94" s="192"/>
      <c r="HH94" s="192"/>
      <c r="HI94" s="192"/>
      <c r="HJ94" s="192"/>
      <c r="HK94" s="192"/>
      <c r="HL94" s="192"/>
      <c r="HM94" s="192"/>
      <c r="HN94" s="192"/>
      <c r="HO94" s="192"/>
      <c r="HP94" s="192"/>
      <c r="HQ94" s="192"/>
    </row>
    <row r="95" s="191" customFormat="1" spans="1:225">
      <c r="A95" s="203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2"/>
      <c r="FG95" s="192"/>
      <c r="FH95" s="192"/>
      <c r="FI95" s="192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2"/>
      <c r="FU95" s="192"/>
      <c r="FV95" s="192"/>
      <c r="FW95" s="192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2"/>
      <c r="GI95" s="192"/>
      <c r="GJ95" s="192"/>
      <c r="GK95" s="192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2"/>
      <c r="GW95" s="192"/>
      <c r="GX95" s="192"/>
      <c r="GY95" s="192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2"/>
      <c r="HK95" s="192"/>
      <c r="HL95" s="192"/>
      <c r="HM95" s="192"/>
      <c r="HN95" s="192"/>
      <c r="HO95" s="192"/>
      <c r="HP95" s="192"/>
      <c r="HQ95" s="192"/>
    </row>
    <row r="96" s="191" customFormat="1" spans="1:225">
      <c r="A96" s="203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92"/>
      <c r="ES96" s="192"/>
      <c r="ET96" s="192"/>
      <c r="EU96" s="192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92"/>
      <c r="FG96" s="192"/>
      <c r="FH96" s="192"/>
      <c r="FI96" s="192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92"/>
      <c r="FU96" s="192"/>
      <c r="FV96" s="192"/>
      <c r="FW96" s="192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92"/>
      <c r="GI96" s="192"/>
      <c r="GJ96" s="192"/>
      <c r="GK96" s="192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92"/>
      <c r="GW96" s="192"/>
      <c r="GX96" s="192"/>
      <c r="GY96" s="192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92"/>
      <c r="HK96" s="192"/>
      <c r="HL96" s="192"/>
      <c r="HM96" s="192"/>
      <c r="HN96" s="192"/>
      <c r="HO96" s="192"/>
      <c r="HP96" s="192"/>
      <c r="HQ96" s="192"/>
    </row>
    <row r="97" s="191" customFormat="1" spans="1:225">
      <c r="A97" s="203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2"/>
      <c r="ES97" s="192"/>
      <c r="ET97" s="192"/>
      <c r="EU97" s="192"/>
      <c r="EV97" s="192"/>
      <c r="EW97" s="192"/>
      <c r="EX97" s="192"/>
      <c r="EY97" s="192"/>
      <c r="EZ97" s="192"/>
      <c r="FA97" s="192"/>
      <c r="FB97" s="192"/>
      <c r="FC97" s="192"/>
      <c r="FD97" s="192"/>
      <c r="FE97" s="192"/>
      <c r="FF97" s="192"/>
      <c r="FG97" s="192"/>
      <c r="FH97" s="192"/>
      <c r="FI97" s="192"/>
      <c r="FJ97" s="192"/>
      <c r="FK97" s="192"/>
      <c r="FL97" s="192"/>
      <c r="FM97" s="192"/>
      <c r="FN97" s="192"/>
      <c r="FO97" s="192"/>
      <c r="FP97" s="192"/>
      <c r="FQ97" s="192"/>
      <c r="FR97" s="192"/>
      <c r="FS97" s="192"/>
      <c r="FT97" s="192"/>
      <c r="FU97" s="192"/>
      <c r="FV97" s="192"/>
      <c r="FW97" s="192"/>
      <c r="FX97" s="192"/>
      <c r="FY97" s="192"/>
      <c r="FZ97" s="192"/>
      <c r="GA97" s="192"/>
      <c r="GB97" s="192"/>
      <c r="GC97" s="192"/>
      <c r="GD97" s="192"/>
      <c r="GE97" s="192"/>
      <c r="GF97" s="192"/>
      <c r="GG97" s="192"/>
      <c r="GH97" s="192"/>
      <c r="GI97" s="192"/>
      <c r="GJ97" s="192"/>
      <c r="GK97" s="192"/>
      <c r="GL97" s="192"/>
      <c r="GM97" s="192"/>
      <c r="GN97" s="192"/>
      <c r="GO97" s="192"/>
      <c r="GP97" s="192"/>
      <c r="GQ97" s="192"/>
      <c r="GR97" s="192"/>
      <c r="GS97" s="192"/>
      <c r="GT97" s="192"/>
      <c r="GU97" s="192"/>
      <c r="GV97" s="192"/>
      <c r="GW97" s="192"/>
      <c r="GX97" s="192"/>
      <c r="GY97" s="192"/>
      <c r="GZ97" s="192"/>
      <c r="HA97" s="192"/>
      <c r="HB97" s="192"/>
      <c r="HC97" s="192"/>
      <c r="HD97" s="192"/>
      <c r="HE97" s="192"/>
      <c r="HF97" s="192"/>
      <c r="HG97" s="192"/>
      <c r="HH97" s="192"/>
      <c r="HI97" s="192"/>
      <c r="HJ97" s="192"/>
      <c r="HK97" s="192"/>
      <c r="HL97" s="192"/>
      <c r="HM97" s="192"/>
      <c r="HN97" s="192"/>
      <c r="HO97" s="192"/>
      <c r="HP97" s="192"/>
      <c r="HQ97" s="192"/>
    </row>
    <row r="98" s="191" customFormat="1" spans="1:225">
      <c r="A98" s="203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  <c r="ER98" s="192"/>
      <c r="ES98" s="192"/>
      <c r="ET98" s="192"/>
      <c r="EU98" s="192"/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2"/>
      <c r="FG98" s="192"/>
      <c r="FH98" s="192"/>
      <c r="FI98" s="192"/>
      <c r="FJ98" s="192"/>
      <c r="FK98" s="192"/>
      <c r="FL98" s="192"/>
      <c r="FM98" s="192"/>
      <c r="FN98" s="192"/>
      <c r="FO98" s="192"/>
      <c r="FP98" s="192"/>
      <c r="FQ98" s="192"/>
      <c r="FR98" s="192"/>
      <c r="FS98" s="192"/>
      <c r="FT98" s="192"/>
      <c r="FU98" s="192"/>
      <c r="FV98" s="192"/>
      <c r="FW98" s="192"/>
      <c r="FX98" s="192"/>
      <c r="FY98" s="192"/>
      <c r="FZ98" s="192"/>
      <c r="GA98" s="192"/>
      <c r="GB98" s="192"/>
      <c r="GC98" s="192"/>
      <c r="GD98" s="192"/>
      <c r="GE98" s="192"/>
      <c r="GF98" s="192"/>
      <c r="GG98" s="192"/>
      <c r="GH98" s="192"/>
      <c r="GI98" s="192"/>
      <c r="GJ98" s="192"/>
      <c r="GK98" s="192"/>
      <c r="GL98" s="192"/>
      <c r="GM98" s="192"/>
      <c r="GN98" s="192"/>
      <c r="GO98" s="192"/>
      <c r="GP98" s="192"/>
      <c r="GQ98" s="192"/>
      <c r="GR98" s="192"/>
      <c r="GS98" s="192"/>
      <c r="GT98" s="192"/>
      <c r="GU98" s="192"/>
      <c r="GV98" s="192"/>
      <c r="GW98" s="192"/>
      <c r="GX98" s="192"/>
      <c r="GY98" s="192"/>
      <c r="GZ98" s="192"/>
      <c r="HA98" s="192"/>
      <c r="HB98" s="192"/>
      <c r="HC98" s="192"/>
      <c r="HD98" s="192"/>
      <c r="HE98" s="192"/>
      <c r="HF98" s="192"/>
      <c r="HG98" s="192"/>
      <c r="HH98" s="192"/>
      <c r="HI98" s="192"/>
      <c r="HJ98" s="192"/>
      <c r="HK98" s="192"/>
      <c r="HL98" s="192"/>
      <c r="HM98" s="192"/>
      <c r="HN98" s="192"/>
      <c r="HO98" s="192"/>
      <c r="HP98" s="192"/>
      <c r="HQ98" s="192"/>
    </row>
    <row r="99" s="191" customFormat="1" spans="1:225">
      <c r="A99" s="203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  <c r="EO99" s="192"/>
      <c r="EP99" s="192"/>
      <c r="EQ99" s="192"/>
      <c r="ER99" s="192"/>
      <c r="ES99" s="192"/>
      <c r="ET99" s="192"/>
      <c r="EU99" s="192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2"/>
      <c r="FG99" s="192"/>
      <c r="FH99" s="192"/>
      <c r="FI99" s="192"/>
      <c r="FJ99" s="192"/>
      <c r="FK99" s="192"/>
      <c r="FL99" s="192"/>
      <c r="FM99" s="192"/>
      <c r="FN99" s="192"/>
      <c r="FO99" s="192"/>
      <c r="FP99" s="192"/>
      <c r="FQ99" s="192"/>
      <c r="FR99" s="192"/>
      <c r="FS99" s="192"/>
      <c r="FT99" s="192"/>
      <c r="FU99" s="192"/>
      <c r="FV99" s="192"/>
      <c r="FW99" s="192"/>
      <c r="FX99" s="192"/>
      <c r="FY99" s="192"/>
      <c r="FZ99" s="192"/>
      <c r="GA99" s="192"/>
      <c r="GB99" s="192"/>
      <c r="GC99" s="192"/>
      <c r="GD99" s="192"/>
      <c r="GE99" s="192"/>
      <c r="GF99" s="192"/>
      <c r="GG99" s="192"/>
      <c r="GH99" s="192"/>
      <c r="GI99" s="192"/>
      <c r="GJ99" s="192"/>
      <c r="GK99" s="192"/>
      <c r="GL99" s="192"/>
      <c r="GM99" s="192"/>
      <c r="GN99" s="192"/>
      <c r="GO99" s="192"/>
      <c r="GP99" s="192"/>
      <c r="GQ99" s="192"/>
      <c r="GR99" s="192"/>
      <c r="GS99" s="192"/>
      <c r="GT99" s="192"/>
      <c r="GU99" s="192"/>
      <c r="GV99" s="192"/>
      <c r="GW99" s="192"/>
      <c r="GX99" s="192"/>
      <c r="GY99" s="192"/>
      <c r="GZ99" s="192"/>
      <c r="HA99" s="192"/>
      <c r="HB99" s="192"/>
      <c r="HC99" s="192"/>
      <c r="HD99" s="192"/>
      <c r="HE99" s="192"/>
      <c r="HF99" s="192"/>
      <c r="HG99" s="192"/>
      <c r="HH99" s="192"/>
      <c r="HI99" s="192"/>
      <c r="HJ99" s="192"/>
      <c r="HK99" s="192"/>
      <c r="HL99" s="192"/>
      <c r="HM99" s="192"/>
      <c r="HN99" s="192"/>
      <c r="HO99" s="192"/>
      <c r="HP99" s="192"/>
      <c r="HQ99" s="192"/>
    </row>
    <row r="100" s="191" customFormat="1" spans="1:225">
      <c r="A100" s="203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  <c r="EO100" s="192"/>
      <c r="EP100" s="192"/>
      <c r="EQ100" s="192"/>
      <c r="ER100" s="192"/>
      <c r="ES100" s="192"/>
      <c r="ET100" s="192"/>
      <c r="EU100" s="192"/>
      <c r="EV100" s="192"/>
      <c r="EW100" s="192"/>
      <c r="EX100" s="192"/>
      <c r="EY100" s="192"/>
      <c r="EZ100" s="192"/>
      <c r="FA100" s="192"/>
      <c r="FB100" s="192"/>
      <c r="FC100" s="192"/>
      <c r="FD100" s="192"/>
      <c r="FE100" s="192"/>
      <c r="FF100" s="192"/>
      <c r="FG100" s="192"/>
      <c r="FH100" s="192"/>
      <c r="FI100" s="192"/>
      <c r="FJ100" s="192"/>
      <c r="FK100" s="192"/>
      <c r="FL100" s="192"/>
      <c r="FM100" s="192"/>
      <c r="FN100" s="192"/>
      <c r="FO100" s="192"/>
      <c r="FP100" s="192"/>
      <c r="FQ100" s="192"/>
      <c r="FR100" s="192"/>
      <c r="FS100" s="192"/>
      <c r="FT100" s="192"/>
      <c r="FU100" s="192"/>
      <c r="FV100" s="192"/>
      <c r="FW100" s="192"/>
      <c r="FX100" s="192"/>
      <c r="FY100" s="192"/>
      <c r="FZ100" s="192"/>
      <c r="GA100" s="192"/>
      <c r="GB100" s="192"/>
      <c r="GC100" s="192"/>
      <c r="GD100" s="192"/>
      <c r="GE100" s="192"/>
      <c r="GF100" s="192"/>
      <c r="GG100" s="192"/>
      <c r="GH100" s="192"/>
      <c r="GI100" s="192"/>
      <c r="GJ100" s="192"/>
      <c r="GK100" s="192"/>
      <c r="GL100" s="192"/>
      <c r="GM100" s="192"/>
      <c r="GN100" s="192"/>
      <c r="GO100" s="192"/>
      <c r="GP100" s="192"/>
      <c r="GQ100" s="192"/>
      <c r="GR100" s="192"/>
      <c r="GS100" s="192"/>
      <c r="GT100" s="192"/>
      <c r="GU100" s="192"/>
      <c r="GV100" s="192"/>
      <c r="GW100" s="192"/>
      <c r="GX100" s="192"/>
      <c r="GY100" s="192"/>
      <c r="GZ100" s="192"/>
      <c r="HA100" s="192"/>
      <c r="HB100" s="192"/>
      <c r="HC100" s="192"/>
      <c r="HD100" s="192"/>
      <c r="HE100" s="192"/>
      <c r="HF100" s="192"/>
      <c r="HG100" s="192"/>
      <c r="HH100" s="192"/>
      <c r="HI100" s="192"/>
      <c r="HJ100" s="192"/>
      <c r="HK100" s="192"/>
      <c r="HL100" s="192"/>
      <c r="HM100" s="192"/>
      <c r="HN100" s="192"/>
      <c r="HO100" s="192"/>
      <c r="HP100" s="192"/>
      <c r="HQ100" s="192"/>
    </row>
    <row r="101" s="191" customFormat="1" spans="1:225">
      <c r="A101" s="203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  <c r="EG101" s="192"/>
      <c r="EH101" s="192"/>
      <c r="EI101" s="192"/>
      <c r="EJ101" s="192"/>
      <c r="EK101" s="192"/>
      <c r="EL101" s="192"/>
      <c r="EM101" s="192"/>
      <c r="EN101" s="192"/>
      <c r="EO101" s="192"/>
      <c r="EP101" s="192"/>
      <c r="EQ101" s="192"/>
      <c r="ER101" s="192"/>
      <c r="ES101" s="192"/>
      <c r="ET101" s="192"/>
      <c r="EU101" s="192"/>
      <c r="EV101" s="192"/>
      <c r="EW101" s="192"/>
      <c r="EX101" s="192"/>
      <c r="EY101" s="192"/>
      <c r="EZ101" s="192"/>
      <c r="FA101" s="192"/>
      <c r="FB101" s="192"/>
      <c r="FC101" s="192"/>
      <c r="FD101" s="192"/>
      <c r="FE101" s="192"/>
      <c r="FF101" s="192"/>
      <c r="FG101" s="192"/>
      <c r="FH101" s="192"/>
      <c r="FI101" s="192"/>
      <c r="FJ101" s="192"/>
      <c r="FK101" s="192"/>
      <c r="FL101" s="192"/>
      <c r="FM101" s="192"/>
      <c r="FN101" s="192"/>
      <c r="FO101" s="192"/>
      <c r="FP101" s="192"/>
      <c r="FQ101" s="192"/>
      <c r="FR101" s="192"/>
      <c r="FS101" s="192"/>
      <c r="FT101" s="192"/>
      <c r="FU101" s="192"/>
      <c r="FV101" s="192"/>
      <c r="FW101" s="192"/>
      <c r="FX101" s="192"/>
      <c r="FY101" s="192"/>
      <c r="FZ101" s="192"/>
      <c r="GA101" s="192"/>
      <c r="GB101" s="192"/>
      <c r="GC101" s="192"/>
      <c r="GD101" s="192"/>
      <c r="GE101" s="192"/>
      <c r="GF101" s="192"/>
      <c r="GG101" s="192"/>
      <c r="GH101" s="192"/>
      <c r="GI101" s="192"/>
      <c r="GJ101" s="192"/>
      <c r="GK101" s="192"/>
      <c r="GL101" s="192"/>
      <c r="GM101" s="192"/>
      <c r="GN101" s="192"/>
      <c r="GO101" s="192"/>
      <c r="GP101" s="192"/>
      <c r="GQ101" s="192"/>
      <c r="GR101" s="192"/>
      <c r="GS101" s="192"/>
      <c r="GT101" s="192"/>
      <c r="GU101" s="192"/>
      <c r="GV101" s="192"/>
      <c r="GW101" s="192"/>
      <c r="GX101" s="192"/>
      <c r="GY101" s="192"/>
      <c r="GZ101" s="192"/>
      <c r="HA101" s="192"/>
      <c r="HB101" s="192"/>
      <c r="HC101" s="192"/>
      <c r="HD101" s="192"/>
      <c r="HE101" s="192"/>
      <c r="HF101" s="192"/>
      <c r="HG101" s="192"/>
      <c r="HH101" s="192"/>
      <c r="HI101" s="192"/>
      <c r="HJ101" s="192"/>
      <c r="HK101" s="192"/>
      <c r="HL101" s="192"/>
      <c r="HM101" s="192"/>
      <c r="HN101" s="192"/>
      <c r="HO101" s="192"/>
      <c r="HP101" s="192"/>
      <c r="HQ101" s="192"/>
    </row>
    <row r="102" s="191" customFormat="1" spans="1:225">
      <c r="A102" s="203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  <c r="EO102" s="192"/>
      <c r="EP102" s="192"/>
      <c r="EQ102" s="192"/>
      <c r="ER102" s="192"/>
      <c r="ES102" s="192"/>
      <c r="ET102" s="192"/>
      <c r="EU102" s="192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2"/>
      <c r="FG102" s="192"/>
      <c r="FH102" s="192"/>
      <c r="FI102" s="192"/>
      <c r="FJ102" s="192"/>
      <c r="FK102" s="192"/>
      <c r="FL102" s="192"/>
      <c r="FM102" s="192"/>
      <c r="FN102" s="192"/>
      <c r="FO102" s="192"/>
      <c r="FP102" s="192"/>
      <c r="FQ102" s="192"/>
      <c r="FR102" s="192"/>
      <c r="FS102" s="192"/>
      <c r="FT102" s="192"/>
      <c r="FU102" s="192"/>
      <c r="FV102" s="192"/>
      <c r="FW102" s="192"/>
      <c r="FX102" s="192"/>
      <c r="FY102" s="192"/>
      <c r="FZ102" s="192"/>
      <c r="GA102" s="192"/>
      <c r="GB102" s="192"/>
      <c r="GC102" s="192"/>
      <c r="GD102" s="192"/>
      <c r="GE102" s="192"/>
      <c r="GF102" s="192"/>
      <c r="GG102" s="192"/>
      <c r="GH102" s="192"/>
      <c r="GI102" s="192"/>
      <c r="GJ102" s="192"/>
      <c r="GK102" s="192"/>
      <c r="GL102" s="192"/>
      <c r="GM102" s="192"/>
      <c r="GN102" s="192"/>
      <c r="GO102" s="192"/>
      <c r="GP102" s="192"/>
      <c r="GQ102" s="192"/>
      <c r="GR102" s="192"/>
      <c r="GS102" s="192"/>
      <c r="GT102" s="192"/>
      <c r="GU102" s="192"/>
      <c r="GV102" s="192"/>
      <c r="GW102" s="192"/>
      <c r="GX102" s="192"/>
      <c r="GY102" s="192"/>
      <c r="GZ102" s="192"/>
      <c r="HA102" s="192"/>
      <c r="HB102" s="192"/>
      <c r="HC102" s="192"/>
      <c r="HD102" s="192"/>
      <c r="HE102" s="192"/>
      <c r="HF102" s="192"/>
      <c r="HG102" s="192"/>
      <c r="HH102" s="192"/>
      <c r="HI102" s="192"/>
      <c r="HJ102" s="192"/>
      <c r="HK102" s="192"/>
      <c r="HL102" s="192"/>
      <c r="HM102" s="192"/>
      <c r="HN102" s="192"/>
      <c r="HO102" s="192"/>
      <c r="HP102" s="192"/>
      <c r="HQ102" s="192"/>
    </row>
    <row r="103" s="191" customFormat="1" spans="1:225">
      <c r="A103" s="203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  <c r="ER103" s="192"/>
      <c r="ES103" s="192"/>
      <c r="ET103" s="192"/>
      <c r="EU103" s="192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2"/>
      <c r="FG103" s="192"/>
      <c r="FH103" s="192"/>
      <c r="FI103" s="192"/>
      <c r="FJ103" s="192"/>
      <c r="FK103" s="192"/>
      <c r="FL103" s="192"/>
      <c r="FM103" s="192"/>
      <c r="FN103" s="192"/>
      <c r="FO103" s="192"/>
      <c r="FP103" s="192"/>
      <c r="FQ103" s="192"/>
      <c r="FR103" s="192"/>
      <c r="FS103" s="192"/>
      <c r="FT103" s="192"/>
      <c r="FU103" s="192"/>
      <c r="FV103" s="192"/>
      <c r="FW103" s="192"/>
      <c r="FX103" s="192"/>
      <c r="FY103" s="192"/>
      <c r="FZ103" s="192"/>
      <c r="GA103" s="192"/>
      <c r="GB103" s="192"/>
      <c r="GC103" s="192"/>
      <c r="GD103" s="192"/>
      <c r="GE103" s="192"/>
      <c r="GF103" s="192"/>
      <c r="GG103" s="192"/>
      <c r="GH103" s="192"/>
      <c r="GI103" s="192"/>
      <c r="GJ103" s="192"/>
      <c r="GK103" s="192"/>
      <c r="GL103" s="192"/>
      <c r="GM103" s="192"/>
      <c r="GN103" s="192"/>
      <c r="GO103" s="192"/>
      <c r="GP103" s="192"/>
      <c r="GQ103" s="192"/>
      <c r="GR103" s="192"/>
      <c r="GS103" s="192"/>
      <c r="GT103" s="192"/>
      <c r="GU103" s="192"/>
      <c r="GV103" s="192"/>
      <c r="GW103" s="192"/>
      <c r="GX103" s="192"/>
      <c r="GY103" s="192"/>
      <c r="GZ103" s="192"/>
      <c r="HA103" s="192"/>
      <c r="HB103" s="192"/>
      <c r="HC103" s="192"/>
      <c r="HD103" s="192"/>
      <c r="HE103" s="192"/>
      <c r="HF103" s="192"/>
      <c r="HG103" s="192"/>
      <c r="HH103" s="192"/>
      <c r="HI103" s="192"/>
      <c r="HJ103" s="192"/>
      <c r="HK103" s="192"/>
      <c r="HL103" s="192"/>
      <c r="HM103" s="192"/>
      <c r="HN103" s="192"/>
      <c r="HO103" s="192"/>
      <c r="HP103" s="192"/>
      <c r="HQ103" s="192"/>
    </row>
    <row r="104" s="191" customFormat="1" spans="1:225">
      <c r="A104" s="203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2"/>
      <c r="FU104" s="192"/>
      <c r="FV104" s="192"/>
      <c r="FW104" s="192"/>
      <c r="FX104" s="192"/>
      <c r="FY104" s="192"/>
      <c r="FZ104" s="192"/>
      <c r="GA104" s="192"/>
      <c r="GB104" s="192"/>
      <c r="GC104" s="192"/>
      <c r="GD104" s="192"/>
      <c r="GE104" s="192"/>
      <c r="GF104" s="192"/>
      <c r="GG104" s="192"/>
      <c r="GH104" s="192"/>
      <c r="GI104" s="192"/>
      <c r="GJ104" s="192"/>
      <c r="GK104" s="192"/>
      <c r="GL104" s="192"/>
      <c r="GM104" s="192"/>
      <c r="GN104" s="192"/>
      <c r="GO104" s="192"/>
      <c r="GP104" s="192"/>
      <c r="GQ104" s="192"/>
      <c r="GR104" s="192"/>
      <c r="GS104" s="192"/>
      <c r="GT104" s="192"/>
      <c r="GU104" s="192"/>
      <c r="GV104" s="192"/>
      <c r="GW104" s="192"/>
      <c r="GX104" s="192"/>
      <c r="GY104" s="192"/>
      <c r="GZ104" s="192"/>
      <c r="HA104" s="192"/>
      <c r="HB104" s="192"/>
      <c r="HC104" s="192"/>
      <c r="HD104" s="192"/>
      <c r="HE104" s="192"/>
      <c r="HF104" s="192"/>
      <c r="HG104" s="192"/>
      <c r="HH104" s="192"/>
      <c r="HI104" s="192"/>
      <c r="HJ104" s="192"/>
      <c r="HK104" s="192"/>
      <c r="HL104" s="192"/>
      <c r="HM104" s="192"/>
      <c r="HN104" s="192"/>
      <c r="HO104" s="192"/>
      <c r="HP104" s="192"/>
      <c r="HQ104" s="192"/>
    </row>
    <row r="105" s="191" customFormat="1" spans="1:225">
      <c r="A105" s="203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2"/>
      <c r="EU105" s="192"/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2"/>
      <c r="FG105" s="192"/>
      <c r="FH105" s="192"/>
      <c r="FI105" s="192"/>
      <c r="FJ105" s="192"/>
      <c r="FK105" s="192"/>
      <c r="FL105" s="192"/>
      <c r="FM105" s="192"/>
      <c r="FN105" s="192"/>
      <c r="FO105" s="192"/>
      <c r="FP105" s="192"/>
      <c r="FQ105" s="192"/>
      <c r="FR105" s="192"/>
      <c r="FS105" s="192"/>
      <c r="FT105" s="192"/>
      <c r="FU105" s="192"/>
      <c r="FV105" s="192"/>
      <c r="FW105" s="192"/>
      <c r="FX105" s="192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2"/>
      <c r="GI105" s="192"/>
      <c r="GJ105" s="192"/>
      <c r="GK105" s="192"/>
      <c r="GL105" s="192"/>
      <c r="GM105" s="192"/>
      <c r="GN105" s="192"/>
      <c r="GO105" s="192"/>
      <c r="GP105" s="192"/>
      <c r="GQ105" s="192"/>
      <c r="GR105" s="192"/>
      <c r="GS105" s="192"/>
      <c r="GT105" s="192"/>
      <c r="GU105" s="192"/>
      <c r="GV105" s="192"/>
      <c r="GW105" s="192"/>
      <c r="GX105" s="192"/>
      <c r="GY105" s="192"/>
      <c r="GZ105" s="192"/>
      <c r="HA105" s="192"/>
      <c r="HB105" s="192"/>
      <c r="HC105" s="192"/>
      <c r="HD105" s="192"/>
      <c r="HE105" s="192"/>
      <c r="HF105" s="192"/>
      <c r="HG105" s="192"/>
      <c r="HH105" s="192"/>
      <c r="HI105" s="192"/>
      <c r="HJ105" s="192"/>
      <c r="HK105" s="192"/>
      <c r="HL105" s="192"/>
      <c r="HM105" s="192"/>
      <c r="HN105" s="192"/>
      <c r="HO105" s="192"/>
      <c r="HP105" s="192"/>
      <c r="HQ105" s="192"/>
    </row>
    <row r="106" s="191" customFormat="1" spans="1:225">
      <c r="A106" s="203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2"/>
      <c r="EJ106" s="192"/>
      <c r="EK106" s="192"/>
      <c r="EL106" s="192"/>
      <c r="EM106" s="192"/>
      <c r="EN106" s="192"/>
      <c r="EO106" s="192"/>
      <c r="EP106" s="192"/>
      <c r="EQ106" s="192"/>
      <c r="ER106" s="192"/>
      <c r="ES106" s="192"/>
      <c r="ET106" s="192"/>
      <c r="EU106" s="192"/>
      <c r="EV106" s="192"/>
      <c r="EW106" s="192"/>
      <c r="EX106" s="192"/>
      <c r="EY106" s="192"/>
      <c r="EZ106" s="192"/>
      <c r="FA106" s="192"/>
      <c r="FB106" s="192"/>
      <c r="FC106" s="192"/>
      <c r="FD106" s="192"/>
      <c r="FE106" s="192"/>
      <c r="FF106" s="192"/>
      <c r="FG106" s="192"/>
      <c r="FH106" s="192"/>
      <c r="FI106" s="192"/>
      <c r="FJ106" s="192"/>
      <c r="FK106" s="192"/>
      <c r="FL106" s="192"/>
      <c r="FM106" s="192"/>
      <c r="FN106" s="192"/>
      <c r="FO106" s="192"/>
      <c r="FP106" s="192"/>
      <c r="FQ106" s="192"/>
      <c r="FR106" s="192"/>
      <c r="FS106" s="192"/>
      <c r="FT106" s="192"/>
      <c r="FU106" s="192"/>
      <c r="FV106" s="192"/>
      <c r="FW106" s="192"/>
      <c r="FX106" s="192"/>
      <c r="FY106" s="192"/>
      <c r="FZ106" s="192"/>
      <c r="GA106" s="192"/>
      <c r="GB106" s="192"/>
      <c r="GC106" s="192"/>
      <c r="GD106" s="192"/>
      <c r="GE106" s="192"/>
      <c r="GF106" s="192"/>
      <c r="GG106" s="192"/>
      <c r="GH106" s="192"/>
      <c r="GI106" s="192"/>
      <c r="GJ106" s="192"/>
      <c r="GK106" s="192"/>
      <c r="GL106" s="192"/>
      <c r="GM106" s="192"/>
      <c r="GN106" s="192"/>
      <c r="GO106" s="192"/>
      <c r="GP106" s="192"/>
      <c r="GQ106" s="192"/>
      <c r="GR106" s="192"/>
      <c r="GS106" s="192"/>
      <c r="GT106" s="192"/>
      <c r="GU106" s="192"/>
      <c r="GV106" s="192"/>
      <c r="GW106" s="192"/>
      <c r="GX106" s="192"/>
      <c r="GY106" s="192"/>
      <c r="GZ106" s="192"/>
      <c r="HA106" s="192"/>
      <c r="HB106" s="192"/>
      <c r="HC106" s="192"/>
      <c r="HD106" s="192"/>
      <c r="HE106" s="192"/>
      <c r="HF106" s="192"/>
      <c r="HG106" s="192"/>
      <c r="HH106" s="192"/>
      <c r="HI106" s="192"/>
      <c r="HJ106" s="192"/>
      <c r="HK106" s="192"/>
      <c r="HL106" s="192"/>
      <c r="HM106" s="192"/>
      <c r="HN106" s="192"/>
      <c r="HO106" s="192"/>
      <c r="HP106" s="192"/>
      <c r="HQ106" s="192"/>
    </row>
    <row r="107" s="191" customFormat="1" spans="1:225">
      <c r="A107" s="203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192"/>
      <c r="FM107" s="192"/>
      <c r="FN107" s="192"/>
      <c r="FO107" s="192"/>
      <c r="FP107" s="192"/>
      <c r="FQ107" s="192"/>
      <c r="FR107" s="192"/>
      <c r="FS107" s="192"/>
      <c r="FT107" s="192"/>
      <c r="FU107" s="192"/>
      <c r="FV107" s="192"/>
      <c r="FW107" s="192"/>
      <c r="FX107" s="192"/>
      <c r="FY107" s="192"/>
      <c r="FZ107" s="192"/>
      <c r="GA107" s="192"/>
      <c r="GB107" s="192"/>
      <c r="GC107" s="192"/>
      <c r="GD107" s="192"/>
      <c r="GE107" s="192"/>
      <c r="GF107" s="192"/>
      <c r="GG107" s="192"/>
      <c r="GH107" s="192"/>
      <c r="GI107" s="192"/>
      <c r="GJ107" s="192"/>
      <c r="GK107" s="192"/>
      <c r="GL107" s="192"/>
      <c r="GM107" s="192"/>
      <c r="GN107" s="192"/>
      <c r="GO107" s="192"/>
      <c r="GP107" s="192"/>
      <c r="GQ107" s="192"/>
      <c r="GR107" s="192"/>
      <c r="GS107" s="192"/>
      <c r="GT107" s="192"/>
      <c r="GU107" s="192"/>
      <c r="GV107" s="192"/>
      <c r="GW107" s="192"/>
      <c r="GX107" s="192"/>
      <c r="GY107" s="192"/>
      <c r="GZ107" s="192"/>
      <c r="HA107" s="192"/>
      <c r="HB107" s="192"/>
      <c r="HC107" s="192"/>
      <c r="HD107" s="192"/>
      <c r="HE107" s="192"/>
      <c r="HF107" s="192"/>
      <c r="HG107" s="192"/>
      <c r="HH107" s="192"/>
      <c r="HI107" s="192"/>
      <c r="HJ107" s="192"/>
      <c r="HK107" s="192"/>
      <c r="HL107" s="192"/>
      <c r="HM107" s="192"/>
      <c r="HN107" s="192"/>
      <c r="HO107" s="192"/>
      <c r="HP107" s="192"/>
      <c r="HQ107" s="192"/>
    </row>
    <row r="108" s="191" customFormat="1" spans="1:225">
      <c r="A108" s="203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  <c r="EO108" s="192"/>
      <c r="EP108" s="192"/>
      <c r="EQ108" s="192"/>
      <c r="ER108" s="192"/>
      <c r="ES108" s="192"/>
      <c r="ET108" s="192"/>
      <c r="EU108" s="192"/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2"/>
      <c r="FF108" s="192"/>
      <c r="FG108" s="192"/>
      <c r="FH108" s="192"/>
      <c r="FI108" s="192"/>
      <c r="FJ108" s="192"/>
      <c r="FK108" s="192"/>
      <c r="FL108" s="192"/>
      <c r="FM108" s="192"/>
      <c r="FN108" s="192"/>
      <c r="FO108" s="192"/>
      <c r="FP108" s="192"/>
      <c r="FQ108" s="192"/>
      <c r="FR108" s="192"/>
      <c r="FS108" s="192"/>
      <c r="FT108" s="192"/>
      <c r="FU108" s="192"/>
      <c r="FV108" s="192"/>
      <c r="FW108" s="192"/>
      <c r="FX108" s="192"/>
      <c r="FY108" s="192"/>
      <c r="FZ108" s="192"/>
      <c r="GA108" s="192"/>
      <c r="GB108" s="192"/>
      <c r="GC108" s="192"/>
      <c r="GD108" s="192"/>
      <c r="GE108" s="192"/>
      <c r="GF108" s="192"/>
      <c r="GG108" s="192"/>
      <c r="GH108" s="192"/>
      <c r="GI108" s="192"/>
      <c r="GJ108" s="192"/>
      <c r="GK108" s="192"/>
      <c r="GL108" s="192"/>
      <c r="GM108" s="192"/>
      <c r="GN108" s="192"/>
      <c r="GO108" s="192"/>
      <c r="GP108" s="192"/>
      <c r="GQ108" s="192"/>
      <c r="GR108" s="192"/>
      <c r="GS108" s="192"/>
      <c r="GT108" s="192"/>
      <c r="GU108" s="192"/>
      <c r="GV108" s="192"/>
      <c r="GW108" s="192"/>
      <c r="GX108" s="192"/>
      <c r="GY108" s="192"/>
      <c r="GZ108" s="192"/>
      <c r="HA108" s="192"/>
      <c r="HB108" s="192"/>
      <c r="HC108" s="192"/>
      <c r="HD108" s="192"/>
      <c r="HE108" s="192"/>
      <c r="HF108" s="192"/>
      <c r="HG108" s="192"/>
      <c r="HH108" s="192"/>
      <c r="HI108" s="192"/>
      <c r="HJ108" s="192"/>
      <c r="HK108" s="192"/>
      <c r="HL108" s="192"/>
      <c r="HM108" s="192"/>
      <c r="HN108" s="192"/>
      <c r="HO108" s="192"/>
      <c r="HP108" s="192"/>
      <c r="HQ108" s="192"/>
    </row>
    <row r="109" s="191" customFormat="1" spans="1:225">
      <c r="A109" s="203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  <c r="EO109" s="192"/>
      <c r="EP109" s="192"/>
      <c r="EQ109" s="192"/>
      <c r="ER109" s="192"/>
      <c r="ES109" s="192"/>
      <c r="ET109" s="192"/>
      <c r="EU109" s="192"/>
      <c r="EV109" s="192"/>
      <c r="EW109" s="192"/>
      <c r="EX109" s="192"/>
      <c r="EY109" s="192"/>
      <c r="EZ109" s="192"/>
      <c r="FA109" s="192"/>
      <c r="FB109" s="192"/>
      <c r="FC109" s="192"/>
      <c r="FD109" s="192"/>
      <c r="FE109" s="192"/>
      <c r="FF109" s="192"/>
      <c r="FG109" s="192"/>
      <c r="FH109" s="192"/>
      <c r="FI109" s="192"/>
      <c r="FJ109" s="192"/>
      <c r="FK109" s="192"/>
      <c r="FL109" s="192"/>
      <c r="FM109" s="192"/>
      <c r="FN109" s="192"/>
      <c r="FO109" s="192"/>
      <c r="FP109" s="192"/>
      <c r="FQ109" s="192"/>
      <c r="FR109" s="192"/>
      <c r="FS109" s="192"/>
      <c r="FT109" s="192"/>
      <c r="FU109" s="192"/>
      <c r="FV109" s="192"/>
      <c r="FW109" s="192"/>
      <c r="FX109" s="192"/>
      <c r="FY109" s="192"/>
      <c r="FZ109" s="192"/>
      <c r="GA109" s="192"/>
      <c r="GB109" s="192"/>
      <c r="GC109" s="192"/>
      <c r="GD109" s="192"/>
      <c r="GE109" s="192"/>
      <c r="GF109" s="192"/>
      <c r="GG109" s="192"/>
      <c r="GH109" s="192"/>
      <c r="GI109" s="192"/>
      <c r="GJ109" s="192"/>
      <c r="GK109" s="192"/>
      <c r="GL109" s="192"/>
      <c r="GM109" s="192"/>
      <c r="GN109" s="192"/>
      <c r="GO109" s="192"/>
      <c r="GP109" s="192"/>
      <c r="GQ109" s="192"/>
      <c r="GR109" s="192"/>
      <c r="GS109" s="192"/>
      <c r="GT109" s="192"/>
      <c r="GU109" s="192"/>
      <c r="GV109" s="192"/>
      <c r="GW109" s="192"/>
      <c r="GX109" s="192"/>
      <c r="GY109" s="192"/>
      <c r="GZ109" s="192"/>
      <c r="HA109" s="192"/>
      <c r="HB109" s="192"/>
      <c r="HC109" s="192"/>
      <c r="HD109" s="192"/>
      <c r="HE109" s="192"/>
      <c r="HF109" s="192"/>
      <c r="HG109" s="192"/>
      <c r="HH109" s="192"/>
      <c r="HI109" s="192"/>
      <c r="HJ109" s="192"/>
      <c r="HK109" s="192"/>
      <c r="HL109" s="192"/>
      <c r="HM109" s="192"/>
      <c r="HN109" s="192"/>
      <c r="HO109" s="192"/>
      <c r="HP109" s="192"/>
      <c r="HQ109" s="192"/>
    </row>
    <row r="110" s="191" customFormat="1" spans="1:225">
      <c r="A110" s="203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  <c r="EG110" s="192"/>
      <c r="EH110" s="192"/>
      <c r="EI110" s="192"/>
      <c r="EJ110" s="192"/>
      <c r="EK110" s="192"/>
      <c r="EL110" s="192"/>
      <c r="EM110" s="192"/>
      <c r="EN110" s="192"/>
      <c r="EO110" s="192"/>
      <c r="EP110" s="192"/>
      <c r="EQ110" s="192"/>
      <c r="ER110" s="192"/>
      <c r="ES110" s="192"/>
      <c r="ET110" s="192"/>
      <c r="EU110" s="192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2"/>
      <c r="FG110" s="192"/>
      <c r="FH110" s="192"/>
      <c r="FI110" s="192"/>
      <c r="FJ110" s="192"/>
      <c r="FK110" s="192"/>
      <c r="FL110" s="192"/>
      <c r="FM110" s="192"/>
      <c r="FN110" s="192"/>
      <c r="FO110" s="192"/>
      <c r="FP110" s="192"/>
      <c r="FQ110" s="192"/>
      <c r="FR110" s="192"/>
      <c r="FS110" s="192"/>
      <c r="FT110" s="192"/>
      <c r="FU110" s="192"/>
      <c r="FV110" s="192"/>
      <c r="FW110" s="192"/>
      <c r="FX110" s="192"/>
      <c r="FY110" s="192"/>
      <c r="FZ110" s="192"/>
      <c r="GA110" s="192"/>
      <c r="GB110" s="192"/>
      <c r="GC110" s="192"/>
      <c r="GD110" s="192"/>
      <c r="GE110" s="192"/>
      <c r="GF110" s="192"/>
      <c r="GG110" s="192"/>
      <c r="GH110" s="192"/>
      <c r="GI110" s="192"/>
      <c r="GJ110" s="192"/>
      <c r="GK110" s="192"/>
      <c r="GL110" s="192"/>
      <c r="GM110" s="192"/>
      <c r="GN110" s="192"/>
      <c r="GO110" s="192"/>
      <c r="GP110" s="192"/>
      <c r="GQ110" s="192"/>
      <c r="GR110" s="192"/>
      <c r="GS110" s="192"/>
      <c r="GT110" s="192"/>
      <c r="GU110" s="192"/>
      <c r="GV110" s="192"/>
      <c r="GW110" s="192"/>
      <c r="GX110" s="192"/>
      <c r="GY110" s="192"/>
      <c r="GZ110" s="192"/>
      <c r="HA110" s="192"/>
      <c r="HB110" s="192"/>
      <c r="HC110" s="192"/>
      <c r="HD110" s="192"/>
      <c r="HE110" s="192"/>
      <c r="HF110" s="192"/>
      <c r="HG110" s="192"/>
      <c r="HH110" s="192"/>
      <c r="HI110" s="192"/>
      <c r="HJ110" s="192"/>
      <c r="HK110" s="192"/>
      <c r="HL110" s="192"/>
      <c r="HM110" s="192"/>
      <c r="HN110" s="192"/>
      <c r="HO110" s="192"/>
      <c r="HP110" s="192"/>
      <c r="HQ110" s="192"/>
    </row>
    <row r="111" s="191" customFormat="1" spans="1:225">
      <c r="A111" s="203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  <c r="EO111" s="192"/>
      <c r="EP111" s="192"/>
      <c r="EQ111" s="192"/>
      <c r="ER111" s="192"/>
      <c r="ES111" s="192"/>
      <c r="ET111" s="192"/>
      <c r="EU111" s="192"/>
      <c r="EV111" s="192"/>
      <c r="EW111" s="192"/>
      <c r="EX111" s="192"/>
      <c r="EY111" s="192"/>
      <c r="EZ111" s="192"/>
      <c r="FA111" s="192"/>
      <c r="FB111" s="192"/>
      <c r="FC111" s="192"/>
      <c r="FD111" s="192"/>
      <c r="FE111" s="192"/>
      <c r="FF111" s="192"/>
      <c r="FG111" s="192"/>
      <c r="FH111" s="192"/>
      <c r="FI111" s="192"/>
      <c r="FJ111" s="192"/>
      <c r="FK111" s="192"/>
      <c r="FL111" s="192"/>
      <c r="FM111" s="192"/>
      <c r="FN111" s="192"/>
      <c r="FO111" s="192"/>
      <c r="FP111" s="192"/>
      <c r="FQ111" s="192"/>
      <c r="FR111" s="192"/>
      <c r="FS111" s="192"/>
      <c r="FT111" s="192"/>
      <c r="FU111" s="192"/>
      <c r="FV111" s="192"/>
      <c r="FW111" s="192"/>
      <c r="FX111" s="192"/>
      <c r="FY111" s="192"/>
      <c r="FZ111" s="192"/>
      <c r="GA111" s="192"/>
      <c r="GB111" s="192"/>
      <c r="GC111" s="192"/>
      <c r="GD111" s="192"/>
      <c r="GE111" s="192"/>
      <c r="GF111" s="192"/>
      <c r="GG111" s="192"/>
      <c r="GH111" s="192"/>
      <c r="GI111" s="192"/>
      <c r="GJ111" s="192"/>
      <c r="GK111" s="192"/>
      <c r="GL111" s="192"/>
      <c r="GM111" s="192"/>
      <c r="GN111" s="192"/>
      <c r="GO111" s="192"/>
      <c r="GP111" s="192"/>
      <c r="GQ111" s="192"/>
      <c r="GR111" s="192"/>
      <c r="GS111" s="192"/>
      <c r="GT111" s="192"/>
      <c r="GU111" s="192"/>
      <c r="GV111" s="192"/>
      <c r="GW111" s="192"/>
      <c r="GX111" s="192"/>
      <c r="GY111" s="192"/>
      <c r="GZ111" s="192"/>
      <c r="HA111" s="192"/>
      <c r="HB111" s="192"/>
      <c r="HC111" s="192"/>
      <c r="HD111" s="192"/>
      <c r="HE111" s="192"/>
      <c r="HF111" s="192"/>
      <c r="HG111" s="192"/>
      <c r="HH111" s="192"/>
      <c r="HI111" s="192"/>
      <c r="HJ111" s="192"/>
      <c r="HK111" s="192"/>
      <c r="HL111" s="192"/>
      <c r="HM111" s="192"/>
      <c r="HN111" s="192"/>
      <c r="HO111" s="192"/>
      <c r="HP111" s="192"/>
      <c r="HQ111" s="192"/>
    </row>
    <row r="112" s="191" customFormat="1" spans="1:225">
      <c r="A112" s="203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  <c r="EG112" s="192"/>
      <c r="EH112" s="192"/>
      <c r="EI112" s="192"/>
      <c r="EJ112" s="192"/>
      <c r="EK112" s="192"/>
      <c r="EL112" s="192"/>
      <c r="EM112" s="192"/>
      <c r="EN112" s="192"/>
      <c r="EO112" s="192"/>
      <c r="EP112" s="192"/>
      <c r="EQ112" s="192"/>
      <c r="ER112" s="192"/>
      <c r="ES112" s="192"/>
      <c r="ET112" s="192"/>
      <c r="EU112" s="192"/>
      <c r="EV112" s="192"/>
      <c r="EW112" s="192"/>
      <c r="EX112" s="192"/>
      <c r="EY112" s="192"/>
      <c r="EZ112" s="192"/>
      <c r="FA112" s="192"/>
      <c r="FB112" s="192"/>
      <c r="FC112" s="192"/>
      <c r="FD112" s="192"/>
      <c r="FE112" s="192"/>
      <c r="FF112" s="192"/>
      <c r="FG112" s="192"/>
      <c r="FH112" s="192"/>
      <c r="FI112" s="192"/>
      <c r="FJ112" s="192"/>
      <c r="FK112" s="192"/>
      <c r="FL112" s="192"/>
      <c r="FM112" s="192"/>
      <c r="FN112" s="192"/>
      <c r="FO112" s="192"/>
      <c r="FP112" s="192"/>
      <c r="FQ112" s="192"/>
      <c r="FR112" s="192"/>
      <c r="FS112" s="192"/>
      <c r="FT112" s="192"/>
      <c r="FU112" s="192"/>
      <c r="FV112" s="192"/>
      <c r="FW112" s="192"/>
      <c r="FX112" s="192"/>
      <c r="FY112" s="192"/>
      <c r="FZ112" s="192"/>
      <c r="GA112" s="192"/>
      <c r="GB112" s="192"/>
      <c r="GC112" s="192"/>
      <c r="GD112" s="192"/>
      <c r="GE112" s="192"/>
      <c r="GF112" s="192"/>
      <c r="GG112" s="192"/>
      <c r="GH112" s="192"/>
      <c r="GI112" s="192"/>
      <c r="GJ112" s="192"/>
      <c r="GK112" s="192"/>
      <c r="GL112" s="192"/>
      <c r="GM112" s="192"/>
      <c r="GN112" s="192"/>
      <c r="GO112" s="192"/>
      <c r="GP112" s="192"/>
      <c r="GQ112" s="192"/>
      <c r="GR112" s="192"/>
      <c r="GS112" s="192"/>
      <c r="GT112" s="192"/>
      <c r="GU112" s="192"/>
      <c r="GV112" s="192"/>
      <c r="GW112" s="192"/>
      <c r="GX112" s="192"/>
      <c r="GY112" s="192"/>
      <c r="GZ112" s="192"/>
      <c r="HA112" s="192"/>
      <c r="HB112" s="192"/>
      <c r="HC112" s="192"/>
      <c r="HD112" s="192"/>
      <c r="HE112" s="192"/>
      <c r="HF112" s="192"/>
      <c r="HG112" s="192"/>
      <c r="HH112" s="192"/>
      <c r="HI112" s="192"/>
      <c r="HJ112" s="192"/>
      <c r="HK112" s="192"/>
      <c r="HL112" s="192"/>
      <c r="HM112" s="192"/>
      <c r="HN112" s="192"/>
      <c r="HO112" s="192"/>
      <c r="HP112" s="192"/>
      <c r="HQ112" s="192"/>
    </row>
    <row r="113" s="191" customFormat="1" spans="1:225">
      <c r="A113" s="203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  <c r="EC113" s="192"/>
      <c r="ED113" s="192"/>
      <c r="EE113" s="192"/>
      <c r="EF113" s="192"/>
      <c r="EG113" s="192"/>
      <c r="EH113" s="192"/>
      <c r="EI113" s="192"/>
      <c r="EJ113" s="192"/>
      <c r="EK113" s="192"/>
      <c r="EL113" s="192"/>
      <c r="EM113" s="192"/>
      <c r="EN113" s="192"/>
      <c r="EO113" s="192"/>
      <c r="EP113" s="192"/>
      <c r="EQ113" s="192"/>
      <c r="ER113" s="192"/>
      <c r="ES113" s="192"/>
      <c r="ET113" s="192"/>
      <c r="EU113" s="192"/>
      <c r="EV113" s="192"/>
      <c r="EW113" s="192"/>
      <c r="EX113" s="192"/>
      <c r="EY113" s="192"/>
      <c r="EZ113" s="192"/>
      <c r="FA113" s="192"/>
      <c r="FB113" s="192"/>
      <c r="FC113" s="192"/>
      <c r="FD113" s="192"/>
      <c r="FE113" s="192"/>
      <c r="FF113" s="192"/>
      <c r="FG113" s="192"/>
      <c r="FH113" s="192"/>
      <c r="FI113" s="192"/>
      <c r="FJ113" s="192"/>
      <c r="FK113" s="192"/>
      <c r="FL113" s="192"/>
      <c r="FM113" s="192"/>
      <c r="FN113" s="192"/>
      <c r="FO113" s="192"/>
      <c r="FP113" s="192"/>
      <c r="FQ113" s="192"/>
      <c r="FR113" s="192"/>
      <c r="FS113" s="192"/>
      <c r="FT113" s="192"/>
      <c r="FU113" s="192"/>
      <c r="FV113" s="192"/>
      <c r="FW113" s="192"/>
      <c r="FX113" s="192"/>
      <c r="FY113" s="192"/>
      <c r="FZ113" s="192"/>
      <c r="GA113" s="192"/>
      <c r="GB113" s="192"/>
      <c r="GC113" s="192"/>
      <c r="GD113" s="192"/>
      <c r="GE113" s="192"/>
      <c r="GF113" s="192"/>
      <c r="GG113" s="192"/>
      <c r="GH113" s="192"/>
      <c r="GI113" s="192"/>
      <c r="GJ113" s="192"/>
      <c r="GK113" s="192"/>
      <c r="GL113" s="192"/>
      <c r="GM113" s="192"/>
      <c r="GN113" s="192"/>
      <c r="GO113" s="192"/>
      <c r="GP113" s="192"/>
      <c r="GQ113" s="192"/>
      <c r="GR113" s="192"/>
      <c r="GS113" s="192"/>
      <c r="GT113" s="192"/>
      <c r="GU113" s="192"/>
      <c r="GV113" s="192"/>
      <c r="GW113" s="192"/>
      <c r="GX113" s="192"/>
      <c r="GY113" s="192"/>
      <c r="GZ113" s="192"/>
      <c r="HA113" s="192"/>
      <c r="HB113" s="192"/>
      <c r="HC113" s="192"/>
      <c r="HD113" s="192"/>
      <c r="HE113" s="192"/>
      <c r="HF113" s="192"/>
      <c r="HG113" s="192"/>
      <c r="HH113" s="192"/>
      <c r="HI113" s="192"/>
      <c r="HJ113" s="192"/>
      <c r="HK113" s="192"/>
      <c r="HL113" s="192"/>
      <c r="HM113" s="192"/>
      <c r="HN113" s="192"/>
      <c r="HO113" s="192"/>
      <c r="HP113" s="192"/>
      <c r="HQ113" s="192"/>
    </row>
    <row r="114" s="191" customFormat="1" spans="1:225">
      <c r="A114" s="203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  <c r="EG114" s="192"/>
      <c r="EH114" s="192"/>
      <c r="EI114" s="192"/>
      <c r="EJ114" s="192"/>
      <c r="EK114" s="192"/>
      <c r="EL114" s="192"/>
      <c r="EM114" s="192"/>
      <c r="EN114" s="192"/>
      <c r="EO114" s="192"/>
      <c r="EP114" s="192"/>
      <c r="EQ114" s="192"/>
      <c r="ER114" s="192"/>
      <c r="ES114" s="192"/>
      <c r="ET114" s="192"/>
      <c r="EU114" s="192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2"/>
      <c r="FG114" s="192"/>
      <c r="FH114" s="192"/>
      <c r="FI114" s="192"/>
      <c r="FJ114" s="192"/>
      <c r="FK114" s="192"/>
      <c r="FL114" s="192"/>
      <c r="FM114" s="192"/>
      <c r="FN114" s="192"/>
      <c r="FO114" s="192"/>
      <c r="FP114" s="192"/>
      <c r="FQ114" s="192"/>
      <c r="FR114" s="192"/>
      <c r="FS114" s="192"/>
      <c r="FT114" s="192"/>
      <c r="FU114" s="192"/>
      <c r="FV114" s="192"/>
      <c r="FW114" s="192"/>
      <c r="FX114" s="192"/>
      <c r="FY114" s="192"/>
      <c r="FZ114" s="192"/>
      <c r="GA114" s="192"/>
      <c r="GB114" s="192"/>
      <c r="GC114" s="192"/>
      <c r="GD114" s="192"/>
      <c r="GE114" s="192"/>
      <c r="GF114" s="192"/>
      <c r="GG114" s="192"/>
      <c r="GH114" s="192"/>
      <c r="GI114" s="192"/>
      <c r="GJ114" s="192"/>
      <c r="GK114" s="192"/>
      <c r="GL114" s="192"/>
      <c r="GM114" s="192"/>
      <c r="GN114" s="192"/>
      <c r="GO114" s="192"/>
      <c r="GP114" s="192"/>
      <c r="GQ114" s="192"/>
      <c r="GR114" s="192"/>
      <c r="GS114" s="192"/>
      <c r="GT114" s="192"/>
      <c r="GU114" s="192"/>
      <c r="GV114" s="192"/>
      <c r="GW114" s="192"/>
      <c r="GX114" s="192"/>
      <c r="GY114" s="192"/>
      <c r="GZ114" s="192"/>
      <c r="HA114" s="192"/>
      <c r="HB114" s="192"/>
      <c r="HC114" s="192"/>
      <c r="HD114" s="192"/>
      <c r="HE114" s="192"/>
      <c r="HF114" s="192"/>
      <c r="HG114" s="192"/>
      <c r="HH114" s="192"/>
      <c r="HI114" s="192"/>
      <c r="HJ114" s="192"/>
      <c r="HK114" s="192"/>
      <c r="HL114" s="192"/>
      <c r="HM114" s="192"/>
      <c r="HN114" s="192"/>
      <c r="HO114" s="192"/>
      <c r="HP114" s="192"/>
      <c r="HQ114" s="192"/>
    </row>
    <row r="115" s="191" customFormat="1" spans="1:225">
      <c r="A115" s="203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  <c r="EC115" s="192"/>
      <c r="ED115" s="192"/>
      <c r="EE115" s="192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2"/>
      <c r="ER115" s="192"/>
      <c r="ES115" s="192"/>
      <c r="ET115" s="192"/>
      <c r="EU115" s="192"/>
      <c r="EV115" s="192"/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2"/>
      <c r="FG115" s="192"/>
      <c r="FH115" s="192"/>
      <c r="FI115" s="192"/>
      <c r="FJ115" s="192"/>
      <c r="FK115" s="192"/>
      <c r="FL115" s="192"/>
      <c r="FM115" s="192"/>
      <c r="FN115" s="192"/>
      <c r="FO115" s="192"/>
      <c r="FP115" s="192"/>
      <c r="FQ115" s="192"/>
      <c r="FR115" s="192"/>
      <c r="FS115" s="192"/>
      <c r="FT115" s="192"/>
      <c r="FU115" s="192"/>
      <c r="FV115" s="192"/>
      <c r="FW115" s="192"/>
      <c r="FX115" s="192"/>
      <c r="FY115" s="192"/>
      <c r="FZ115" s="192"/>
      <c r="GA115" s="192"/>
      <c r="GB115" s="192"/>
      <c r="GC115" s="192"/>
      <c r="GD115" s="192"/>
      <c r="GE115" s="192"/>
      <c r="GF115" s="192"/>
      <c r="GG115" s="192"/>
      <c r="GH115" s="192"/>
      <c r="GI115" s="192"/>
      <c r="GJ115" s="192"/>
      <c r="GK115" s="192"/>
      <c r="GL115" s="192"/>
      <c r="GM115" s="192"/>
      <c r="GN115" s="192"/>
      <c r="GO115" s="192"/>
      <c r="GP115" s="192"/>
      <c r="GQ115" s="192"/>
      <c r="GR115" s="192"/>
      <c r="GS115" s="192"/>
      <c r="GT115" s="192"/>
      <c r="GU115" s="192"/>
      <c r="GV115" s="192"/>
      <c r="GW115" s="192"/>
      <c r="GX115" s="192"/>
      <c r="GY115" s="192"/>
      <c r="GZ115" s="192"/>
      <c r="HA115" s="192"/>
      <c r="HB115" s="192"/>
      <c r="HC115" s="192"/>
      <c r="HD115" s="192"/>
      <c r="HE115" s="192"/>
      <c r="HF115" s="192"/>
      <c r="HG115" s="192"/>
      <c r="HH115" s="192"/>
      <c r="HI115" s="192"/>
      <c r="HJ115" s="192"/>
      <c r="HK115" s="192"/>
      <c r="HL115" s="192"/>
      <c r="HM115" s="192"/>
      <c r="HN115" s="192"/>
      <c r="HO115" s="192"/>
      <c r="HP115" s="192"/>
      <c r="HQ115" s="192"/>
    </row>
    <row r="116" s="191" customFormat="1" spans="1:225">
      <c r="A116" s="203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  <c r="EC116" s="192"/>
      <c r="ED116" s="192"/>
      <c r="EE116" s="192"/>
      <c r="EF116" s="192"/>
      <c r="EG116" s="192"/>
      <c r="EH116" s="192"/>
      <c r="EI116" s="192"/>
      <c r="EJ116" s="192"/>
      <c r="EK116" s="192"/>
      <c r="EL116" s="192"/>
      <c r="EM116" s="192"/>
      <c r="EN116" s="192"/>
      <c r="EO116" s="192"/>
      <c r="EP116" s="192"/>
      <c r="EQ116" s="192"/>
      <c r="ER116" s="192"/>
      <c r="ES116" s="192"/>
      <c r="ET116" s="192"/>
      <c r="EU116" s="192"/>
      <c r="EV116" s="192"/>
      <c r="EW116" s="192"/>
      <c r="EX116" s="192"/>
      <c r="EY116" s="192"/>
      <c r="EZ116" s="192"/>
      <c r="FA116" s="192"/>
      <c r="FB116" s="192"/>
      <c r="FC116" s="192"/>
      <c r="FD116" s="192"/>
      <c r="FE116" s="192"/>
      <c r="FF116" s="192"/>
      <c r="FG116" s="192"/>
      <c r="FH116" s="192"/>
      <c r="FI116" s="192"/>
      <c r="FJ116" s="192"/>
      <c r="FK116" s="192"/>
      <c r="FL116" s="192"/>
      <c r="FM116" s="192"/>
      <c r="FN116" s="192"/>
      <c r="FO116" s="192"/>
      <c r="FP116" s="192"/>
      <c r="FQ116" s="192"/>
      <c r="FR116" s="192"/>
      <c r="FS116" s="192"/>
      <c r="FT116" s="192"/>
      <c r="FU116" s="192"/>
      <c r="FV116" s="192"/>
      <c r="FW116" s="192"/>
      <c r="FX116" s="192"/>
      <c r="FY116" s="192"/>
      <c r="FZ116" s="192"/>
      <c r="GA116" s="192"/>
      <c r="GB116" s="192"/>
      <c r="GC116" s="192"/>
      <c r="GD116" s="192"/>
      <c r="GE116" s="192"/>
      <c r="GF116" s="192"/>
      <c r="GG116" s="192"/>
      <c r="GH116" s="192"/>
      <c r="GI116" s="192"/>
      <c r="GJ116" s="192"/>
      <c r="GK116" s="192"/>
      <c r="GL116" s="192"/>
      <c r="GM116" s="192"/>
      <c r="GN116" s="192"/>
      <c r="GO116" s="192"/>
      <c r="GP116" s="192"/>
      <c r="GQ116" s="192"/>
      <c r="GR116" s="192"/>
      <c r="GS116" s="192"/>
      <c r="GT116" s="192"/>
      <c r="GU116" s="192"/>
      <c r="GV116" s="192"/>
      <c r="GW116" s="192"/>
      <c r="GX116" s="192"/>
      <c r="GY116" s="192"/>
      <c r="GZ116" s="192"/>
      <c r="HA116" s="192"/>
      <c r="HB116" s="192"/>
      <c r="HC116" s="192"/>
      <c r="HD116" s="192"/>
      <c r="HE116" s="192"/>
      <c r="HF116" s="192"/>
      <c r="HG116" s="192"/>
      <c r="HH116" s="192"/>
      <c r="HI116" s="192"/>
      <c r="HJ116" s="192"/>
      <c r="HK116" s="192"/>
      <c r="HL116" s="192"/>
      <c r="HM116" s="192"/>
      <c r="HN116" s="192"/>
      <c r="HO116" s="192"/>
      <c r="HP116" s="192"/>
      <c r="HQ116" s="192"/>
    </row>
    <row r="117" s="191" customFormat="1" spans="1:225">
      <c r="A117" s="203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2"/>
      <c r="ES117" s="192"/>
      <c r="ET117" s="192"/>
      <c r="EU117" s="192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2"/>
      <c r="FG117" s="192"/>
      <c r="FH117" s="192"/>
      <c r="FI117" s="192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2"/>
      <c r="FU117" s="192"/>
      <c r="FV117" s="192"/>
      <c r="FW117" s="192"/>
      <c r="FX117" s="192"/>
      <c r="FY117" s="192"/>
      <c r="FZ117" s="192"/>
      <c r="GA117" s="192"/>
      <c r="GB117" s="192"/>
      <c r="GC117" s="192"/>
      <c r="GD117" s="192"/>
      <c r="GE117" s="192"/>
      <c r="GF117" s="192"/>
      <c r="GG117" s="192"/>
      <c r="GH117" s="192"/>
      <c r="GI117" s="192"/>
      <c r="GJ117" s="192"/>
      <c r="GK117" s="192"/>
      <c r="GL117" s="192"/>
      <c r="GM117" s="192"/>
      <c r="GN117" s="192"/>
      <c r="GO117" s="192"/>
      <c r="GP117" s="192"/>
      <c r="GQ117" s="192"/>
      <c r="GR117" s="192"/>
      <c r="GS117" s="192"/>
      <c r="GT117" s="192"/>
      <c r="GU117" s="192"/>
      <c r="GV117" s="192"/>
      <c r="GW117" s="192"/>
      <c r="GX117" s="192"/>
      <c r="GY117" s="192"/>
      <c r="GZ117" s="192"/>
      <c r="HA117" s="192"/>
      <c r="HB117" s="192"/>
      <c r="HC117" s="192"/>
      <c r="HD117" s="192"/>
      <c r="HE117" s="192"/>
      <c r="HF117" s="192"/>
      <c r="HG117" s="192"/>
      <c r="HH117" s="192"/>
      <c r="HI117" s="192"/>
      <c r="HJ117" s="192"/>
      <c r="HK117" s="192"/>
      <c r="HL117" s="192"/>
      <c r="HM117" s="192"/>
      <c r="HN117" s="192"/>
      <c r="HO117" s="192"/>
      <c r="HP117" s="192"/>
      <c r="HQ117" s="192"/>
    </row>
    <row r="118" s="191" customFormat="1" spans="1:225">
      <c r="A118" s="203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  <c r="EC118" s="192"/>
      <c r="ED118" s="192"/>
      <c r="EE118" s="192"/>
      <c r="EF118" s="192"/>
      <c r="EG118" s="192"/>
      <c r="EH118" s="192"/>
      <c r="EI118" s="192"/>
      <c r="EJ118" s="192"/>
      <c r="EK118" s="192"/>
      <c r="EL118" s="192"/>
      <c r="EM118" s="192"/>
      <c r="EN118" s="192"/>
      <c r="EO118" s="192"/>
      <c r="EP118" s="192"/>
      <c r="EQ118" s="192"/>
      <c r="ER118" s="192"/>
      <c r="ES118" s="192"/>
      <c r="ET118" s="192"/>
      <c r="EU118" s="192"/>
      <c r="EV118" s="192"/>
      <c r="EW118" s="192"/>
      <c r="EX118" s="192"/>
      <c r="EY118" s="192"/>
      <c r="EZ118" s="192"/>
      <c r="FA118" s="192"/>
      <c r="FB118" s="192"/>
      <c r="FC118" s="192"/>
      <c r="FD118" s="192"/>
      <c r="FE118" s="192"/>
      <c r="FF118" s="192"/>
      <c r="FG118" s="192"/>
      <c r="FH118" s="192"/>
      <c r="FI118" s="192"/>
      <c r="FJ118" s="192"/>
      <c r="FK118" s="192"/>
      <c r="FL118" s="192"/>
      <c r="FM118" s="192"/>
      <c r="FN118" s="192"/>
      <c r="FO118" s="192"/>
      <c r="FP118" s="192"/>
      <c r="FQ118" s="192"/>
      <c r="FR118" s="192"/>
      <c r="FS118" s="192"/>
      <c r="FT118" s="192"/>
      <c r="FU118" s="192"/>
      <c r="FV118" s="192"/>
      <c r="FW118" s="192"/>
      <c r="FX118" s="192"/>
      <c r="FY118" s="192"/>
      <c r="FZ118" s="192"/>
      <c r="GA118" s="192"/>
      <c r="GB118" s="192"/>
      <c r="GC118" s="192"/>
      <c r="GD118" s="192"/>
      <c r="GE118" s="192"/>
      <c r="GF118" s="192"/>
      <c r="GG118" s="192"/>
      <c r="GH118" s="192"/>
      <c r="GI118" s="192"/>
      <c r="GJ118" s="192"/>
      <c r="GK118" s="192"/>
      <c r="GL118" s="192"/>
      <c r="GM118" s="192"/>
      <c r="GN118" s="192"/>
      <c r="GO118" s="192"/>
      <c r="GP118" s="192"/>
      <c r="GQ118" s="192"/>
      <c r="GR118" s="192"/>
      <c r="GS118" s="192"/>
      <c r="GT118" s="192"/>
      <c r="GU118" s="192"/>
      <c r="GV118" s="192"/>
      <c r="GW118" s="192"/>
      <c r="GX118" s="192"/>
      <c r="GY118" s="192"/>
      <c r="GZ118" s="192"/>
      <c r="HA118" s="192"/>
      <c r="HB118" s="192"/>
      <c r="HC118" s="192"/>
      <c r="HD118" s="192"/>
      <c r="HE118" s="192"/>
      <c r="HF118" s="192"/>
      <c r="HG118" s="192"/>
      <c r="HH118" s="192"/>
      <c r="HI118" s="192"/>
      <c r="HJ118" s="192"/>
      <c r="HK118" s="192"/>
      <c r="HL118" s="192"/>
      <c r="HM118" s="192"/>
      <c r="HN118" s="192"/>
      <c r="HO118" s="192"/>
      <c r="HP118" s="192"/>
      <c r="HQ118" s="192"/>
    </row>
    <row r="119" s="191" customFormat="1" spans="1:225">
      <c r="A119" s="203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  <c r="EC119" s="192"/>
      <c r="ED119" s="192"/>
      <c r="EE119" s="192"/>
      <c r="EF119" s="192"/>
      <c r="EG119" s="192"/>
      <c r="EH119" s="192"/>
      <c r="EI119" s="192"/>
      <c r="EJ119" s="192"/>
      <c r="EK119" s="192"/>
      <c r="EL119" s="192"/>
      <c r="EM119" s="192"/>
      <c r="EN119" s="192"/>
      <c r="EO119" s="192"/>
      <c r="EP119" s="192"/>
      <c r="EQ119" s="192"/>
      <c r="ER119" s="192"/>
      <c r="ES119" s="192"/>
      <c r="ET119" s="192"/>
      <c r="EU119" s="192"/>
      <c r="EV119" s="192"/>
      <c r="EW119" s="192"/>
      <c r="EX119" s="192"/>
      <c r="EY119" s="192"/>
      <c r="EZ119" s="192"/>
      <c r="FA119" s="192"/>
      <c r="FB119" s="192"/>
      <c r="FC119" s="192"/>
      <c r="FD119" s="192"/>
      <c r="FE119" s="192"/>
      <c r="FF119" s="192"/>
      <c r="FG119" s="192"/>
      <c r="FH119" s="192"/>
      <c r="FI119" s="192"/>
      <c r="FJ119" s="192"/>
      <c r="FK119" s="192"/>
      <c r="FL119" s="192"/>
      <c r="FM119" s="192"/>
      <c r="FN119" s="192"/>
      <c r="FO119" s="192"/>
      <c r="FP119" s="192"/>
      <c r="FQ119" s="192"/>
      <c r="FR119" s="192"/>
      <c r="FS119" s="192"/>
      <c r="FT119" s="192"/>
      <c r="FU119" s="192"/>
      <c r="FV119" s="192"/>
      <c r="FW119" s="192"/>
      <c r="FX119" s="192"/>
      <c r="FY119" s="192"/>
      <c r="FZ119" s="192"/>
      <c r="GA119" s="192"/>
      <c r="GB119" s="192"/>
      <c r="GC119" s="192"/>
      <c r="GD119" s="192"/>
      <c r="GE119" s="192"/>
      <c r="GF119" s="192"/>
      <c r="GG119" s="192"/>
      <c r="GH119" s="192"/>
      <c r="GI119" s="192"/>
      <c r="GJ119" s="192"/>
      <c r="GK119" s="192"/>
      <c r="GL119" s="192"/>
      <c r="GM119" s="192"/>
      <c r="GN119" s="192"/>
      <c r="GO119" s="192"/>
      <c r="GP119" s="192"/>
      <c r="GQ119" s="192"/>
      <c r="GR119" s="192"/>
      <c r="GS119" s="192"/>
      <c r="GT119" s="192"/>
      <c r="GU119" s="192"/>
      <c r="GV119" s="192"/>
      <c r="GW119" s="192"/>
      <c r="GX119" s="192"/>
      <c r="GY119" s="192"/>
      <c r="GZ119" s="192"/>
      <c r="HA119" s="192"/>
      <c r="HB119" s="192"/>
      <c r="HC119" s="192"/>
      <c r="HD119" s="192"/>
      <c r="HE119" s="192"/>
      <c r="HF119" s="192"/>
      <c r="HG119" s="192"/>
      <c r="HH119" s="192"/>
      <c r="HI119" s="192"/>
      <c r="HJ119" s="192"/>
      <c r="HK119" s="192"/>
      <c r="HL119" s="192"/>
      <c r="HM119" s="192"/>
      <c r="HN119" s="192"/>
      <c r="HO119" s="192"/>
      <c r="HP119" s="192"/>
      <c r="HQ119" s="192"/>
    </row>
    <row r="120" s="191" customFormat="1" spans="1:225">
      <c r="A120" s="203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  <c r="EC120" s="192"/>
      <c r="ED120" s="192"/>
      <c r="EE120" s="192"/>
      <c r="EF120" s="192"/>
      <c r="EG120" s="192"/>
      <c r="EH120" s="192"/>
      <c r="EI120" s="192"/>
      <c r="EJ120" s="192"/>
      <c r="EK120" s="192"/>
      <c r="EL120" s="192"/>
      <c r="EM120" s="192"/>
      <c r="EN120" s="192"/>
      <c r="EO120" s="192"/>
      <c r="EP120" s="192"/>
      <c r="EQ120" s="192"/>
      <c r="ER120" s="192"/>
      <c r="ES120" s="192"/>
      <c r="ET120" s="192"/>
      <c r="EU120" s="192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2"/>
      <c r="FG120" s="192"/>
      <c r="FH120" s="192"/>
      <c r="FI120" s="192"/>
      <c r="FJ120" s="192"/>
      <c r="FK120" s="192"/>
      <c r="FL120" s="192"/>
      <c r="FM120" s="192"/>
      <c r="FN120" s="192"/>
      <c r="FO120" s="192"/>
      <c r="FP120" s="192"/>
      <c r="FQ120" s="192"/>
      <c r="FR120" s="192"/>
      <c r="FS120" s="192"/>
      <c r="FT120" s="192"/>
      <c r="FU120" s="192"/>
      <c r="FV120" s="192"/>
      <c r="FW120" s="192"/>
      <c r="FX120" s="192"/>
      <c r="FY120" s="192"/>
      <c r="FZ120" s="192"/>
      <c r="GA120" s="192"/>
      <c r="GB120" s="192"/>
      <c r="GC120" s="192"/>
      <c r="GD120" s="192"/>
      <c r="GE120" s="192"/>
      <c r="GF120" s="192"/>
      <c r="GG120" s="192"/>
      <c r="GH120" s="192"/>
      <c r="GI120" s="192"/>
      <c r="GJ120" s="192"/>
      <c r="GK120" s="192"/>
      <c r="GL120" s="192"/>
      <c r="GM120" s="192"/>
      <c r="GN120" s="192"/>
      <c r="GO120" s="192"/>
      <c r="GP120" s="192"/>
      <c r="GQ120" s="192"/>
      <c r="GR120" s="192"/>
      <c r="GS120" s="192"/>
      <c r="GT120" s="192"/>
      <c r="GU120" s="192"/>
      <c r="GV120" s="192"/>
      <c r="GW120" s="192"/>
      <c r="GX120" s="192"/>
      <c r="GY120" s="192"/>
      <c r="GZ120" s="192"/>
      <c r="HA120" s="192"/>
      <c r="HB120" s="192"/>
      <c r="HC120" s="192"/>
      <c r="HD120" s="192"/>
      <c r="HE120" s="192"/>
      <c r="HF120" s="192"/>
      <c r="HG120" s="192"/>
      <c r="HH120" s="192"/>
      <c r="HI120" s="192"/>
      <c r="HJ120" s="192"/>
      <c r="HK120" s="192"/>
      <c r="HL120" s="192"/>
      <c r="HM120" s="192"/>
      <c r="HN120" s="192"/>
      <c r="HO120" s="192"/>
      <c r="HP120" s="192"/>
      <c r="HQ120" s="192"/>
    </row>
    <row r="121" s="191" customFormat="1" spans="1:225">
      <c r="A121" s="203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  <c r="EG121" s="192"/>
      <c r="EH121" s="192"/>
      <c r="EI121" s="192"/>
      <c r="EJ121" s="192"/>
      <c r="EK121" s="192"/>
      <c r="EL121" s="192"/>
      <c r="EM121" s="192"/>
      <c r="EN121" s="192"/>
      <c r="EO121" s="192"/>
      <c r="EP121" s="192"/>
      <c r="EQ121" s="192"/>
      <c r="ER121" s="192"/>
      <c r="ES121" s="192"/>
      <c r="ET121" s="192"/>
      <c r="EU121" s="192"/>
      <c r="EV121" s="192"/>
      <c r="EW121" s="192"/>
      <c r="EX121" s="192"/>
      <c r="EY121" s="192"/>
      <c r="EZ121" s="192"/>
      <c r="FA121" s="192"/>
      <c r="FB121" s="192"/>
      <c r="FC121" s="192"/>
      <c r="FD121" s="192"/>
      <c r="FE121" s="192"/>
      <c r="FF121" s="192"/>
      <c r="FG121" s="192"/>
      <c r="FH121" s="192"/>
      <c r="FI121" s="192"/>
      <c r="FJ121" s="192"/>
      <c r="FK121" s="192"/>
      <c r="FL121" s="192"/>
      <c r="FM121" s="192"/>
      <c r="FN121" s="192"/>
      <c r="FO121" s="192"/>
      <c r="FP121" s="192"/>
      <c r="FQ121" s="192"/>
      <c r="FR121" s="192"/>
      <c r="FS121" s="192"/>
      <c r="FT121" s="192"/>
      <c r="FU121" s="192"/>
      <c r="FV121" s="192"/>
      <c r="FW121" s="192"/>
      <c r="FX121" s="192"/>
      <c r="FY121" s="192"/>
      <c r="FZ121" s="192"/>
      <c r="GA121" s="192"/>
      <c r="GB121" s="192"/>
      <c r="GC121" s="192"/>
      <c r="GD121" s="192"/>
      <c r="GE121" s="192"/>
      <c r="GF121" s="192"/>
      <c r="GG121" s="192"/>
      <c r="GH121" s="192"/>
      <c r="GI121" s="192"/>
      <c r="GJ121" s="192"/>
      <c r="GK121" s="192"/>
      <c r="GL121" s="192"/>
      <c r="GM121" s="192"/>
      <c r="GN121" s="192"/>
      <c r="GO121" s="192"/>
      <c r="GP121" s="192"/>
      <c r="GQ121" s="192"/>
      <c r="GR121" s="192"/>
      <c r="GS121" s="192"/>
      <c r="GT121" s="192"/>
      <c r="GU121" s="192"/>
      <c r="GV121" s="192"/>
      <c r="GW121" s="192"/>
      <c r="GX121" s="192"/>
      <c r="GY121" s="192"/>
      <c r="GZ121" s="192"/>
      <c r="HA121" s="192"/>
      <c r="HB121" s="192"/>
      <c r="HC121" s="192"/>
      <c r="HD121" s="192"/>
      <c r="HE121" s="192"/>
      <c r="HF121" s="192"/>
      <c r="HG121" s="192"/>
      <c r="HH121" s="192"/>
      <c r="HI121" s="192"/>
      <c r="HJ121" s="192"/>
      <c r="HK121" s="192"/>
      <c r="HL121" s="192"/>
      <c r="HM121" s="192"/>
      <c r="HN121" s="192"/>
      <c r="HO121" s="192"/>
      <c r="HP121" s="192"/>
      <c r="HQ121" s="192"/>
    </row>
    <row r="122" s="191" customFormat="1" spans="1:225">
      <c r="A122" s="203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  <c r="EG122" s="192"/>
      <c r="EH122" s="192"/>
      <c r="EI122" s="192"/>
      <c r="EJ122" s="192"/>
      <c r="EK122" s="192"/>
      <c r="EL122" s="192"/>
      <c r="EM122" s="192"/>
      <c r="EN122" s="192"/>
      <c r="EO122" s="192"/>
      <c r="EP122" s="192"/>
      <c r="EQ122" s="192"/>
      <c r="ER122" s="192"/>
      <c r="ES122" s="192"/>
      <c r="ET122" s="192"/>
      <c r="EU122" s="192"/>
      <c r="EV122" s="192"/>
      <c r="EW122" s="192"/>
      <c r="EX122" s="192"/>
      <c r="EY122" s="192"/>
      <c r="EZ122" s="192"/>
      <c r="FA122" s="192"/>
      <c r="FB122" s="192"/>
      <c r="FC122" s="192"/>
      <c r="FD122" s="192"/>
      <c r="FE122" s="192"/>
      <c r="FF122" s="192"/>
      <c r="FG122" s="192"/>
      <c r="FH122" s="192"/>
      <c r="FI122" s="192"/>
      <c r="FJ122" s="192"/>
      <c r="FK122" s="192"/>
      <c r="FL122" s="192"/>
      <c r="FM122" s="192"/>
      <c r="FN122" s="192"/>
      <c r="FO122" s="192"/>
      <c r="FP122" s="192"/>
      <c r="FQ122" s="192"/>
      <c r="FR122" s="192"/>
      <c r="FS122" s="192"/>
      <c r="FT122" s="192"/>
      <c r="FU122" s="192"/>
      <c r="FV122" s="192"/>
      <c r="FW122" s="192"/>
      <c r="FX122" s="192"/>
      <c r="FY122" s="192"/>
      <c r="FZ122" s="192"/>
      <c r="GA122" s="192"/>
      <c r="GB122" s="192"/>
      <c r="GC122" s="192"/>
      <c r="GD122" s="192"/>
      <c r="GE122" s="192"/>
      <c r="GF122" s="192"/>
      <c r="GG122" s="192"/>
      <c r="GH122" s="192"/>
      <c r="GI122" s="192"/>
      <c r="GJ122" s="192"/>
      <c r="GK122" s="192"/>
      <c r="GL122" s="192"/>
      <c r="GM122" s="192"/>
      <c r="GN122" s="192"/>
      <c r="GO122" s="192"/>
      <c r="GP122" s="192"/>
      <c r="GQ122" s="192"/>
      <c r="GR122" s="192"/>
      <c r="GS122" s="192"/>
      <c r="GT122" s="192"/>
      <c r="GU122" s="192"/>
      <c r="GV122" s="192"/>
      <c r="GW122" s="192"/>
      <c r="GX122" s="192"/>
      <c r="GY122" s="192"/>
      <c r="GZ122" s="192"/>
      <c r="HA122" s="192"/>
      <c r="HB122" s="192"/>
      <c r="HC122" s="192"/>
      <c r="HD122" s="192"/>
      <c r="HE122" s="192"/>
      <c r="HF122" s="192"/>
      <c r="HG122" s="192"/>
      <c r="HH122" s="192"/>
      <c r="HI122" s="192"/>
      <c r="HJ122" s="192"/>
      <c r="HK122" s="192"/>
      <c r="HL122" s="192"/>
      <c r="HM122" s="192"/>
      <c r="HN122" s="192"/>
      <c r="HO122" s="192"/>
      <c r="HP122" s="192"/>
      <c r="HQ122" s="192"/>
    </row>
    <row r="123" s="191" customFormat="1" spans="1:225">
      <c r="A123" s="203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2"/>
      <c r="ES123" s="192"/>
      <c r="ET123" s="192"/>
      <c r="EU123" s="192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2"/>
      <c r="FG123" s="192"/>
      <c r="FH123" s="192"/>
      <c r="FI123" s="192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2"/>
      <c r="FU123" s="192"/>
      <c r="FV123" s="192"/>
      <c r="FW123" s="192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2"/>
      <c r="GI123" s="192"/>
      <c r="GJ123" s="192"/>
      <c r="GK123" s="192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2"/>
      <c r="GW123" s="192"/>
      <c r="GX123" s="192"/>
      <c r="GY123" s="192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2"/>
      <c r="HK123" s="192"/>
      <c r="HL123" s="192"/>
      <c r="HM123" s="192"/>
      <c r="HN123" s="192"/>
      <c r="HO123" s="192"/>
      <c r="HP123" s="192"/>
      <c r="HQ123" s="192"/>
    </row>
    <row r="124" s="191" customFormat="1" spans="1:225">
      <c r="A124" s="203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  <c r="EG124" s="192"/>
      <c r="EH124" s="192"/>
      <c r="EI124" s="192"/>
      <c r="EJ124" s="192"/>
      <c r="EK124" s="192"/>
      <c r="EL124" s="192"/>
      <c r="EM124" s="192"/>
      <c r="EN124" s="192"/>
      <c r="EO124" s="192"/>
      <c r="EP124" s="192"/>
      <c r="EQ124" s="192"/>
      <c r="ER124" s="192"/>
      <c r="ES124" s="192"/>
      <c r="ET124" s="192"/>
      <c r="EU124" s="192"/>
      <c r="EV124" s="192"/>
      <c r="EW124" s="192"/>
      <c r="EX124" s="192"/>
      <c r="EY124" s="192"/>
      <c r="EZ124" s="192"/>
      <c r="FA124" s="192"/>
      <c r="FB124" s="192"/>
      <c r="FC124" s="192"/>
      <c r="FD124" s="192"/>
      <c r="FE124" s="192"/>
      <c r="FF124" s="192"/>
      <c r="FG124" s="192"/>
      <c r="FH124" s="192"/>
      <c r="FI124" s="192"/>
      <c r="FJ124" s="192"/>
      <c r="FK124" s="192"/>
      <c r="FL124" s="192"/>
      <c r="FM124" s="192"/>
      <c r="FN124" s="192"/>
      <c r="FO124" s="192"/>
      <c r="FP124" s="192"/>
      <c r="FQ124" s="192"/>
      <c r="FR124" s="192"/>
      <c r="FS124" s="192"/>
      <c r="FT124" s="192"/>
      <c r="FU124" s="192"/>
      <c r="FV124" s="192"/>
      <c r="FW124" s="192"/>
      <c r="FX124" s="192"/>
      <c r="FY124" s="192"/>
      <c r="FZ124" s="192"/>
      <c r="GA124" s="192"/>
      <c r="GB124" s="192"/>
      <c r="GC124" s="192"/>
      <c r="GD124" s="192"/>
      <c r="GE124" s="192"/>
      <c r="GF124" s="192"/>
      <c r="GG124" s="192"/>
      <c r="GH124" s="192"/>
      <c r="GI124" s="192"/>
      <c r="GJ124" s="192"/>
      <c r="GK124" s="192"/>
      <c r="GL124" s="192"/>
      <c r="GM124" s="192"/>
      <c r="GN124" s="192"/>
      <c r="GO124" s="192"/>
      <c r="GP124" s="192"/>
      <c r="GQ124" s="192"/>
      <c r="GR124" s="192"/>
      <c r="GS124" s="192"/>
      <c r="GT124" s="192"/>
      <c r="GU124" s="192"/>
      <c r="GV124" s="192"/>
      <c r="GW124" s="192"/>
      <c r="GX124" s="192"/>
      <c r="GY124" s="192"/>
      <c r="GZ124" s="192"/>
      <c r="HA124" s="192"/>
      <c r="HB124" s="192"/>
      <c r="HC124" s="192"/>
      <c r="HD124" s="192"/>
      <c r="HE124" s="192"/>
      <c r="HF124" s="192"/>
      <c r="HG124" s="192"/>
      <c r="HH124" s="192"/>
      <c r="HI124" s="192"/>
      <c r="HJ124" s="192"/>
      <c r="HK124" s="192"/>
      <c r="HL124" s="192"/>
      <c r="HM124" s="192"/>
      <c r="HN124" s="192"/>
      <c r="HO124" s="192"/>
      <c r="HP124" s="192"/>
      <c r="HQ124" s="192"/>
    </row>
    <row r="125" s="191" customFormat="1" spans="1:225">
      <c r="A125" s="203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  <c r="EC125" s="192"/>
      <c r="ED125" s="192"/>
      <c r="EE125" s="192"/>
      <c r="EF125" s="192"/>
      <c r="EG125" s="192"/>
      <c r="EH125" s="192"/>
      <c r="EI125" s="192"/>
      <c r="EJ125" s="192"/>
      <c r="EK125" s="192"/>
      <c r="EL125" s="192"/>
      <c r="EM125" s="192"/>
      <c r="EN125" s="192"/>
      <c r="EO125" s="192"/>
      <c r="EP125" s="192"/>
      <c r="EQ125" s="192"/>
      <c r="ER125" s="192"/>
      <c r="ES125" s="192"/>
      <c r="ET125" s="192"/>
      <c r="EU125" s="192"/>
      <c r="EV125" s="192"/>
      <c r="EW125" s="192"/>
      <c r="EX125" s="192"/>
      <c r="EY125" s="192"/>
      <c r="EZ125" s="192"/>
      <c r="FA125" s="192"/>
      <c r="FB125" s="192"/>
      <c r="FC125" s="192"/>
      <c r="FD125" s="192"/>
      <c r="FE125" s="192"/>
      <c r="FF125" s="192"/>
      <c r="FG125" s="192"/>
      <c r="FH125" s="192"/>
      <c r="FI125" s="192"/>
      <c r="FJ125" s="192"/>
      <c r="FK125" s="192"/>
      <c r="FL125" s="192"/>
      <c r="FM125" s="192"/>
      <c r="FN125" s="192"/>
      <c r="FO125" s="192"/>
      <c r="FP125" s="192"/>
      <c r="FQ125" s="192"/>
      <c r="FR125" s="192"/>
      <c r="FS125" s="192"/>
      <c r="FT125" s="192"/>
      <c r="FU125" s="192"/>
      <c r="FV125" s="192"/>
      <c r="FW125" s="192"/>
      <c r="FX125" s="192"/>
      <c r="FY125" s="192"/>
      <c r="FZ125" s="192"/>
      <c r="GA125" s="192"/>
      <c r="GB125" s="192"/>
      <c r="GC125" s="192"/>
      <c r="GD125" s="192"/>
      <c r="GE125" s="192"/>
      <c r="GF125" s="192"/>
      <c r="GG125" s="192"/>
      <c r="GH125" s="192"/>
      <c r="GI125" s="192"/>
      <c r="GJ125" s="192"/>
      <c r="GK125" s="192"/>
      <c r="GL125" s="192"/>
      <c r="GM125" s="192"/>
      <c r="GN125" s="192"/>
      <c r="GO125" s="192"/>
      <c r="GP125" s="192"/>
      <c r="GQ125" s="192"/>
      <c r="GR125" s="192"/>
      <c r="GS125" s="192"/>
      <c r="GT125" s="192"/>
      <c r="GU125" s="192"/>
      <c r="GV125" s="192"/>
      <c r="GW125" s="192"/>
      <c r="GX125" s="192"/>
      <c r="GY125" s="192"/>
      <c r="GZ125" s="192"/>
      <c r="HA125" s="192"/>
      <c r="HB125" s="192"/>
      <c r="HC125" s="192"/>
      <c r="HD125" s="192"/>
      <c r="HE125" s="192"/>
      <c r="HF125" s="192"/>
      <c r="HG125" s="192"/>
      <c r="HH125" s="192"/>
      <c r="HI125" s="192"/>
      <c r="HJ125" s="192"/>
      <c r="HK125" s="192"/>
      <c r="HL125" s="192"/>
      <c r="HM125" s="192"/>
      <c r="HN125" s="192"/>
      <c r="HO125" s="192"/>
      <c r="HP125" s="192"/>
      <c r="HQ125" s="192"/>
    </row>
    <row r="126" s="191" customFormat="1" spans="1:225">
      <c r="A126" s="203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2"/>
      <c r="ES126" s="192"/>
      <c r="ET126" s="192"/>
      <c r="EU126" s="192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2"/>
      <c r="FG126" s="192"/>
      <c r="FH126" s="192"/>
      <c r="FI126" s="192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2"/>
      <c r="FU126" s="192"/>
      <c r="FV126" s="192"/>
      <c r="FW126" s="192"/>
      <c r="FX126" s="192"/>
      <c r="FY126" s="192"/>
      <c r="FZ126" s="192"/>
      <c r="GA126" s="192"/>
      <c r="GB126" s="192"/>
      <c r="GC126" s="192"/>
      <c r="GD126" s="192"/>
      <c r="GE126" s="192"/>
      <c r="GF126" s="192"/>
      <c r="GG126" s="192"/>
      <c r="GH126" s="192"/>
      <c r="GI126" s="192"/>
      <c r="GJ126" s="192"/>
      <c r="GK126" s="192"/>
      <c r="GL126" s="192"/>
      <c r="GM126" s="192"/>
      <c r="GN126" s="192"/>
      <c r="GO126" s="192"/>
      <c r="GP126" s="192"/>
      <c r="GQ126" s="192"/>
      <c r="GR126" s="192"/>
      <c r="GS126" s="192"/>
      <c r="GT126" s="192"/>
      <c r="GU126" s="192"/>
      <c r="GV126" s="192"/>
      <c r="GW126" s="192"/>
      <c r="GX126" s="192"/>
      <c r="GY126" s="192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2"/>
      <c r="HK126" s="192"/>
      <c r="HL126" s="192"/>
      <c r="HM126" s="192"/>
      <c r="HN126" s="192"/>
      <c r="HO126" s="192"/>
      <c r="HP126" s="192"/>
      <c r="HQ126" s="192"/>
    </row>
    <row r="127" s="191" customFormat="1" spans="1:225">
      <c r="A127" s="203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  <c r="EC127" s="192"/>
      <c r="ED127" s="192"/>
      <c r="EE127" s="192"/>
      <c r="EF127" s="192"/>
      <c r="EG127" s="192"/>
      <c r="EH127" s="192"/>
      <c r="EI127" s="192"/>
      <c r="EJ127" s="192"/>
      <c r="EK127" s="192"/>
      <c r="EL127" s="192"/>
      <c r="EM127" s="192"/>
      <c r="EN127" s="192"/>
      <c r="EO127" s="192"/>
      <c r="EP127" s="192"/>
      <c r="EQ127" s="192"/>
      <c r="ER127" s="192"/>
      <c r="ES127" s="192"/>
      <c r="ET127" s="192"/>
      <c r="EU127" s="192"/>
      <c r="EV127" s="192"/>
      <c r="EW127" s="192"/>
      <c r="EX127" s="192"/>
      <c r="EY127" s="192"/>
      <c r="EZ127" s="192"/>
      <c r="FA127" s="192"/>
      <c r="FB127" s="192"/>
      <c r="FC127" s="192"/>
      <c r="FD127" s="192"/>
      <c r="FE127" s="192"/>
      <c r="FF127" s="192"/>
      <c r="FG127" s="192"/>
      <c r="FH127" s="192"/>
      <c r="FI127" s="192"/>
      <c r="FJ127" s="192"/>
      <c r="FK127" s="192"/>
      <c r="FL127" s="192"/>
      <c r="FM127" s="192"/>
      <c r="FN127" s="192"/>
      <c r="FO127" s="192"/>
      <c r="FP127" s="192"/>
      <c r="FQ127" s="192"/>
      <c r="FR127" s="192"/>
      <c r="FS127" s="192"/>
      <c r="FT127" s="192"/>
      <c r="FU127" s="192"/>
      <c r="FV127" s="192"/>
      <c r="FW127" s="192"/>
      <c r="FX127" s="192"/>
      <c r="FY127" s="192"/>
      <c r="FZ127" s="192"/>
      <c r="GA127" s="192"/>
      <c r="GB127" s="192"/>
      <c r="GC127" s="192"/>
      <c r="GD127" s="192"/>
      <c r="GE127" s="192"/>
      <c r="GF127" s="192"/>
      <c r="GG127" s="192"/>
      <c r="GH127" s="192"/>
      <c r="GI127" s="192"/>
      <c r="GJ127" s="192"/>
      <c r="GK127" s="192"/>
      <c r="GL127" s="192"/>
      <c r="GM127" s="192"/>
      <c r="GN127" s="192"/>
      <c r="GO127" s="192"/>
      <c r="GP127" s="192"/>
      <c r="GQ127" s="192"/>
      <c r="GR127" s="192"/>
      <c r="GS127" s="192"/>
      <c r="GT127" s="192"/>
      <c r="GU127" s="192"/>
      <c r="GV127" s="192"/>
      <c r="GW127" s="192"/>
      <c r="GX127" s="192"/>
      <c r="GY127" s="192"/>
      <c r="GZ127" s="192"/>
      <c r="HA127" s="192"/>
      <c r="HB127" s="192"/>
      <c r="HC127" s="192"/>
      <c r="HD127" s="192"/>
      <c r="HE127" s="192"/>
      <c r="HF127" s="192"/>
      <c r="HG127" s="192"/>
      <c r="HH127" s="192"/>
      <c r="HI127" s="192"/>
      <c r="HJ127" s="192"/>
      <c r="HK127" s="192"/>
      <c r="HL127" s="192"/>
      <c r="HM127" s="192"/>
      <c r="HN127" s="192"/>
      <c r="HO127" s="192"/>
      <c r="HP127" s="192"/>
      <c r="HQ127" s="192"/>
    </row>
    <row r="128" s="191" customFormat="1" spans="1:225">
      <c r="A128" s="203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2"/>
      <c r="FU128" s="192"/>
      <c r="FV128" s="192"/>
      <c r="FW128" s="192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2"/>
      <c r="GI128" s="192"/>
      <c r="GJ128" s="192"/>
      <c r="GK128" s="192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2"/>
      <c r="GW128" s="192"/>
      <c r="GX128" s="192"/>
      <c r="GY128" s="192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J128" s="192"/>
      <c r="HK128" s="192"/>
      <c r="HL128" s="192"/>
      <c r="HM128" s="192"/>
      <c r="HN128" s="192"/>
      <c r="HO128" s="192"/>
      <c r="HP128" s="192"/>
      <c r="HQ128" s="192"/>
    </row>
    <row r="129" s="191" customFormat="1" spans="1:225">
      <c r="A129" s="203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  <c r="EC129" s="192"/>
      <c r="ED129" s="192"/>
      <c r="EE129" s="192"/>
      <c r="EF129" s="192"/>
      <c r="EG129" s="192"/>
      <c r="EH129" s="192"/>
      <c r="EI129" s="192"/>
      <c r="EJ129" s="192"/>
      <c r="EK129" s="192"/>
      <c r="EL129" s="192"/>
      <c r="EM129" s="192"/>
      <c r="EN129" s="192"/>
      <c r="EO129" s="192"/>
      <c r="EP129" s="192"/>
      <c r="EQ129" s="192"/>
      <c r="ER129" s="192"/>
      <c r="ES129" s="192"/>
      <c r="ET129" s="192"/>
      <c r="EU129" s="192"/>
      <c r="EV129" s="192"/>
      <c r="EW129" s="192"/>
      <c r="EX129" s="192"/>
      <c r="EY129" s="192"/>
      <c r="EZ129" s="192"/>
      <c r="FA129" s="192"/>
      <c r="FB129" s="192"/>
      <c r="FC129" s="192"/>
      <c r="FD129" s="192"/>
      <c r="FE129" s="192"/>
      <c r="FF129" s="192"/>
      <c r="FG129" s="192"/>
      <c r="FH129" s="192"/>
      <c r="FI129" s="192"/>
      <c r="FJ129" s="192"/>
      <c r="FK129" s="192"/>
      <c r="FL129" s="192"/>
      <c r="FM129" s="192"/>
      <c r="FN129" s="192"/>
      <c r="FO129" s="192"/>
      <c r="FP129" s="192"/>
      <c r="FQ129" s="192"/>
      <c r="FR129" s="192"/>
      <c r="FS129" s="192"/>
      <c r="FT129" s="192"/>
      <c r="FU129" s="192"/>
      <c r="FV129" s="192"/>
      <c r="FW129" s="192"/>
      <c r="FX129" s="192"/>
      <c r="FY129" s="192"/>
      <c r="FZ129" s="192"/>
      <c r="GA129" s="192"/>
      <c r="GB129" s="192"/>
      <c r="GC129" s="192"/>
      <c r="GD129" s="192"/>
      <c r="GE129" s="192"/>
      <c r="GF129" s="192"/>
      <c r="GG129" s="192"/>
      <c r="GH129" s="192"/>
      <c r="GI129" s="192"/>
      <c r="GJ129" s="192"/>
      <c r="GK129" s="192"/>
      <c r="GL129" s="192"/>
      <c r="GM129" s="192"/>
      <c r="GN129" s="192"/>
      <c r="GO129" s="192"/>
      <c r="GP129" s="192"/>
      <c r="GQ129" s="192"/>
      <c r="GR129" s="192"/>
      <c r="GS129" s="192"/>
      <c r="GT129" s="192"/>
      <c r="GU129" s="192"/>
      <c r="GV129" s="192"/>
      <c r="GW129" s="192"/>
      <c r="GX129" s="192"/>
      <c r="GY129" s="192"/>
      <c r="GZ129" s="192"/>
      <c r="HA129" s="192"/>
      <c r="HB129" s="192"/>
      <c r="HC129" s="192"/>
      <c r="HD129" s="192"/>
      <c r="HE129" s="192"/>
      <c r="HF129" s="192"/>
      <c r="HG129" s="192"/>
      <c r="HH129" s="192"/>
      <c r="HI129" s="192"/>
      <c r="HJ129" s="192"/>
      <c r="HK129" s="192"/>
      <c r="HL129" s="192"/>
      <c r="HM129" s="192"/>
      <c r="HN129" s="192"/>
      <c r="HO129" s="192"/>
      <c r="HP129" s="192"/>
      <c r="HQ129" s="192"/>
    </row>
    <row r="130" s="191" customFormat="1" spans="1:225">
      <c r="A130" s="203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  <c r="EC130" s="192"/>
      <c r="ED130" s="192"/>
      <c r="EE130" s="192"/>
      <c r="EF130" s="192"/>
      <c r="EG130" s="192"/>
      <c r="EH130" s="192"/>
      <c r="EI130" s="192"/>
      <c r="EJ130" s="192"/>
      <c r="EK130" s="192"/>
      <c r="EL130" s="192"/>
      <c r="EM130" s="192"/>
      <c r="EN130" s="192"/>
      <c r="EO130" s="192"/>
      <c r="EP130" s="192"/>
      <c r="EQ130" s="192"/>
      <c r="ER130" s="192"/>
      <c r="ES130" s="192"/>
      <c r="ET130" s="192"/>
      <c r="EU130" s="192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2"/>
      <c r="FG130" s="192"/>
      <c r="FH130" s="192"/>
      <c r="FI130" s="192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2"/>
      <c r="FU130" s="192"/>
      <c r="FV130" s="192"/>
      <c r="FW130" s="192"/>
      <c r="FX130" s="192"/>
      <c r="FY130" s="192"/>
      <c r="FZ130" s="192"/>
      <c r="GA130" s="192"/>
      <c r="GB130" s="192"/>
      <c r="GC130" s="192"/>
      <c r="GD130" s="192"/>
      <c r="GE130" s="192"/>
      <c r="GF130" s="192"/>
      <c r="GG130" s="192"/>
      <c r="GH130" s="192"/>
      <c r="GI130" s="192"/>
      <c r="GJ130" s="192"/>
      <c r="GK130" s="192"/>
      <c r="GL130" s="192"/>
      <c r="GM130" s="192"/>
      <c r="GN130" s="192"/>
      <c r="GO130" s="192"/>
      <c r="GP130" s="192"/>
      <c r="GQ130" s="192"/>
      <c r="GR130" s="192"/>
      <c r="GS130" s="192"/>
      <c r="GT130" s="192"/>
      <c r="GU130" s="192"/>
      <c r="GV130" s="192"/>
      <c r="GW130" s="192"/>
      <c r="GX130" s="192"/>
      <c r="GY130" s="192"/>
      <c r="GZ130" s="192"/>
      <c r="HA130" s="192"/>
      <c r="HB130" s="192"/>
      <c r="HC130" s="192"/>
      <c r="HD130" s="192"/>
      <c r="HE130" s="192"/>
      <c r="HF130" s="192"/>
      <c r="HG130" s="192"/>
      <c r="HH130" s="192"/>
      <c r="HI130" s="192"/>
      <c r="HJ130" s="192"/>
      <c r="HK130" s="192"/>
      <c r="HL130" s="192"/>
      <c r="HM130" s="192"/>
      <c r="HN130" s="192"/>
      <c r="HO130" s="192"/>
      <c r="HP130" s="192"/>
      <c r="HQ130" s="192"/>
    </row>
    <row r="131" s="191" customFormat="1" spans="1:225">
      <c r="A131" s="203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  <c r="EG131" s="192"/>
      <c r="EH131" s="192"/>
      <c r="EI131" s="192"/>
      <c r="EJ131" s="192"/>
      <c r="EK131" s="192"/>
      <c r="EL131" s="192"/>
      <c r="EM131" s="192"/>
      <c r="EN131" s="192"/>
      <c r="EO131" s="192"/>
      <c r="EP131" s="192"/>
      <c r="EQ131" s="192"/>
      <c r="ER131" s="192"/>
      <c r="ES131" s="192"/>
      <c r="ET131" s="192"/>
      <c r="EU131" s="192"/>
      <c r="EV131" s="192"/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2"/>
      <c r="FG131" s="192"/>
      <c r="FH131" s="192"/>
      <c r="FI131" s="192"/>
      <c r="FJ131" s="192"/>
      <c r="FK131" s="192"/>
      <c r="FL131" s="192"/>
      <c r="FM131" s="192"/>
      <c r="FN131" s="192"/>
      <c r="FO131" s="192"/>
      <c r="FP131" s="192"/>
      <c r="FQ131" s="192"/>
      <c r="FR131" s="192"/>
      <c r="FS131" s="192"/>
      <c r="FT131" s="192"/>
      <c r="FU131" s="192"/>
      <c r="FV131" s="192"/>
      <c r="FW131" s="192"/>
      <c r="FX131" s="192"/>
      <c r="FY131" s="192"/>
      <c r="FZ131" s="192"/>
      <c r="GA131" s="192"/>
      <c r="GB131" s="192"/>
      <c r="GC131" s="192"/>
      <c r="GD131" s="192"/>
      <c r="GE131" s="192"/>
      <c r="GF131" s="192"/>
      <c r="GG131" s="192"/>
      <c r="GH131" s="192"/>
      <c r="GI131" s="192"/>
      <c r="GJ131" s="192"/>
      <c r="GK131" s="192"/>
      <c r="GL131" s="192"/>
      <c r="GM131" s="192"/>
      <c r="GN131" s="192"/>
      <c r="GO131" s="192"/>
      <c r="GP131" s="192"/>
      <c r="GQ131" s="192"/>
      <c r="GR131" s="192"/>
      <c r="GS131" s="192"/>
      <c r="GT131" s="192"/>
      <c r="GU131" s="192"/>
      <c r="GV131" s="192"/>
      <c r="GW131" s="192"/>
      <c r="GX131" s="192"/>
      <c r="GY131" s="192"/>
      <c r="GZ131" s="192"/>
      <c r="HA131" s="192"/>
      <c r="HB131" s="192"/>
      <c r="HC131" s="192"/>
      <c r="HD131" s="192"/>
      <c r="HE131" s="192"/>
      <c r="HF131" s="192"/>
      <c r="HG131" s="192"/>
      <c r="HH131" s="192"/>
      <c r="HI131" s="192"/>
      <c r="HJ131" s="192"/>
      <c r="HK131" s="192"/>
      <c r="HL131" s="192"/>
      <c r="HM131" s="192"/>
      <c r="HN131" s="192"/>
      <c r="HO131" s="192"/>
      <c r="HP131" s="192"/>
      <c r="HQ131" s="192"/>
    </row>
    <row r="132" s="191" customFormat="1" spans="1:225">
      <c r="A132" s="203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192"/>
      <c r="EI132" s="192"/>
      <c r="EJ132" s="192"/>
      <c r="EK132" s="192"/>
      <c r="EL132" s="192"/>
      <c r="EM132" s="192"/>
      <c r="EN132" s="192"/>
      <c r="EO132" s="192"/>
      <c r="EP132" s="192"/>
      <c r="EQ132" s="192"/>
      <c r="ER132" s="192"/>
      <c r="ES132" s="192"/>
      <c r="ET132" s="192"/>
      <c r="EU132" s="192"/>
      <c r="EV132" s="192"/>
      <c r="EW132" s="192"/>
      <c r="EX132" s="192"/>
      <c r="EY132" s="192"/>
      <c r="EZ132" s="192"/>
      <c r="FA132" s="192"/>
      <c r="FB132" s="192"/>
      <c r="FC132" s="192"/>
      <c r="FD132" s="192"/>
      <c r="FE132" s="192"/>
      <c r="FF132" s="192"/>
      <c r="FG132" s="192"/>
      <c r="FH132" s="192"/>
      <c r="FI132" s="192"/>
      <c r="FJ132" s="192"/>
      <c r="FK132" s="192"/>
      <c r="FL132" s="192"/>
      <c r="FM132" s="192"/>
      <c r="FN132" s="192"/>
      <c r="FO132" s="192"/>
      <c r="FP132" s="192"/>
      <c r="FQ132" s="192"/>
      <c r="FR132" s="192"/>
      <c r="FS132" s="192"/>
      <c r="FT132" s="192"/>
      <c r="FU132" s="192"/>
      <c r="FV132" s="192"/>
      <c r="FW132" s="192"/>
      <c r="FX132" s="192"/>
      <c r="FY132" s="192"/>
      <c r="FZ132" s="192"/>
      <c r="GA132" s="192"/>
      <c r="GB132" s="192"/>
      <c r="GC132" s="192"/>
      <c r="GD132" s="192"/>
      <c r="GE132" s="192"/>
      <c r="GF132" s="192"/>
      <c r="GG132" s="192"/>
      <c r="GH132" s="192"/>
      <c r="GI132" s="192"/>
      <c r="GJ132" s="192"/>
      <c r="GK132" s="192"/>
      <c r="GL132" s="192"/>
      <c r="GM132" s="192"/>
      <c r="GN132" s="192"/>
      <c r="GO132" s="192"/>
      <c r="GP132" s="192"/>
      <c r="GQ132" s="192"/>
      <c r="GR132" s="192"/>
      <c r="GS132" s="192"/>
      <c r="GT132" s="192"/>
      <c r="GU132" s="192"/>
      <c r="GV132" s="192"/>
      <c r="GW132" s="192"/>
      <c r="GX132" s="192"/>
      <c r="GY132" s="192"/>
      <c r="GZ132" s="192"/>
      <c r="HA132" s="192"/>
      <c r="HB132" s="192"/>
      <c r="HC132" s="192"/>
      <c r="HD132" s="192"/>
      <c r="HE132" s="192"/>
      <c r="HF132" s="192"/>
      <c r="HG132" s="192"/>
      <c r="HH132" s="192"/>
      <c r="HI132" s="192"/>
      <c r="HJ132" s="192"/>
      <c r="HK132" s="192"/>
      <c r="HL132" s="192"/>
      <c r="HM132" s="192"/>
      <c r="HN132" s="192"/>
      <c r="HO132" s="192"/>
      <c r="HP132" s="192"/>
      <c r="HQ132" s="192"/>
    </row>
    <row r="133" s="191" customFormat="1" spans="1:225">
      <c r="A133" s="203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2"/>
      <c r="EM133" s="192"/>
      <c r="EN133" s="192"/>
      <c r="EO133" s="192"/>
      <c r="EP133" s="192"/>
      <c r="EQ133" s="192"/>
      <c r="ER133" s="192"/>
      <c r="ES133" s="192"/>
      <c r="ET133" s="192"/>
      <c r="EU133" s="192"/>
      <c r="EV133" s="192"/>
      <c r="EW133" s="192"/>
      <c r="EX133" s="192"/>
      <c r="EY133" s="192"/>
      <c r="EZ133" s="192"/>
      <c r="FA133" s="192"/>
      <c r="FB133" s="192"/>
      <c r="FC133" s="192"/>
      <c r="FD133" s="192"/>
      <c r="FE133" s="192"/>
      <c r="FF133" s="192"/>
      <c r="FG133" s="192"/>
      <c r="FH133" s="192"/>
      <c r="FI133" s="192"/>
      <c r="FJ133" s="192"/>
      <c r="FK133" s="192"/>
      <c r="FL133" s="192"/>
      <c r="FM133" s="192"/>
      <c r="FN133" s="192"/>
      <c r="FO133" s="192"/>
      <c r="FP133" s="192"/>
      <c r="FQ133" s="192"/>
      <c r="FR133" s="192"/>
      <c r="FS133" s="192"/>
      <c r="FT133" s="192"/>
      <c r="FU133" s="192"/>
      <c r="FV133" s="192"/>
      <c r="FW133" s="192"/>
      <c r="FX133" s="192"/>
      <c r="FY133" s="192"/>
      <c r="FZ133" s="192"/>
      <c r="GA133" s="192"/>
      <c r="GB133" s="192"/>
      <c r="GC133" s="192"/>
      <c r="GD133" s="192"/>
      <c r="GE133" s="192"/>
      <c r="GF133" s="192"/>
      <c r="GG133" s="192"/>
      <c r="GH133" s="192"/>
      <c r="GI133" s="192"/>
      <c r="GJ133" s="192"/>
      <c r="GK133" s="192"/>
      <c r="GL133" s="192"/>
      <c r="GM133" s="192"/>
      <c r="GN133" s="192"/>
      <c r="GO133" s="192"/>
      <c r="GP133" s="192"/>
      <c r="GQ133" s="192"/>
      <c r="GR133" s="192"/>
      <c r="GS133" s="192"/>
      <c r="GT133" s="192"/>
      <c r="GU133" s="192"/>
      <c r="GV133" s="192"/>
      <c r="GW133" s="192"/>
      <c r="GX133" s="192"/>
      <c r="GY133" s="192"/>
      <c r="GZ133" s="192"/>
      <c r="HA133" s="192"/>
      <c r="HB133" s="192"/>
      <c r="HC133" s="192"/>
      <c r="HD133" s="192"/>
      <c r="HE133" s="192"/>
      <c r="HF133" s="192"/>
      <c r="HG133" s="192"/>
      <c r="HH133" s="192"/>
      <c r="HI133" s="192"/>
      <c r="HJ133" s="192"/>
      <c r="HK133" s="192"/>
      <c r="HL133" s="192"/>
      <c r="HM133" s="192"/>
      <c r="HN133" s="192"/>
      <c r="HO133" s="192"/>
      <c r="HP133" s="192"/>
      <c r="HQ133" s="192"/>
    </row>
    <row r="134" s="191" customFormat="1" spans="1:225">
      <c r="A134" s="203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  <c r="EG134" s="192"/>
      <c r="EH134" s="192"/>
      <c r="EI134" s="192"/>
      <c r="EJ134" s="192"/>
      <c r="EK134" s="192"/>
      <c r="EL134" s="192"/>
      <c r="EM134" s="192"/>
      <c r="EN134" s="192"/>
      <c r="EO134" s="192"/>
      <c r="EP134" s="192"/>
      <c r="EQ134" s="192"/>
      <c r="ER134" s="192"/>
      <c r="ES134" s="192"/>
      <c r="ET134" s="192"/>
      <c r="EU134" s="192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2"/>
      <c r="FG134" s="192"/>
      <c r="FH134" s="192"/>
      <c r="FI134" s="192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2"/>
      <c r="FU134" s="192"/>
      <c r="FV134" s="192"/>
      <c r="FW134" s="192"/>
      <c r="FX134" s="192"/>
      <c r="FY134" s="192"/>
      <c r="FZ134" s="192"/>
      <c r="GA134" s="192"/>
      <c r="GB134" s="192"/>
      <c r="GC134" s="192"/>
      <c r="GD134" s="192"/>
      <c r="GE134" s="192"/>
      <c r="GF134" s="192"/>
      <c r="GG134" s="192"/>
      <c r="GH134" s="192"/>
      <c r="GI134" s="192"/>
      <c r="GJ134" s="192"/>
      <c r="GK134" s="192"/>
      <c r="GL134" s="192"/>
      <c r="GM134" s="192"/>
      <c r="GN134" s="192"/>
      <c r="GO134" s="192"/>
      <c r="GP134" s="192"/>
      <c r="GQ134" s="192"/>
      <c r="GR134" s="192"/>
      <c r="GS134" s="192"/>
      <c r="GT134" s="192"/>
      <c r="GU134" s="192"/>
      <c r="GV134" s="192"/>
      <c r="GW134" s="192"/>
      <c r="GX134" s="192"/>
      <c r="GY134" s="192"/>
      <c r="GZ134" s="192"/>
      <c r="HA134" s="192"/>
      <c r="HB134" s="192"/>
      <c r="HC134" s="192"/>
      <c r="HD134" s="192"/>
      <c r="HE134" s="192"/>
      <c r="HF134" s="192"/>
      <c r="HG134" s="192"/>
      <c r="HH134" s="192"/>
      <c r="HI134" s="192"/>
      <c r="HJ134" s="192"/>
      <c r="HK134" s="192"/>
      <c r="HL134" s="192"/>
      <c r="HM134" s="192"/>
      <c r="HN134" s="192"/>
      <c r="HO134" s="192"/>
      <c r="HP134" s="192"/>
      <c r="HQ134" s="192"/>
    </row>
    <row r="135" s="191" customFormat="1" spans="1:225">
      <c r="A135" s="203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  <c r="EG135" s="192"/>
      <c r="EH135" s="192"/>
      <c r="EI135" s="192"/>
      <c r="EJ135" s="192"/>
      <c r="EK135" s="192"/>
      <c r="EL135" s="192"/>
      <c r="EM135" s="192"/>
      <c r="EN135" s="192"/>
      <c r="EO135" s="192"/>
      <c r="EP135" s="192"/>
      <c r="EQ135" s="192"/>
      <c r="ER135" s="192"/>
      <c r="ES135" s="192"/>
      <c r="ET135" s="192"/>
      <c r="EU135" s="192"/>
      <c r="EV135" s="192"/>
      <c r="EW135" s="192"/>
      <c r="EX135" s="192"/>
      <c r="EY135" s="192"/>
      <c r="EZ135" s="192"/>
      <c r="FA135" s="192"/>
      <c r="FB135" s="192"/>
      <c r="FC135" s="192"/>
      <c r="FD135" s="192"/>
      <c r="FE135" s="192"/>
      <c r="FF135" s="192"/>
      <c r="FG135" s="192"/>
      <c r="FH135" s="192"/>
      <c r="FI135" s="192"/>
      <c r="FJ135" s="192"/>
      <c r="FK135" s="192"/>
      <c r="FL135" s="192"/>
      <c r="FM135" s="192"/>
      <c r="FN135" s="192"/>
      <c r="FO135" s="192"/>
      <c r="FP135" s="192"/>
      <c r="FQ135" s="192"/>
      <c r="FR135" s="192"/>
      <c r="FS135" s="192"/>
      <c r="FT135" s="192"/>
      <c r="FU135" s="192"/>
      <c r="FV135" s="192"/>
      <c r="FW135" s="192"/>
      <c r="FX135" s="192"/>
      <c r="FY135" s="192"/>
      <c r="FZ135" s="192"/>
      <c r="GA135" s="192"/>
      <c r="GB135" s="192"/>
      <c r="GC135" s="192"/>
      <c r="GD135" s="192"/>
      <c r="GE135" s="192"/>
      <c r="GF135" s="192"/>
      <c r="GG135" s="192"/>
      <c r="GH135" s="192"/>
      <c r="GI135" s="192"/>
      <c r="GJ135" s="192"/>
      <c r="GK135" s="192"/>
      <c r="GL135" s="192"/>
      <c r="GM135" s="192"/>
      <c r="GN135" s="192"/>
      <c r="GO135" s="192"/>
      <c r="GP135" s="192"/>
      <c r="GQ135" s="192"/>
      <c r="GR135" s="192"/>
      <c r="GS135" s="192"/>
      <c r="GT135" s="192"/>
      <c r="GU135" s="192"/>
      <c r="GV135" s="192"/>
      <c r="GW135" s="192"/>
      <c r="GX135" s="192"/>
      <c r="GY135" s="192"/>
      <c r="GZ135" s="192"/>
      <c r="HA135" s="192"/>
      <c r="HB135" s="192"/>
      <c r="HC135" s="192"/>
      <c r="HD135" s="192"/>
      <c r="HE135" s="192"/>
      <c r="HF135" s="192"/>
      <c r="HG135" s="192"/>
      <c r="HH135" s="192"/>
      <c r="HI135" s="192"/>
      <c r="HJ135" s="192"/>
      <c r="HK135" s="192"/>
      <c r="HL135" s="192"/>
      <c r="HM135" s="192"/>
      <c r="HN135" s="192"/>
      <c r="HO135" s="192"/>
      <c r="HP135" s="192"/>
      <c r="HQ135" s="192"/>
    </row>
    <row r="136" s="191" customFormat="1" spans="1:225">
      <c r="A136" s="203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92"/>
      <c r="EN136" s="192"/>
      <c r="EO136" s="192"/>
      <c r="EP136" s="192"/>
      <c r="EQ136" s="192"/>
      <c r="ER136" s="192"/>
      <c r="ES136" s="192"/>
      <c r="ET136" s="192"/>
      <c r="EU136" s="192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2"/>
      <c r="FG136" s="192"/>
      <c r="FH136" s="192"/>
      <c r="FI136" s="192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2"/>
      <c r="FU136" s="192"/>
      <c r="FV136" s="192"/>
      <c r="FW136" s="192"/>
      <c r="FX136" s="192"/>
      <c r="FY136" s="192"/>
      <c r="FZ136" s="192"/>
      <c r="GA136" s="192"/>
      <c r="GB136" s="192"/>
      <c r="GC136" s="192"/>
      <c r="GD136" s="192"/>
      <c r="GE136" s="192"/>
      <c r="GF136" s="192"/>
      <c r="GG136" s="192"/>
      <c r="GH136" s="192"/>
      <c r="GI136" s="192"/>
      <c r="GJ136" s="192"/>
      <c r="GK136" s="192"/>
      <c r="GL136" s="192"/>
      <c r="GM136" s="192"/>
      <c r="GN136" s="192"/>
      <c r="GO136" s="192"/>
      <c r="GP136" s="192"/>
      <c r="GQ136" s="192"/>
      <c r="GR136" s="192"/>
      <c r="GS136" s="192"/>
      <c r="GT136" s="192"/>
      <c r="GU136" s="192"/>
      <c r="GV136" s="192"/>
      <c r="GW136" s="192"/>
      <c r="GX136" s="192"/>
      <c r="GY136" s="192"/>
      <c r="GZ136" s="192"/>
      <c r="HA136" s="192"/>
      <c r="HB136" s="192"/>
      <c r="HC136" s="192"/>
      <c r="HD136" s="192"/>
      <c r="HE136" s="192"/>
      <c r="HF136" s="192"/>
      <c r="HG136" s="192"/>
      <c r="HH136" s="192"/>
      <c r="HI136" s="192"/>
      <c r="HJ136" s="192"/>
      <c r="HK136" s="192"/>
      <c r="HL136" s="192"/>
      <c r="HM136" s="192"/>
      <c r="HN136" s="192"/>
      <c r="HO136" s="192"/>
      <c r="HP136" s="192"/>
      <c r="HQ136" s="192"/>
    </row>
    <row r="137" s="191" customFormat="1" spans="1:225">
      <c r="A137" s="203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  <c r="EC137" s="192"/>
      <c r="ED137" s="192"/>
      <c r="EE137" s="192"/>
      <c r="EF137" s="192"/>
      <c r="EG137" s="192"/>
      <c r="EH137" s="192"/>
      <c r="EI137" s="192"/>
      <c r="EJ137" s="192"/>
      <c r="EK137" s="192"/>
      <c r="EL137" s="192"/>
      <c r="EM137" s="192"/>
      <c r="EN137" s="192"/>
      <c r="EO137" s="192"/>
      <c r="EP137" s="192"/>
      <c r="EQ137" s="192"/>
      <c r="ER137" s="192"/>
      <c r="ES137" s="192"/>
      <c r="ET137" s="192"/>
      <c r="EU137" s="192"/>
      <c r="EV137" s="192"/>
      <c r="EW137" s="192"/>
      <c r="EX137" s="192"/>
      <c r="EY137" s="192"/>
      <c r="EZ137" s="192"/>
      <c r="FA137" s="192"/>
      <c r="FB137" s="192"/>
      <c r="FC137" s="192"/>
      <c r="FD137" s="192"/>
      <c r="FE137" s="192"/>
      <c r="FF137" s="192"/>
      <c r="FG137" s="192"/>
      <c r="FH137" s="192"/>
      <c r="FI137" s="192"/>
      <c r="FJ137" s="192"/>
      <c r="FK137" s="192"/>
      <c r="FL137" s="192"/>
      <c r="FM137" s="192"/>
      <c r="FN137" s="192"/>
      <c r="FO137" s="192"/>
      <c r="FP137" s="192"/>
      <c r="FQ137" s="192"/>
      <c r="FR137" s="192"/>
      <c r="FS137" s="192"/>
      <c r="FT137" s="192"/>
      <c r="FU137" s="192"/>
      <c r="FV137" s="192"/>
      <c r="FW137" s="192"/>
      <c r="FX137" s="192"/>
      <c r="FY137" s="192"/>
      <c r="FZ137" s="192"/>
      <c r="GA137" s="192"/>
      <c r="GB137" s="192"/>
      <c r="GC137" s="192"/>
      <c r="GD137" s="192"/>
      <c r="GE137" s="192"/>
      <c r="GF137" s="192"/>
      <c r="GG137" s="192"/>
      <c r="GH137" s="192"/>
      <c r="GI137" s="192"/>
      <c r="GJ137" s="192"/>
      <c r="GK137" s="192"/>
      <c r="GL137" s="192"/>
      <c r="GM137" s="192"/>
      <c r="GN137" s="192"/>
      <c r="GO137" s="192"/>
      <c r="GP137" s="192"/>
      <c r="GQ137" s="192"/>
      <c r="GR137" s="192"/>
      <c r="GS137" s="192"/>
      <c r="GT137" s="192"/>
      <c r="GU137" s="192"/>
      <c r="GV137" s="192"/>
      <c r="GW137" s="192"/>
      <c r="GX137" s="192"/>
      <c r="GY137" s="192"/>
      <c r="GZ137" s="192"/>
      <c r="HA137" s="192"/>
      <c r="HB137" s="192"/>
      <c r="HC137" s="192"/>
      <c r="HD137" s="192"/>
      <c r="HE137" s="192"/>
      <c r="HF137" s="192"/>
      <c r="HG137" s="192"/>
      <c r="HH137" s="192"/>
      <c r="HI137" s="192"/>
      <c r="HJ137" s="192"/>
      <c r="HK137" s="192"/>
      <c r="HL137" s="192"/>
      <c r="HM137" s="192"/>
      <c r="HN137" s="192"/>
      <c r="HO137" s="192"/>
      <c r="HP137" s="192"/>
      <c r="HQ137" s="192"/>
    </row>
    <row r="138" s="191" customFormat="1" spans="1:225">
      <c r="A138" s="203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  <c r="EG138" s="192"/>
      <c r="EH138" s="192"/>
      <c r="EI138" s="192"/>
      <c r="EJ138" s="192"/>
      <c r="EK138" s="192"/>
      <c r="EL138" s="192"/>
      <c r="EM138" s="192"/>
      <c r="EN138" s="192"/>
      <c r="EO138" s="192"/>
      <c r="EP138" s="192"/>
      <c r="EQ138" s="192"/>
      <c r="ER138" s="192"/>
      <c r="ES138" s="192"/>
      <c r="ET138" s="192"/>
      <c r="EU138" s="192"/>
      <c r="EV138" s="192"/>
      <c r="EW138" s="192"/>
      <c r="EX138" s="192"/>
      <c r="EY138" s="192"/>
      <c r="EZ138" s="192"/>
      <c r="FA138" s="192"/>
      <c r="FB138" s="192"/>
      <c r="FC138" s="192"/>
      <c r="FD138" s="192"/>
      <c r="FE138" s="192"/>
      <c r="FF138" s="192"/>
      <c r="FG138" s="192"/>
      <c r="FH138" s="192"/>
      <c r="FI138" s="192"/>
      <c r="FJ138" s="192"/>
      <c r="FK138" s="192"/>
      <c r="FL138" s="192"/>
      <c r="FM138" s="192"/>
      <c r="FN138" s="192"/>
      <c r="FO138" s="192"/>
      <c r="FP138" s="192"/>
      <c r="FQ138" s="192"/>
      <c r="FR138" s="192"/>
      <c r="FS138" s="192"/>
      <c r="FT138" s="192"/>
      <c r="FU138" s="192"/>
      <c r="FV138" s="192"/>
      <c r="FW138" s="192"/>
      <c r="FX138" s="192"/>
      <c r="FY138" s="192"/>
      <c r="FZ138" s="192"/>
      <c r="GA138" s="192"/>
      <c r="GB138" s="192"/>
      <c r="GC138" s="192"/>
      <c r="GD138" s="192"/>
      <c r="GE138" s="192"/>
      <c r="GF138" s="192"/>
      <c r="GG138" s="192"/>
      <c r="GH138" s="192"/>
      <c r="GI138" s="192"/>
      <c r="GJ138" s="192"/>
      <c r="GK138" s="192"/>
      <c r="GL138" s="192"/>
      <c r="GM138" s="192"/>
      <c r="GN138" s="192"/>
      <c r="GO138" s="192"/>
      <c r="GP138" s="192"/>
      <c r="GQ138" s="192"/>
      <c r="GR138" s="192"/>
      <c r="GS138" s="192"/>
      <c r="GT138" s="192"/>
      <c r="GU138" s="192"/>
      <c r="GV138" s="192"/>
      <c r="GW138" s="192"/>
      <c r="GX138" s="192"/>
      <c r="GY138" s="192"/>
      <c r="GZ138" s="192"/>
      <c r="HA138" s="192"/>
      <c r="HB138" s="192"/>
      <c r="HC138" s="192"/>
      <c r="HD138" s="192"/>
      <c r="HE138" s="192"/>
      <c r="HF138" s="192"/>
      <c r="HG138" s="192"/>
      <c r="HH138" s="192"/>
      <c r="HI138" s="192"/>
      <c r="HJ138" s="192"/>
      <c r="HK138" s="192"/>
      <c r="HL138" s="192"/>
      <c r="HM138" s="192"/>
      <c r="HN138" s="192"/>
      <c r="HO138" s="192"/>
      <c r="HP138" s="192"/>
      <c r="HQ138" s="192"/>
    </row>
    <row r="139" s="191" customFormat="1" spans="1:225">
      <c r="A139" s="203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  <c r="EC139" s="192"/>
      <c r="ED139" s="192"/>
      <c r="EE139" s="192"/>
      <c r="EF139" s="192"/>
      <c r="EG139" s="192"/>
      <c r="EH139" s="192"/>
      <c r="EI139" s="192"/>
      <c r="EJ139" s="192"/>
      <c r="EK139" s="192"/>
      <c r="EL139" s="192"/>
      <c r="EM139" s="192"/>
      <c r="EN139" s="192"/>
      <c r="EO139" s="192"/>
      <c r="EP139" s="192"/>
      <c r="EQ139" s="192"/>
      <c r="ER139" s="192"/>
      <c r="ES139" s="192"/>
      <c r="ET139" s="192"/>
      <c r="EU139" s="192"/>
      <c r="EV139" s="192"/>
      <c r="EW139" s="192"/>
      <c r="EX139" s="192"/>
      <c r="EY139" s="192"/>
      <c r="EZ139" s="192"/>
      <c r="FA139" s="192"/>
      <c r="FB139" s="192"/>
      <c r="FC139" s="192"/>
      <c r="FD139" s="192"/>
      <c r="FE139" s="192"/>
      <c r="FF139" s="192"/>
      <c r="FG139" s="192"/>
      <c r="FH139" s="192"/>
      <c r="FI139" s="192"/>
      <c r="FJ139" s="192"/>
      <c r="FK139" s="192"/>
      <c r="FL139" s="192"/>
      <c r="FM139" s="192"/>
      <c r="FN139" s="192"/>
      <c r="FO139" s="192"/>
      <c r="FP139" s="192"/>
      <c r="FQ139" s="192"/>
      <c r="FR139" s="192"/>
      <c r="FS139" s="192"/>
      <c r="FT139" s="192"/>
      <c r="FU139" s="192"/>
      <c r="FV139" s="192"/>
      <c r="FW139" s="192"/>
      <c r="FX139" s="192"/>
      <c r="FY139" s="192"/>
      <c r="FZ139" s="192"/>
      <c r="GA139" s="192"/>
      <c r="GB139" s="192"/>
      <c r="GC139" s="192"/>
      <c r="GD139" s="192"/>
      <c r="GE139" s="192"/>
      <c r="GF139" s="192"/>
      <c r="GG139" s="192"/>
      <c r="GH139" s="192"/>
      <c r="GI139" s="192"/>
      <c r="GJ139" s="192"/>
      <c r="GK139" s="192"/>
      <c r="GL139" s="192"/>
      <c r="GM139" s="192"/>
      <c r="GN139" s="192"/>
      <c r="GO139" s="192"/>
      <c r="GP139" s="192"/>
      <c r="GQ139" s="192"/>
      <c r="GR139" s="192"/>
      <c r="GS139" s="192"/>
      <c r="GT139" s="192"/>
      <c r="GU139" s="192"/>
      <c r="GV139" s="192"/>
      <c r="GW139" s="192"/>
      <c r="GX139" s="192"/>
      <c r="GY139" s="192"/>
      <c r="GZ139" s="192"/>
      <c r="HA139" s="192"/>
      <c r="HB139" s="192"/>
      <c r="HC139" s="192"/>
      <c r="HD139" s="192"/>
      <c r="HE139" s="192"/>
      <c r="HF139" s="192"/>
      <c r="HG139" s="192"/>
      <c r="HH139" s="192"/>
      <c r="HI139" s="192"/>
      <c r="HJ139" s="192"/>
      <c r="HK139" s="192"/>
      <c r="HL139" s="192"/>
      <c r="HM139" s="192"/>
      <c r="HN139" s="192"/>
      <c r="HO139" s="192"/>
      <c r="HP139" s="192"/>
      <c r="HQ139" s="192"/>
    </row>
    <row r="140" s="191" customFormat="1" spans="1:225">
      <c r="A140" s="203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  <c r="EC140" s="192"/>
      <c r="ED140" s="192"/>
      <c r="EE140" s="192"/>
      <c r="EF140" s="192"/>
      <c r="EG140" s="192"/>
      <c r="EH140" s="192"/>
      <c r="EI140" s="192"/>
      <c r="EJ140" s="192"/>
      <c r="EK140" s="192"/>
      <c r="EL140" s="192"/>
      <c r="EM140" s="192"/>
      <c r="EN140" s="192"/>
      <c r="EO140" s="192"/>
      <c r="EP140" s="192"/>
      <c r="EQ140" s="192"/>
      <c r="ER140" s="192"/>
      <c r="ES140" s="192"/>
      <c r="ET140" s="192"/>
      <c r="EU140" s="192"/>
      <c r="EV140" s="192"/>
      <c r="EW140" s="192"/>
      <c r="EX140" s="192"/>
      <c r="EY140" s="192"/>
      <c r="EZ140" s="192"/>
      <c r="FA140" s="192"/>
      <c r="FB140" s="192"/>
      <c r="FC140" s="192"/>
      <c r="FD140" s="192"/>
      <c r="FE140" s="192"/>
      <c r="FF140" s="192"/>
      <c r="FG140" s="192"/>
      <c r="FH140" s="192"/>
      <c r="FI140" s="192"/>
      <c r="FJ140" s="192"/>
      <c r="FK140" s="192"/>
      <c r="FL140" s="192"/>
      <c r="FM140" s="192"/>
      <c r="FN140" s="192"/>
      <c r="FO140" s="192"/>
      <c r="FP140" s="192"/>
      <c r="FQ140" s="192"/>
      <c r="FR140" s="192"/>
      <c r="FS140" s="192"/>
      <c r="FT140" s="192"/>
      <c r="FU140" s="192"/>
      <c r="FV140" s="192"/>
      <c r="FW140" s="192"/>
      <c r="FX140" s="192"/>
      <c r="FY140" s="192"/>
      <c r="FZ140" s="192"/>
      <c r="GA140" s="192"/>
      <c r="GB140" s="192"/>
      <c r="GC140" s="192"/>
      <c r="GD140" s="192"/>
      <c r="GE140" s="192"/>
      <c r="GF140" s="192"/>
      <c r="GG140" s="192"/>
      <c r="GH140" s="192"/>
      <c r="GI140" s="192"/>
      <c r="GJ140" s="192"/>
      <c r="GK140" s="192"/>
      <c r="GL140" s="192"/>
      <c r="GM140" s="192"/>
      <c r="GN140" s="192"/>
      <c r="GO140" s="192"/>
      <c r="GP140" s="192"/>
      <c r="GQ140" s="192"/>
      <c r="GR140" s="192"/>
      <c r="GS140" s="192"/>
      <c r="GT140" s="192"/>
      <c r="GU140" s="192"/>
      <c r="GV140" s="192"/>
      <c r="GW140" s="192"/>
      <c r="GX140" s="192"/>
      <c r="GY140" s="192"/>
      <c r="GZ140" s="192"/>
      <c r="HA140" s="192"/>
      <c r="HB140" s="192"/>
      <c r="HC140" s="192"/>
      <c r="HD140" s="192"/>
      <c r="HE140" s="192"/>
      <c r="HF140" s="192"/>
      <c r="HG140" s="192"/>
      <c r="HH140" s="192"/>
      <c r="HI140" s="192"/>
      <c r="HJ140" s="192"/>
      <c r="HK140" s="192"/>
      <c r="HL140" s="192"/>
      <c r="HM140" s="192"/>
      <c r="HN140" s="192"/>
      <c r="HO140" s="192"/>
      <c r="HP140" s="192"/>
      <c r="HQ140" s="192"/>
    </row>
    <row r="141" s="191" customFormat="1" spans="1:225">
      <c r="A141" s="203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  <c r="EG141" s="192"/>
      <c r="EH141" s="192"/>
      <c r="EI141" s="192"/>
      <c r="EJ141" s="192"/>
      <c r="EK141" s="192"/>
      <c r="EL141" s="192"/>
      <c r="EM141" s="192"/>
      <c r="EN141" s="192"/>
      <c r="EO141" s="192"/>
      <c r="EP141" s="192"/>
      <c r="EQ141" s="192"/>
      <c r="ER141" s="192"/>
      <c r="ES141" s="192"/>
      <c r="ET141" s="192"/>
      <c r="EU141" s="192"/>
      <c r="EV141" s="192"/>
      <c r="EW141" s="192"/>
      <c r="EX141" s="192"/>
      <c r="EY141" s="192"/>
      <c r="EZ141" s="192"/>
      <c r="FA141" s="192"/>
      <c r="FB141" s="192"/>
      <c r="FC141" s="192"/>
      <c r="FD141" s="192"/>
      <c r="FE141" s="192"/>
      <c r="FF141" s="192"/>
      <c r="FG141" s="192"/>
      <c r="FH141" s="192"/>
      <c r="FI141" s="192"/>
      <c r="FJ141" s="192"/>
      <c r="FK141" s="192"/>
      <c r="FL141" s="192"/>
      <c r="FM141" s="192"/>
      <c r="FN141" s="192"/>
      <c r="FO141" s="192"/>
      <c r="FP141" s="192"/>
      <c r="FQ141" s="192"/>
      <c r="FR141" s="192"/>
      <c r="FS141" s="192"/>
      <c r="FT141" s="192"/>
      <c r="FU141" s="192"/>
      <c r="FV141" s="192"/>
      <c r="FW141" s="192"/>
      <c r="FX141" s="192"/>
      <c r="FY141" s="192"/>
      <c r="FZ141" s="192"/>
      <c r="GA141" s="192"/>
      <c r="GB141" s="192"/>
      <c r="GC141" s="192"/>
      <c r="GD141" s="192"/>
      <c r="GE141" s="192"/>
      <c r="GF141" s="192"/>
      <c r="GG141" s="192"/>
      <c r="GH141" s="192"/>
      <c r="GI141" s="192"/>
      <c r="GJ141" s="192"/>
      <c r="GK141" s="192"/>
      <c r="GL141" s="192"/>
      <c r="GM141" s="192"/>
      <c r="GN141" s="192"/>
      <c r="GO141" s="192"/>
      <c r="GP141" s="192"/>
      <c r="GQ141" s="192"/>
      <c r="GR141" s="192"/>
      <c r="GS141" s="192"/>
      <c r="GT141" s="192"/>
      <c r="GU141" s="192"/>
      <c r="GV141" s="192"/>
      <c r="GW141" s="192"/>
      <c r="GX141" s="192"/>
      <c r="GY141" s="192"/>
      <c r="GZ141" s="192"/>
      <c r="HA141" s="192"/>
      <c r="HB141" s="192"/>
      <c r="HC141" s="192"/>
      <c r="HD141" s="192"/>
      <c r="HE141" s="192"/>
      <c r="HF141" s="192"/>
      <c r="HG141" s="192"/>
      <c r="HH141" s="192"/>
      <c r="HI141" s="192"/>
      <c r="HJ141" s="192"/>
      <c r="HK141" s="192"/>
      <c r="HL141" s="192"/>
      <c r="HM141" s="192"/>
      <c r="HN141" s="192"/>
      <c r="HO141" s="192"/>
      <c r="HP141" s="192"/>
      <c r="HQ141" s="192"/>
    </row>
    <row r="142" s="191" customFormat="1" spans="1:225">
      <c r="A142" s="203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  <c r="EG142" s="192"/>
      <c r="EH142" s="192"/>
      <c r="EI142" s="192"/>
      <c r="EJ142" s="192"/>
      <c r="EK142" s="192"/>
      <c r="EL142" s="192"/>
      <c r="EM142" s="192"/>
      <c r="EN142" s="192"/>
      <c r="EO142" s="192"/>
      <c r="EP142" s="192"/>
      <c r="EQ142" s="192"/>
      <c r="ER142" s="192"/>
      <c r="ES142" s="192"/>
      <c r="ET142" s="192"/>
      <c r="EU142" s="192"/>
      <c r="EV142" s="192"/>
      <c r="EW142" s="192"/>
      <c r="EX142" s="192"/>
      <c r="EY142" s="192"/>
      <c r="EZ142" s="192"/>
      <c r="FA142" s="192"/>
      <c r="FB142" s="192"/>
      <c r="FC142" s="192"/>
      <c r="FD142" s="192"/>
      <c r="FE142" s="192"/>
      <c r="FF142" s="192"/>
      <c r="FG142" s="192"/>
      <c r="FH142" s="192"/>
      <c r="FI142" s="192"/>
      <c r="FJ142" s="192"/>
      <c r="FK142" s="192"/>
      <c r="FL142" s="192"/>
      <c r="FM142" s="192"/>
      <c r="FN142" s="192"/>
      <c r="FO142" s="192"/>
      <c r="FP142" s="192"/>
      <c r="FQ142" s="192"/>
      <c r="FR142" s="192"/>
      <c r="FS142" s="192"/>
      <c r="FT142" s="192"/>
      <c r="FU142" s="192"/>
      <c r="FV142" s="192"/>
      <c r="FW142" s="192"/>
      <c r="FX142" s="192"/>
      <c r="FY142" s="192"/>
      <c r="FZ142" s="192"/>
      <c r="GA142" s="192"/>
      <c r="GB142" s="192"/>
      <c r="GC142" s="192"/>
      <c r="GD142" s="192"/>
      <c r="GE142" s="192"/>
      <c r="GF142" s="192"/>
      <c r="GG142" s="192"/>
      <c r="GH142" s="192"/>
      <c r="GI142" s="192"/>
      <c r="GJ142" s="192"/>
      <c r="GK142" s="192"/>
      <c r="GL142" s="192"/>
      <c r="GM142" s="192"/>
      <c r="GN142" s="192"/>
      <c r="GO142" s="192"/>
      <c r="GP142" s="192"/>
      <c r="GQ142" s="192"/>
      <c r="GR142" s="192"/>
      <c r="GS142" s="192"/>
      <c r="GT142" s="192"/>
      <c r="GU142" s="192"/>
      <c r="GV142" s="192"/>
      <c r="GW142" s="192"/>
      <c r="GX142" s="192"/>
      <c r="GY142" s="192"/>
      <c r="GZ142" s="192"/>
      <c r="HA142" s="192"/>
      <c r="HB142" s="192"/>
      <c r="HC142" s="192"/>
      <c r="HD142" s="192"/>
      <c r="HE142" s="192"/>
      <c r="HF142" s="192"/>
      <c r="HG142" s="192"/>
      <c r="HH142" s="192"/>
      <c r="HI142" s="192"/>
      <c r="HJ142" s="192"/>
      <c r="HK142" s="192"/>
      <c r="HL142" s="192"/>
      <c r="HM142" s="192"/>
      <c r="HN142" s="192"/>
      <c r="HO142" s="192"/>
      <c r="HP142" s="192"/>
      <c r="HQ142" s="192"/>
    </row>
    <row r="143" s="191" customFormat="1" spans="1:225">
      <c r="A143" s="203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  <c r="EG143" s="192"/>
      <c r="EH143" s="192"/>
      <c r="EI143" s="192"/>
      <c r="EJ143" s="192"/>
      <c r="EK143" s="192"/>
      <c r="EL143" s="192"/>
      <c r="EM143" s="192"/>
      <c r="EN143" s="192"/>
      <c r="EO143" s="192"/>
      <c r="EP143" s="192"/>
      <c r="EQ143" s="192"/>
      <c r="ER143" s="192"/>
      <c r="ES143" s="192"/>
      <c r="ET143" s="192"/>
      <c r="EU143" s="192"/>
      <c r="EV143" s="192"/>
      <c r="EW143" s="192"/>
      <c r="EX143" s="192"/>
      <c r="EY143" s="192"/>
      <c r="EZ143" s="192"/>
      <c r="FA143" s="192"/>
      <c r="FB143" s="192"/>
      <c r="FC143" s="192"/>
      <c r="FD143" s="192"/>
      <c r="FE143" s="192"/>
      <c r="FF143" s="192"/>
      <c r="FG143" s="192"/>
      <c r="FH143" s="192"/>
      <c r="FI143" s="192"/>
      <c r="FJ143" s="192"/>
      <c r="FK143" s="192"/>
      <c r="FL143" s="192"/>
      <c r="FM143" s="192"/>
      <c r="FN143" s="192"/>
      <c r="FO143" s="192"/>
      <c r="FP143" s="192"/>
      <c r="FQ143" s="192"/>
      <c r="FR143" s="192"/>
      <c r="FS143" s="192"/>
      <c r="FT143" s="192"/>
      <c r="FU143" s="192"/>
      <c r="FV143" s="192"/>
      <c r="FW143" s="192"/>
      <c r="FX143" s="192"/>
      <c r="FY143" s="192"/>
      <c r="FZ143" s="192"/>
      <c r="GA143" s="192"/>
      <c r="GB143" s="192"/>
      <c r="GC143" s="192"/>
      <c r="GD143" s="192"/>
      <c r="GE143" s="192"/>
      <c r="GF143" s="192"/>
      <c r="GG143" s="192"/>
      <c r="GH143" s="192"/>
      <c r="GI143" s="192"/>
      <c r="GJ143" s="192"/>
      <c r="GK143" s="192"/>
      <c r="GL143" s="192"/>
      <c r="GM143" s="192"/>
      <c r="GN143" s="192"/>
      <c r="GO143" s="192"/>
      <c r="GP143" s="192"/>
      <c r="GQ143" s="192"/>
      <c r="GR143" s="192"/>
      <c r="GS143" s="192"/>
      <c r="GT143" s="192"/>
      <c r="GU143" s="192"/>
      <c r="GV143" s="192"/>
      <c r="GW143" s="192"/>
      <c r="GX143" s="192"/>
      <c r="GY143" s="192"/>
      <c r="GZ143" s="192"/>
      <c r="HA143" s="192"/>
      <c r="HB143" s="192"/>
      <c r="HC143" s="192"/>
      <c r="HD143" s="192"/>
      <c r="HE143" s="192"/>
      <c r="HF143" s="192"/>
      <c r="HG143" s="192"/>
      <c r="HH143" s="192"/>
      <c r="HI143" s="192"/>
      <c r="HJ143" s="192"/>
      <c r="HK143" s="192"/>
      <c r="HL143" s="192"/>
      <c r="HM143" s="192"/>
      <c r="HN143" s="192"/>
      <c r="HO143" s="192"/>
      <c r="HP143" s="192"/>
      <c r="HQ143" s="192"/>
    </row>
    <row r="144" s="191" customFormat="1" spans="1:225">
      <c r="A144" s="203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  <c r="EG144" s="192"/>
      <c r="EH144" s="192"/>
      <c r="EI144" s="192"/>
      <c r="EJ144" s="192"/>
      <c r="EK144" s="192"/>
      <c r="EL144" s="192"/>
      <c r="EM144" s="192"/>
      <c r="EN144" s="192"/>
      <c r="EO144" s="192"/>
      <c r="EP144" s="192"/>
      <c r="EQ144" s="192"/>
      <c r="ER144" s="192"/>
      <c r="ES144" s="192"/>
      <c r="ET144" s="192"/>
      <c r="EU144" s="192"/>
      <c r="EV144" s="192"/>
      <c r="EW144" s="192"/>
      <c r="EX144" s="192"/>
      <c r="EY144" s="192"/>
      <c r="EZ144" s="192"/>
      <c r="FA144" s="192"/>
      <c r="FB144" s="192"/>
      <c r="FC144" s="192"/>
      <c r="FD144" s="192"/>
      <c r="FE144" s="192"/>
      <c r="FF144" s="192"/>
      <c r="FG144" s="192"/>
      <c r="FH144" s="192"/>
      <c r="FI144" s="192"/>
      <c r="FJ144" s="192"/>
      <c r="FK144" s="192"/>
      <c r="FL144" s="192"/>
      <c r="FM144" s="192"/>
      <c r="FN144" s="192"/>
      <c r="FO144" s="192"/>
      <c r="FP144" s="192"/>
      <c r="FQ144" s="192"/>
      <c r="FR144" s="192"/>
      <c r="FS144" s="192"/>
      <c r="FT144" s="192"/>
      <c r="FU144" s="192"/>
      <c r="FV144" s="192"/>
      <c r="FW144" s="192"/>
      <c r="FX144" s="192"/>
      <c r="FY144" s="192"/>
      <c r="FZ144" s="192"/>
      <c r="GA144" s="192"/>
      <c r="GB144" s="192"/>
      <c r="GC144" s="192"/>
      <c r="GD144" s="192"/>
      <c r="GE144" s="192"/>
      <c r="GF144" s="192"/>
      <c r="GG144" s="192"/>
      <c r="GH144" s="192"/>
      <c r="GI144" s="192"/>
      <c r="GJ144" s="192"/>
      <c r="GK144" s="192"/>
      <c r="GL144" s="192"/>
      <c r="GM144" s="192"/>
      <c r="GN144" s="192"/>
      <c r="GO144" s="192"/>
      <c r="GP144" s="192"/>
      <c r="GQ144" s="192"/>
      <c r="GR144" s="192"/>
      <c r="GS144" s="192"/>
      <c r="GT144" s="192"/>
      <c r="GU144" s="192"/>
      <c r="GV144" s="192"/>
      <c r="GW144" s="192"/>
      <c r="GX144" s="192"/>
      <c r="GY144" s="192"/>
      <c r="GZ144" s="192"/>
      <c r="HA144" s="192"/>
      <c r="HB144" s="192"/>
      <c r="HC144" s="192"/>
      <c r="HD144" s="192"/>
      <c r="HE144" s="192"/>
      <c r="HF144" s="192"/>
      <c r="HG144" s="192"/>
      <c r="HH144" s="192"/>
      <c r="HI144" s="192"/>
      <c r="HJ144" s="192"/>
      <c r="HK144" s="192"/>
      <c r="HL144" s="192"/>
      <c r="HM144" s="192"/>
      <c r="HN144" s="192"/>
      <c r="HO144" s="192"/>
      <c r="HP144" s="192"/>
      <c r="HQ144" s="192"/>
    </row>
    <row r="145" s="191" customFormat="1" spans="1:225">
      <c r="A145" s="203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  <c r="EG145" s="192"/>
      <c r="EH145" s="192"/>
      <c r="EI145" s="192"/>
      <c r="EJ145" s="192"/>
      <c r="EK145" s="192"/>
      <c r="EL145" s="192"/>
      <c r="EM145" s="192"/>
      <c r="EN145" s="192"/>
      <c r="EO145" s="192"/>
      <c r="EP145" s="192"/>
      <c r="EQ145" s="192"/>
      <c r="ER145" s="192"/>
      <c r="ES145" s="192"/>
      <c r="ET145" s="192"/>
      <c r="EU145" s="192"/>
      <c r="EV145" s="192"/>
      <c r="EW145" s="192"/>
      <c r="EX145" s="192"/>
      <c r="EY145" s="192"/>
      <c r="EZ145" s="192"/>
      <c r="FA145" s="192"/>
      <c r="FB145" s="192"/>
      <c r="FC145" s="192"/>
      <c r="FD145" s="192"/>
      <c r="FE145" s="192"/>
      <c r="FF145" s="192"/>
      <c r="FG145" s="192"/>
      <c r="FH145" s="192"/>
      <c r="FI145" s="192"/>
      <c r="FJ145" s="192"/>
      <c r="FK145" s="192"/>
      <c r="FL145" s="192"/>
      <c r="FM145" s="192"/>
      <c r="FN145" s="192"/>
      <c r="FO145" s="192"/>
      <c r="FP145" s="192"/>
      <c r="FQ145" s="192"/>
      <c r="FR145" s="192"/>
      <c r="FS145" s="192"/>
      <c r="FT145" s="192"/>
      <c r="FU145" s="192"/>
      <c r="FV145" s="192"/>
      <c r="FW145" s="192"/>
      <c r="FX145" s="192"/>
      <c r="FY145" s="192"/>
      <c r="FZ145" s="192"/>
      <c r="GA145" s="192"/>
      <c r="GB145" s="192"/>
      <c r="GC145" s="192"/>
      <c r="GD145" s="192"/>
      <c r="GE145" s="192"/>
      <c r="GF145" s="192"/>
      <c r="GG145" s="192"/>
      <c r="GH145" s="192"/>
      <c r="GI145" s="192"/>
      <c r="GJ145" s="192"/>
      <c r="GK145" s="192"/>
      <c r="GL145" s="192"/>
      <c r="GM145" s="192"/>
      <c r="GN145" s="192"/>
      <c r="GO145" s="192"/>
      <c r="GP145" s="192"/>
      <c r="GQ145" s="192"/>
      <c r="GR145" s="192"/>
      <c r="GS145" s="192"/>
      <c r="GT145" s="192"/>
      <c r="GU145" s="192"/>
      <c r="GV145" s="192"/>
      <c r="GW145" s="192"/>
      <c r="GX145" s="192"/>
      <c r="GY145" s="192"/>
      <c r="GZ145" s="192"/>
      <c r="HA145" s="192"/>
      <c r="HB145" s="192"/>
      <c r="HC145" s="192"/>
      <c r="HD145" s="192"/>
      <c r="HE145" s="192"/>
      <c r="HF145" s="192"/>
      <c r="HG145" s="192"/>
      <c r="HH145" s="192"/>
      <c r="HI145" s="192"/>
      <c r="HJ145" s="192"/>
      <c r="HK145" s="192"/>
      <c r="HL145" s="192"/>
      <c r="HM145" s="192"/>
      <c r="HN145" s="192"/>
      <c r="HO145" s="192"/>
      <c r="HP145" s="192"/>
      <c r="HQ145" s="192"/>
    </row>
    <row r="146" s="191" customFormat="1" spans="1:225">
      <c r="A146" s="203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2"/>
      <c r="ES146" s="192"/>
      <c r="ET146" s="192"/>
      <c r="EU146" s="192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2"/>
      <c r="FG146" s="192"/>
      <c r="FH146" s="192"/>
      <c r="FI146" s="192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2"/>
      <c r="FU146" s="192"/>
      <c r="FV146" s="192"/>
      <c r="FW146" s="192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2"/>
      <c r="GI146" s="192"/>
      <c r="GJ146" s="192"/>
      <c r="GK146" s="192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2"/>
      <c r="GW146" s="192"/>
      <c r="GX146" s="192"/>
      <c r="GY146" s="192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2"/>
      <c r="HK146" s="192"/>
      <c r="HL146" s="192"/>
      <c r="HM146" s="192"/>
      <c r="HN146" s="192"/>
      <c r="HO146" s="192"/>
      <c r="HP146" s="192"/>
      <c r="HQ146" s="192"/>
    </row>
    <row r="147" s="191" customFormat="1" spans="1:225">
      <c r="A147" s="203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  <c r="EC147" s="192"/>
      <c r="ED147" s="192"/>
      <c r="EE147" s="192"/>
      <c r="EF147" s="192"/>
      <c r="EG147" s="192"/>
      <c r="EH147" s="192"/>
      <c r="EI147" s="192"/>
      <c r="EJ147" s="192"/>
      <c r="EK147" s="192"/>
      <c r="EL147" s="192"/>
      <c r="EM147" s="192"/>
      <c r="EN147" s="192"/>
      <c r="EO147" s="192"/>
      <c r="EP147" s="192"/>
      <c r="EQ147" s="192"/>
      <c r="ER147" s="192"/>
      <c r="ES147" s="192"/>
      <c r="ET147" s="192"/>
      <c r="EU147" s="192"/>
      <c r="EV147" s="192"/>
      <c r="EW147" s="192"/>
      <c r="EX147" s="192"/>
      <c r="EY147" s="192"/>
      <c r="EZ147" s="192"/>
      <c r="FA147" s="192"/>
      <c r="FB147" s="192"/>
      <c r="FC147" s="192"/>
      <c r="FD147" s="192"/>
      <c r="FE147" s="192"/>
      <c r="FF147" s="192"/>
      <c r="FG147" s="192"/>
      <c r="FH147" s="192"/>
      <c r="FI147" s="192"/>
      <c r="FJ147" s="192"/>
      <c r="FK147" s="192"/>
      <c r="FL147" s="192"/>
      <c r="FM147" s="192"/>
      <c r="FN147" s="192"/>
      <c r="FO147" s="192"/>
      <c r="FP147" s="192"/>
      <c r="FQ147" s="192"/>
      <c r="FR147" s="192"/>
      <c r="FS147" s="192"/>
      <c r="FT147" s="192"/>
      <c r="FU147" s="192"/>
      <c r="FV147" s="192"/>
      <c r="FW147" s="192"/>
      <c r="FX147" s="192"/>
      <c r="FY147" s="192"/>
      <c r="FZ147" s="192"/>
      <c r="GA147" s="192"/>
      <c r="GB147" s="192"/>
      <c r="GC147" s="192"/>
      <c r="GD147" s="192"/>
      <c r="GE147" s="192"/>
      <c r="GF147" s="192"/>
      <c r="GG147" s="192"/>
      <c r="GH147" s="192"/>
      <c r="GI147" s="192"/>
      <c r="GJ147" s="192"/>
      <c r="GK147" s="192"/>
      <c r="GL147" s="192"/>
      <c r="GM147" s="192"/>
      <c r="GN147" s="192"/>
      <c r="GO147" s="192"/>
      <c r="GP147" s="192"/>
      <c r="GQ147" s="192"/>
      <c r="GR147" s="192"/>
      <c r="GS147" s="192"/>
      <c r="GT147" s="192"/>
      <c r="GU147" s="192"/>
      <c r="GV147" s="192"/>
      <c r="GW147" s="192"/>
      <c r="GX147" s="192"/>
      <c r="GY147" s="192"/>
      <c r="GZ147" s="192"/>
      <c r="HA147" s="192"/>
      <c r="HB147" s="192"/>
      <c r="HC147" s="192"/>
      <c r="HD147" s="192"/>
      <c r="HE147" s="192"/>
      <c r="HF147" s="192"/>
      <c r="HG147" s="192"/>
      <c r="HH147" s="192"/>
      <c r="HI147" s="192"/>
      <c r="HJ147" s="192"/>
      <c r="HK147" s="192"/>
      <c r="HL147" s="192"/>
      <c r="HM147" s="192"/>
      <c r="HN147" s="192"/>
      <c r="HO147" s="192"/>
      <c r="HP147" s="192"/>
      <c r="HQ147" s="192"/>
    </row>
    <row r="148" s="191" customFormat="1" spans="1:225">
      <c r="A148" s="203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2"/>
      <c r="ES148" s="192"/>
      <c r="ET148" s="192"/>
      <c r="EU148" s="192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2"/>
      <c r="FG148" s="192"/>
      <c r="FH148" s="192"/>
      <c r="FI148" s="192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2"/>
      <c r="FU148" s="192"/>
      <c r="FV148" s="192"/>
      <c r="FW148" s="192"/>
      <c r="FX148" s="192"/>
      <c r="FY148" s="192"/>
      <c r="FZ148" s="192"/>
      <c r="GA148" s="192"/>
      <c r="GB148" s="192"/>
      <c r="GC148" s="192"/>
      <c r="GD148" s="192"/>
      <c r="GE148" s="192"/>
      <c r="GF148" s="192"/>
      <c r="GG148" s="192"/>
      <c r="GH148" s="192"/>
      <c r="GI148" s="192"/>
      <c r="GJ148" s="192"/>
      <c r="GK148" s="192"/>
      <c r="GL148" s="192"/>
      <c r="GM148" s="192"/>
      <c r="GN148" s="192"/>
      <c r="GO148" s="192"/>
      <c r="GP148" s="192"/>
      <c r="GQ148" s="192"/>
      <c r="GR148" s="192"/>
      <c r="GS148" s="192"/>
      <c r="GT148" s="192"/>
      <c r="GU148" s="192"/>
      <c r="GV148" s="192"/>
      <c r="GW148" s="192"/>
      <c r="GX148" s="192"/>
      <c r="GY148" s="192"/>
      <c r="GZ148" s="192"/>
      <c r="HA148" s="192"/>
      <c r="HB148" s="192"/>
      <c r="HC148" s="192"/>
      <c r="HD148" s="192"/>
      <c r="HE148" s="192"/>
      <c r="HF148" s="192"/>
      <c r="HG148" s="192"/>
      <c r="HH148" s="192"/>
      <c r="HI148" s="192"/>
      <c r="HJ148" s="192"/>
      <c r="HK148" s="192"/>
      <c r="HL148" s="192"/>
      <c r="HM148" s="192"/>
      <c r="HN148" s="192"/>
      <c r="HO148" s="192"/>
      <c r="HP148" s="192"/>
      <c r="HQ148" s="192"/>
    </row>
    <row r="149" s="191" customFormat="1" spans="1:225">
      <c r="A149" s="203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92"/>
      <c r="EN149" s="192"/>
      <c r="EO149" s="192"/>
      <c r="EP149" s="192"/>
      <c r="EQ149" s="192"/>
      <c r="ER149" s="192"/>
      <c r="ES149" s="192"/>
      <c r="ET149" s="192"/>
      <c r="EU149" s="192"/>
      <c r="EV149" s="192"/>
      <c r="EW149" s="192"/>
      <c r="EX149" s="192"/>
      <c r="EY149" s="192"/>
      <c r="EZ149" s="192"/>
      <c r="FA149" s="192"/>
      <c r="FB149" s="192"/>
      <c r="FC149" s="192"/>
      <c r="FD149" s="192"/>
      <c r="FE149" s="192"/>
      <c r="FF149" s="192"/>
      <c r="FG149" s="192"/>
      <c r="FH149" s="192"/>
      <c r="FI149" s="192"/>
      <c r="FJ149" s="192"/>
      <c r="FK149" s="192"/>
      <c r="FL149" s="192"/>
      <c r="FM149" s="192"/>
      <c r="FN149" s="192"/>
      <c r="FO149" s="192"/>
      <c r="FP149" s="192"/>
      <c r="FQ149" s="192"/>
      <c r="FR149" s="192"/>
      <c r="FS149" s="192"/>
      <c r="FT149" s="192"/>
      <c r="FU149" s="192"/>
      <c r="FV149" s="192"/>
      <c r="FW149" s="192"/>
      <c r="FX149" s="192"/>
      <c r="FY149" s="192"/>
      <c r="FZ149" s="192"/>
      <c r="GA149" s="192"/>
      <c r="GB149" s="192"/>
      <c r="GC149" s="192"/>
      <c r="GD149" s="192"/>
      <c r="GE149" s="192"/>
      <c r="GF149" s="192"/>
      <c r="GG149" s="192"/>
      <c r="GH149" s="192"/>
      <c r="GI149" s="192"/>
      <c r="GJ149" s="192"/>
      <c r="GK149" s="192"/>
      <c r="GL149" s="192"/>
      <c r="GM149" s="192"/>
      <c r="GN149" s="192"/>
      <c r="GO149" s="192"/>
      <c r="GP149" s="192"/>
      <c r="GQ149" s="192"/>
      <c r="GR149" s="192"/>
      <c r="GS149" s="192"/>
      <c r="GT149" s="192"/>
      <c r="GU149" s="192"/>
      <c r="GV149" s="192"/>
      <c r="GW149" s="192"/>
      <c r="GX149" s="192"/>
      <c r="GY149" s="192"/>
      <c r="GZ149" s="192"/>
      <c r="HA149" s="192"/>
      <c r="HB149" s="192"/>
      <c r="HC149" s="192"/>
      <c r="HD149" s="192"/>
      <c r="HE149" s="192"/>
      <c r="HF149" s="192"/>
      <c r="HG149" s="192"/>
      <c r="HH149" s="192"/>
      <c r="HI149" s="192"/>
      <c r="HJ149" s="192"/>
      <c r="HK149" s="192"/>
      <c r="HL149" s="192"/>
      <c r="HM149" s="192"/>
      <c r="HN149" s="192"/>
      <c r="HO149" s="192"/>
      <c r="HP149" s="192"/>
      <c r="HQ149" s="192"/>
    </row>
    <row r="150" s="191" customFormat="1" spans="1:225">
      <c r="A150" s="203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2"/>
      <c r="ES150" s="192"/>
      <c r="ET150" s="192"/>
      <c r="EU150" s="192"/>
      <c r="EV150" s="192"/>
      <c r="EW150" s="192"/>
      <c r="EX150" s="192"/>
      <c r="EY150" s="192"/>
      <c r="EZ150" s="192"/>
      <c r="FA150" s="192"/>
      <c r="FB150" s="192"/>
      <c r="FC150" s="192"/>
      <c r="FD150" s="192"/>
      <c r="FE150" s="192"/>
      <c r="FF150" s="192"/>
      <c r="FG150" s="192"/>
      <c r="FH150" s="192"/>
      <c r="FI150" s="192"/>
      <c r="FJ150" s="192"/>
      <c r="FK150" s="192"/>
      <c r="FL150" s="192"/>
      <c r="FM150" s="192"/>
      <c r="FN150" s="192"/>
      <c r="FO150" s="192"/>
      <c r="FP150" s="192"/>
      <c r="FQ150" s="192"/>
      <c r="FR150" s="192"/>
      <c r="FS150" s="192"/>
      <c r="FT150" s="192"/>
      <c r="FU150" s="192"/>
      <c r="FV150" s="192"/>
      <c r="FW150" s="192"/>
      <c r="FX150" s="192"/>
      <c r="FY150" s="192"/>
      <c r="FZ150" s="192"/>
      <c r="GA150" s="192"/>
      <c r="GB150" s="192"/>
      <c r="GC150" s="192"/>
      <c r="GD150" s="192"/>
      <c r="GE150" s="192"/>
      <c r="GF150" s="192"/>
      <c r="GG150" s="192"/>
      <c r="GH150" s="192"/>
      <c r="GI150" s="192"/>
      <c r="GJ150" s="192"/>
      <c r="GK150" s="192"/>
      <c r="GL150" s="192"/>
      <c r="GM150" s="192"/>
      <c r="GN150" s="192"/>
      <c r="GO150" s="192"/>
      <c r="GP150" s="192"/>
      <c r="GQ150" s="192"/>
      <c r="GR150" s="192"/>
      <c r="GS150" s="192"/>
      <c r="GT150" s="192"/>
      <c r="GU150" s="192"/>
      <c r="GV150" s="192"/>
      <c r="GW150" s="192"/>
      <c r="GX150" s="192"/>
      <c r="GY150" s="192"/>
      <c r="GZ150" s="192"/>
      <c r="HA150" s="192"/>
      <c r="HB150" s="192"/>
      <c r="HC150" s="192"/>
      <c r="HD150" s="192"/>
      <c r="HE150" s="192"/>
      <c r="HF150" s="192"/>
      <c r="HG150" s="192"/>
      <c r="HH150" s="192"/>
      <c r="HI150" s="192"/>
      <c r="HJ150" s="192"/>
      <c r="HK150" s="192"/>
      <c r="HL150" s="192"/>
      <c r="HM150" s="192"/>
      <c r="HN150" s="192"/>
      <c r="HO150" s="192"/>
      <c r="HP150" s="192"/>
      <c r="HQ150" s="192"/>
    </row>
    <row r="151" s="191" customFormat="1" spans="1:225">
      <c r="A151" s="203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92"/>
      <c r="EN151" s="192"/>
      <c r="EO151" s="192"/>
      <c r="EP151" s="192"/>
      <c r="EQ151" s="192"/>
      <c r="ER151" s="192"/>
      <c r="ES151" s="192"/>
      <c r="ET151" s="192"/>
      <c r="EU151" s="192"/>
      <c r="EV151" s="192"/>
      <c r="EW151" s="192"/>
      <c r="EX151" s="192"/>
      <c r="EY151" s="192"/>
      <c r="EZ151" s="192"/>
      <c r="FA151" s="192"/>
      <c r="FB151" s="192"/>
      <c r="FC151" s="192"/>
      <c r="FD151" s="192"/>
      <c r="FE151" s="192"/>
      <c r="FF151" s="192"/>
      <c r="FG151" s="192"/>
      <c r="FH151" s="192"/>
      <c r="FI151" s="192"/>
      <c r="FJ151" s="192"/>
      <c r="FK151" s="192"/>
      <c r="FL151" s="192"/>
      <c r="FM151" s="192"/>
      <c r="FN151" s="192"/>
      <c r="FO151" s="192"/>
      <c r="FP151" s="192"/>
      <c r="FQ151" s="192"/>
      <c r="FR151" s="192"/>
      <c r="FS151" s="192"/>
      <c r="FT151" s="192"/>
      <c r="FU151" s="192"/>
      <c r="FV151" s="192"/>
      <c r="FW151" s="192"/>
      <c r="FX151" s="192"/>
      <c r="FY151" s="192"/>
      <c r="FZ151" s="192"/>
      <c r="GA151" s="192"/>
      <c r="GB151" s="192"/>
      <c r="GC151" s="192"/>
      <c r="GD151" s="192"/>
      <c r="GE151" s="192"/>
      <c r="GF151" s="192"/>
      <c r="GG151" s="192"/>
      <c r="GH151" s="192"/>
      <c r="GI151" s="192"/>
      <c r="GJ151" s="192"/>
      <c r="GK151" s="192"/>
      <c r="GL151" s="192"/>
      <c r="GM151" s="192"/>
      <c r="GN151" s="192"/>
      <c r="GO151" s="192"/>
      <c r="GP151" s="192"/>
      <c r="GQ151" s="192"/>
      <c r="GR151" s="192"/>
      <c r="GS151" s="192"/>
      <c r="GT151" s="192"/>
      <c r="GU151" s="192"/>
      <c r="GV151" s="192"/>
      <c r="GW151" s="192"/>
      <c r="GX151" s="192"/>
      <c r="GY151" s="192"/>
      <c r="GZ151" s="192"/>
      <c r="HA151" s="192"/>
      <c r="HB151" s="192"/>
      <c r="HC151" s="192"/>
      <c r="HD151" s="192"/>
      <c r="HE151" s="192"/>
      <c r="HF151" s="192"/>
      <c r="HG151" s="192"/>
      <c r="HH151" s="192"/>
      <c r="HI151" s="192"/>
      <c r="HJ151" s="192"/>
      <c r="HK151" s="192"/>
      <c r="HL151" s="192"/>
      <c r="HM151" s="192"/>
      <c r="HN151" s="192"/>
      <c r="HO151" s="192"/>
      <c r="HP151" s="192"/>
      <c r="HQ151" s="192"/>
    </row>
    <row r="152" s="191" customFormat="1" spans="1:225">
      <c r="A152" s="203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  <c r="EC152" s="192"/>
      <c r="ED152" s="192"/>
      <c r="EE152" s="192"/>
      <c r="EF152" s="192"/>
      <c r="EG152" s="192"/>
      <c r="EH152" s="192"/>
      <c r="EI152" s="192"/>
      <c r="EJ152" s="192"/>
      <c r="EK152" s="192"/>
      <c r="EL152" s="192"/>
      <c r="EM152" s="192"/>
      <c r="EN152" s="192"/>
      <c r="EO152" s="192"/>
      <c r="EP152" s="192"/>
      <c r="EQ152" s="192"/>
      <c r="ER152" s="192"/>
      <c r="ES152" s="192"/>
      <c r="ET152" s="192"/>
      <c r="EU152" s="192"/>
      <c r="EV152" s="192"/>
      <c r="EW152" s="192"/>
      <c r="EX152" s="192"/>
      <c r="EY152" s="192"/>
      <c r="EZ152" s="192"/>
      <c r="FA152" s="192"/>
      <c r="FB152" s="192"/>
      <c r="FC152" s="192"/>
      <c r="FD152" s="192"/>
      <c r="FE152" s="192"/>
      <c r="FF152" s="192"/>
      <c r="FG152" s="192"/>
      <c r="FH152" s="192"/>
      <c r="FI152" s="192"/>
      <c r="FJ152" s="192"/>
      <c r="FK152" s="192"/>
      <c r="FL152" s="192"/>
      <c r="FM152" s="192"/>
      <c r="FN152" s="192"/>
      <c r="FO152" s="192"/>
      <c r="FP152" s="192"/>
      <c r="FQ152" s="192"/>
      <c r="FR152" s="192"/>
      <c r="FS152" s="192"/>
      <c r="FT152" s="192"/>
      <c r="FU152" s="192"/>
      <c r="FV152" s="192"/>
      <c r="FW152" s="192"/>
      <c r="FX152" s="192"/>
      <c r="FY152" s="192"/>
      <c r="FZ152" s="192"/>
      <c r="GA152" s="192"/>
      <c r="GB152" s="192"/>
      <c r="GC152" s="192"/>
      <c r="GD152" s="192"/>
      <c r="GE152" s="192"/>
      <c r="GF152" s="192"/>
      <c r="GG152" s="192"/>
      <c r="GH152" s="192"/>
      <c r="GI152" s="192"/>
      <c r="GJ152" s="192"/>
      <c r="GK152" s="192"/>
      <c r="GL152" s="192"/>
      <c r="GM152" s="192"/>
      <c r="GN152" s="192"/>
      <c r="GO152" s="192"/>
      <c r="GP152" s="192"/>
      <c r="GQ152" s="192"/>
      <c r="GR152" s="192"/>
      <c r="GS152" s="192"/>
      <c r="GT152" s="192"/>
      <c r="GU152" s="192"/>
      <c r="GV152" s="192"/>
      <c r="GW152" s="192"/>
      <c r="GX152" s="192"/>
      <c r="GY152" s="192"/>
      <c r="GZ152" s="192"/>
      <c r="HA152" s="192"/>
      <c r="HB152" s="192"/>
      <c r="HC152" s="192"/>
      <c r="HD152" s="192"/>
      <c r="HE152" s="192"/>
      <c r="HF152" s="192"/>
      <c r="HG152" s="192"/>
      <c r="HH152" s="192"/>
      <c r="HI152" s="192"/>
      <c r="HJ152" s="192"/>
      <c r="HK152" s="192"/>
      <c r="HL152" s="192"/>
      <c r="HM152" s="192"/>
      <c r="HN152" s="192"/>
      <c r="HO152" s="192"/>
      <c r="HP152" s="192"/>
      <c r="HQ152" s="192"/>
    </row>
    <row r="153" s="191" customFormat="1" spans="1:225">
      <c r="A153" s="203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  <c r="EG153" s="192"/>
      <c r="EH153" s="192"/>
      <c r="EI153" s="192"/>
      <c r="EJ153" s="192"/>
      <c r="EK153" s="192"/>
      <c r="EL153" s="192"/>
      <c r="EM153" s="192"/>
      <c r="EN153" s="192"/>
      <c r="EO153" s="192"/>
      <c r="EP153" s="192"/>
      <c r="EQ153" s="192"/>
      <c r="ER153" s="192"/>
      <c r="ES153" s="192"/>
      <c r="ET153" s="192"/>
      <c r="EU153" s="192"/>
      <c r="EV153" s="192"/>
      <c r="EW153" s="192"/>
      <c r="EX153" s="192"/>
      <c r="EY153" s="192"/>
      <c r="EZ153" s="192"/>
      <c r="FA153" s="192"/>
      <c r="FB153" s="192"/>
      <c r="FC153" s="192"/>
      <c r="FD153" s="192"/>
      <c r="FE153" s="192"/>
      <c r="FF153" s="192"/>
      <c r="FG153" s="192"/>
      <c r="FH153" s="192"/>
      <c r="FI153" s="192"/>
      <c r="FJ153" s="192"/>
      <c r="FK153" s="192"/>
      <c r="FL153" s="192"/>
      <c r="FM153" s="192"/>
      <c r="FN153" s="192"/>
      <c r="FO153" s="192"/>
      <c r="FP153" s="192"/>
      <c r="FQ153" s="192"/>
      <c r="FR153" s="192"/>
      <c r="FS153" s="192"/>
      <c r="FT153" s="192"/>
      <c r="FU153" s="192"/>
      <c r="FV153" s="192"/>
      <c r="FW153" s="192"/>
      <c r="FX153" s="192"/>
      <c r="FY153" s="192"/>
      <c r="FZ153" s="192"/>
      <c r="GA153" s="192"/>
      <c r="GB153" s="192"/>
      <c r="GC153" s="192"/>
      <c r="GD153" s="192"/>
      <c r="GE153" s="192"/>
      <c r="GF153" s="192"/>
      <c r="GG153" s="192"/>
      <c r="GH153" s="192"/>
      <c r="GI153" s="192"/>
      <c r="GJ153" s="192"/>
      <c r="GK153" s="192"/>
      <c r="GL153" s="192"/>
      <c r="GM153" s="192"/>
      <c r="GN153" s="192"/>
      <c r="GO153" s="192"/>
      <c r="GP153" s="192"/>
      <c r="GQ153" s="192"/>
      <c r="GR153" s="192"/>
      <c r="GS153" s="192"/>
      <c r="GT153" s="192"/>
      <c r="GU153" s="192"/>
      <c r="GV153" s="192"/>
      <c r="GW153" s="192"/>
      <c r="GX153" s="192"/>
      <c r="GY153" s="192"/>
      <c r="GZ153" s="192"/>
      <c r="HA153" s="192"/>
      <c r="HB153" s="192"/>
      <c r="HC153" s="192"/>
      <c r="HD153" s="192"/>
      <c r="HE153" s="192"/>
      <c r="HF153" s="192"/>
      <c r="HG153" s="192"/>
      <c r="HH153" s="192"/>
      <c r="HI153" s="192"/>
      <c r="HJ153" s="192"/>
      <c r="HK153" s="192"/>
      <c r="HL153" s="192"/>
      <c r="HM153" s="192"/>
      <c r="HN153" s="192"/>
      <c r="HO153" s="192"/>
      <c r="HP153" s="192"/>
      <c r="HQ153" s="192"/>
    </row>
    <row r="154" s="191" customFormat="1" spans="1:225">
      <c r="A154" s="203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  <c r="EG154" s="192"/>
      <c r="EH154" s="192"/>
      <c r="EI154" s="192"/>
      <c r="EJ154" s="192"/>
      <c r="EK154" s="192"/>
      <c r="EL154" s="192"/>
      <c r="EM154" s="192"/>
      <c r="EN154" s="192"/>
      <c r="EO154" s="192"/>
      <c r="EP154" s="192"/>
      <c r="EQ154" s="192"/>
      <c r="ER154" s="192"/>
      <c r="ES154" s="192"/>
      <c r="ET154" s="192"/>
      <c r="EU154" s="192"/>
      <c r="EV154" s="192"/>
      <c r="EW154" s="192"/>
      <c r="EX154" s="192"/>
      <c r="EY154" s="192"/>
      <c r="EZ154" s="192"/>
      <c r="FA154" s="192"/>
      <c r="FB154" s="192"/>
      <c r="FC154" s="192"/>
      <c r="FD154" s="192"/>
      <c r="FE154" s="192"/>
      <c r="FF154" s="192"/>
      <c r="FG154" s="192"/>
      <c r="FH154" s="192"/>
      <c r="FI154" s="192"/>
      <c r="FJ154" s="192"/>
      <c r="FK154" s="192"/>
      <c r="FL154" s="192"/>
      <c r="FM154" s="192"/>
      <c r="FN154" s="192"/>
      <c r="FO154" s="192"/>
      <c r="FP154" s="192"/>
      <c r="FQ154" s="192"/>
      <c r="FR154" s="192"/>
      <c r="FS154" s="192"/>
      <c r="FT154" s="192"/>
      <c r="FU154" s="192"/>
      <c r="FV154" s="192"/>
      <c r="FW154" s="192"/>
      <c r="FX154" s="192"/>
      <c r="FY154" s="192"/>
      <c r="FZ154" s="192"/>
      <c r="GA154" s="192"/>
      <c r="GB154" s="192"/>
      <c r="GC154" s="192"/>
      <c r="GD154" s="192"/>
      <c r="GE154" s="192"/>
      <c r="GF154" s="192"/>
      <c r="GG154" s="192"/>
      <c r="GH154" s="192"/>
      <c r="GI154" s="192"/>
      <c r="GJ154" s="192"/>
      <c r="GK154" s="192"/>
      <c r="GL154" s="192"/>
      <c r="GM154" s="192"/>
      <c r="GN154" s="192"/>
      <c r="GO154" s="192"/>
      <c r="GP154" s="192"/>
      <c r="GQ154" s="192"/>
      <c r="GR154" s="192"/>
      <c r="GS154" s="192"/>
      <c r="GT154" s="192"/>
      <c r="GU154" s="192"/>
      <c r="GV154" s="192"/>
      <c r="GW154" s="192"/>
      <c r="GX154" s="192"/>
      <c r="GY154" s="192"/>
      <c r="GZ154" s="192"/>
      <c r="HA154" s="192"/>
      <c r="HB154" s="192"/>
      <c r="HC154" s="192"/>
      <c r="HD154" s="192"/>
      <c r="HE154" s="192"/>
      <c r="HF154" s="192"/>
      <c r="HG154" s="192"/>
      <c r="HH154" s="192"/>
      <c r="HI154" s="192"/>
      <c r="HJ154" s="192"/>
      <c r="HK154" s="192"/>
      <c r="HL154" s="192"/>
      <c r="HM154" s="192"/>
      <c r="HN154" s="192"/>
      <c r="HO154" s="192"/>
      <c r="HP154" s="192"/>
      <c r="HQ154" s="192"/>
    </row>
    <row r="155" s="191" customFormat="1" spans="1:225">
      <c r="A155" s="203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92"/>
      <c r="EN155" s="192"/>
      <c r="EO155" s="192"/>
      <c r="EP155" s="192"/>
      <c r="EQ155" s="192"/>
      <c r="ER155" s="192"/>
      <c r="ES155" s="192"/>
      <c r="ET155" s="192"/>
      <c r="EU155" s="192"/>
      <c r="EV155" s="192"/>
      <c r="EW155" s="192"/>
      <c r="EX155" s="192"/>
      <c r="EY155" s="192"/>
      <c r="EZ155" s="192"/>
      <c r="FA155" s="192"/>
      <c r="FB155" s="192"/>
      <c r="FC155" s="192"/>
      <c r="FD155" s="192"/>
      <c r="FE155" s="192"/>
      <c r="FF155" s="192"/>
      <c r="FG155" s="192"/>
      <c r="FH155" s="192"/>
      <c r="FI155" s="192"/>
      <c r="FJ155" s="192"/>
      <c r="FK155" s="192"/>
      <c r="FL155" s="192"/>
      <c r="FM155" s="192"/>
      <c r="FN155" s="192"/>
      <c r="FO155" s="192"/>
      <c r="FP155" s="192"/>
      <c r="FQ155" s="192"/>
      <c r="FR155" s="192"/>
      <c r="FS155" s="192"/>
      <c r="FT155" s="192"/>
      <c r="FU155" s="192"/>
      <c r="FV155" s="192"/>
      <c r="FW155" s="192"/>
      <c r="FX155" s="192"/>
      <c r="FY155" s="192"/>
      <c r="FZ155" s="192"/>
      <c r="GA155" s="192"/>
      <c r="GB155" s="192"/>
      <c r="GC155" s="192"/>
      <c r="GD155" s="192"/>
      <c r="GE155" s="192"/>
      <c r="GF155" s="192"/>
      <c r="GG155" s="192"/>
      <c r="GH155" s="192"/>
      <c r="GI155" s="192"/>
      <c r="GJ155" s="192"/>
      <c r="GK155" s="192"/>
      <c r="GL155" s="192"/>
      <c r="GM155" s="192"/>
      <c r="GN155" s="192"/>
      <c r="GO155" s="192"/>
      <c r="GP155" s="192"/>
      <c r="GQ155" s="192"/>
      <c r="GR155" s="192"/>
      <c r="GS155" s="192"/>
      <c r="GT155" s="192"/>
      <c r="GU155" s="192"/>
      <c r="GV155" s="192"/>
      <c r="GW155" s="192"/>
      <c r="GX155" s="192"/>
      <c r="GY155" s="192"/>
      <c r="GZ155" s="192"/>
      <c r="HA155" s="192"/>
      <c r="HB155" s="192"/>
      <c r="HC155" s="192"/>
      <c r="HD155" s="192"/>
      <c r="HE155" s="192"/>
      <c r="HF155" s="192"/>
      <c r="HG155" s="192"/>
      <c r="HH155" s="192"/>
      <c r="HI155" s="192"/>
      <c r="HJ155" s="192"/>
      <c r="HK155" s="192"/>
      <c r="HL155" s="192"/>
      <c r="HM155" s="192"/>
      <c r="HN155" s="192"/>
      <c r="HO155" s="192"/>
      <c r="HP155" s="192"/>
      <c r="HQ155" s="192"/>
    </row>
    <row r="156" s="191" customFormat="1" spans="1:225">
      <c r="A156" s="203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2"/>
      <c r="ER156" s="192"/>
      <c r="ES156" s="192"/>
      <c r="ET156" s="192"/>
      <c r="EU156" s="192"/>
      <c r="EV156" s="192"/>
      <c r="EW156" s="192"/>
      <c r="EX156" s="192"/>
      <c r="EY156" s="192"/>
      <c r="EZ156" s="192"/>
      <c r="FA156" s="192"/>
      <c r="FB156" s="192"/>
      <c r="FC156" s="192"/>
      <c r="FD156" s="192"/>
      <c r="FE156" s="192"/>
      <c r="FF156" s="192"/>
      <c r="FG156" s="192"/>
      <c r="FH156" s="192"/>
      <c r="FI156" s="192"/>
      <c r="FJ156" s="192"/>
      <c r="FK156" s="192"/>
      <c r="FL156" s="192"/>
      <c r="FM156" s="192"/>
      <c r="FN156" s="192"/>
      <c r="FO156" s="192"/>
      <c r="FP156" s="192"/>
      <c r="FQ156" s="192"/>
      <c r="FR156" s="192"/>
      <c r="FS156" s="192"/>
      <c r="FT156" s="192"/>
      <c r="FU156" s="192"/>
      <c r="FV156" s="192"/>
      <c r="FW156" s="192"/>
      <c r="FX156" s="192"/>
      <c r="FY156" s="192"/>
      <c r="FZ156" s="192"/>
      <c r="GA156" s="192"/>
      <c r="GB156" s="192"/>
      <c r="GC156" s="192"/>
      <c r="GD156" s="192"/>
      <c r="GE156" s="192"/>
      <c r="GF156" s="192"/>
      <c r="GG156" s="192"/>
      <c r="GH156" s="192"/>
      <c r="GI156" s="192"/>
      <c r="GJ156" s="192"/>
      <c r="GK156" s="192"/>
      <c r="GL156" s="192"/>
      <c r="GM156" s="192"/>
      <c r="GN156" s="192"/>
      <c r="GO156" s="192"/>
      <c r="GP156" s="192"/>
      <c r="GQ156" s="192"/>
      <c r="GR156" s="192"/>
      <c r="GS156" s="192"/>
      <c r="GT156" s="192"/>
      <c r="GU156" s="192"/>
      <c r="GV156" s="192"/>
      <c r="GW156" s="192"/>
      <c r="GX156" s="192"/>
      <c r="GY156" s="192"/>
      <c r="GZ156" s="192"/>
      <c r="HA156" s="192"/>
      <c r="HB156" s="192"/>
      <c r="HC156" s="192"/>
      <c r="HD156" s="192"/>
      <c r="HE156" s="192"/>
      <c r="HF156" s="192"/>
      <c r="HG156" s="192"/>
      <c r="HH156" s="192"/>
      <c r="HI156" s="192"/>
      <c r="HJ156" s="192"/>
      <c r="HK156" s="192"/>
      <c r="HL156" s="192"/>
      <c r="HM156" s="192"/>
      <c r="HN156" s="192"/>
      <c r="HO156" s="192"/>
      <c r="HP156" s="192"/>
      <c r="HQ156" s="192"/>
    </row>
    <row r="157" s="191" customFormat="1" spans="1:225">
      <c r="A157" s="203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2"/>
      <c r="ES157" s="192"/>
      <c r="ET157" s="192"/>
      <c r="EU157" s="192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2"/>
      <c r="FG157" s="192"/>
      <c r="FH157" s="192"/>
      <c r="FI157" s="192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2"/>
      <c r="FU157" s="192"/>
      <c r="FV157" s="192"/>
      <c r="FW157" s="192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2"/>
      <c r="GI157" s="192"/>
      <c r="GJ157" s="192"/>
      <c r="GK157" s="192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2"/>
      <c r="GW157" s="192"/>
      <c r="GX157" s="192"/>
      <c r="GY157" s="192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2"/>
      <c r="HK157" s="192"/>
      <c r="HL157" s="192"/>
      <c r="HM157" s="192"/>
      <c r="HN157" s="192"/>
      <c r="HO157" s="192"/>
      <c r="HP157" s="192"/>
      <c r="HQ157" s="192"/>
    </row>
    <row r="158" s="191" customFormat="1" spans="1:225">
      <c r="A158" s="203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  <c r="EC158" s="192"/>
      <c r="ED158" s="192"/>
      <c r="EE158" s="192"/>
      <c r="EF158" s="192"/>
      <c r="EG158" s="192"/>
      <c r="EH158" s="192"/>
      <c r="EI158" s="192"/>
      <c r="EJ158" s="192"/>
      <c r="EK158" s="192"/>
      <c r="EL158" s="192"/>
      <c r="EM158" s="192"/>
      <c r="EN158" s="192"/>
      <c r="EO158" s="192"/>
      <c r="EP158" s="192"/>
      <c r="EQ158" s="192"/>
      <c r="ER158" s="192"/>
      <c r="ES158" s="192"/>
      <c r="ET158" s="192"/>
      <c r="EU158" s="192"/>
      <c r="EV158" s="192"/>
      <c r="EW158" s="192"/>
      <c r="EX158" s="192"/>
      <c r="EY158" s="192"/>
      <c r="EZ158" s="192"/>
      <c r="FA158" s="192"/>
      <c r="FB158" s="192"/>
      <c r="FC158" s="192"/>
      <c r="FD158" s="192"/>
      <c r="FE158" s="192"/>
      <c r="FF158" s="192"/>
      <c r="FG158" s="192"/>
      <c r="FH158" s="192"/>
      <c r="FI158" s="192"/>
      <c r="FJ158" s="192"/>
      <c r="FK158" s="192"/>
      <c r="FL158" s="192"/>
      <c r="FM158" s="192"/>
      <c r="FN158" s="192"/>
      <c r="FO158" s="192"/>
      <c r="FP158" s="192"/>
      <c r="FQ158" s="192"/>
      <c r="FR158" s="192"/>
      <c r="FS158" s="192"/>
      <c r="FT158" s="192"/>
      <c r="FU158" s="192"/>
      <c r="FV158" s="192"/>
      <c r="FW158" s="192"/>
      <c r="FX158" s="192"/>
      <c r="FY158" s="192"/>
      <c r="FZ158" s="192"/>
      <c r="GA158" s="192"/>
      <c r="GB158" s="192"/>
      <c r="GC158" s="192"/>
      <c r="GD158" s="192"/>
      <c r="GE158" s="192"/>
      <c r="GF158" s="192"/>
      <c r="GG158" s="192"/>
      <c r="GH158" s="192"/>
      <c r="GI158" s="192"/>
      <c r="GJ158" s="192"/>
      <c r="GK158" s="192"/>
      <c r="GL158" s="192"/>
      <c r="GM158" s="192"/>
      <c r="GN158" s="192"/>
      <c r="GO158" s="192"/>
      <c r="GP158" s="192"/>
      <c r="GQ158" s="192"/>
      <c r="GR158" s="192"/>
      <c r="GS158" s="192"/>
      <c r="GT158" s="192"/>
      <c r="GU158" s="192"/>
      <c r="GV158" s="192"/>
      <c r="GW158" s="192"/>
      <c r="GX158" s="192"/>
      <c r="GY158" s="192"/>
      <c r="GZ158" s="192"/>
      <c r="HA158" s="192"/>
      <c r="HB158" s="192"/>
      <c r="HC158" s="192"/>
      <c r="HD158" s="192"/>
      <c r="HE158" s="192"/>
      <c r="HF158" s="192"/>
      <c r="HG158" s="192"/>
      <c r="HH158" s="192"/>
      <c r="HI158" s="192"/>
      <c r="HJ158" s="192"/>
      <c r="HK158" s="192"/>
      <c r="HL158" s="192"/>
      <c r="HM158" s="192"/>
      <c r="HN158" s="192"/>
      <c r="HO158" s="192"/>
      <c r="HP158" s="192"/>
      <c r="HQ158" s="192"/>
    </row>
    <row r="159" s="191" customFormat="1" spans="1:225">
      <c r="A159" s="203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  <c r="EG159" s="192"/>
      <c r="EH159" s="192"/>
      <c r="EI159" s="192"/>
      <c r="EJ159" s="192"/>
      <c r="EK159" s="192"/>
      <c r="EL159" s="192"/>
      <c r="EM159" s="192"/>
      <c r="EN159" s="192"/>
      <c r="EO159" s="192"/>
      <c r="EP159" s="192"/>
      <c r="EQ159" s="192"/>
      <c r="ER159" s="192"/>
      <c r="ES159" s="192"/>
      <c r="ET159" s="192"/>
      <c r="EU159" s="192"/>
      <c r="EV159" s="192"/>
      <c r="EW159" s="192"/>
      <c r="EX159" s="192"/>
      <c r="EY159" s="192"/>
      <c r="EZ159" s="192"/>
      <c r="FA159" s="192"/>
      <c r="FB159" s="192"/>
      <c r="FC159" s="192"/>
      <c r="FD159" s="192"/>
      <c r="FE159" s="192"/>
      <c r="FF159" s="192"/>
      <c r="FG159" s="192"/>
      <c r="FH159" s="192"/>
      <c r="FI159" s="192"/>
      <c r="FJ159" s="192"/>
      <c r="FK159" s="192"/>
      <c r="FL159" s="192"/>
      <c r="FM159" s="192"/>
      <c r="FN159" s="192"/>
      <c r="FO159" s="192"/>
      <c r="FP159" s="192"/>
      <c r="FQ159" s="192"/>
      <c r="FR159" s="192"/>
      <c r="FS159" s="192"/>
      <c r="FT159" s="192"/>
      <c r="FU159" s="192"/>
      <c r="FV159" s="192"/>
      <c r="FW159" s="192"/>
      <c r="FX159" s="192"/>
      <c r="FY159" s="192"/>
      <c r="FZ159" s="192"/>
      <c r="GA159" s="192"/>
      <c r="GB159" s="192"/>
      <c r="GC159" s="192"/>
      <c r="GD159" s="192"/>
      <c r="GE159" s="192"/>
      <c r="GF159" s="192"/>
      <c r="GG159" s="192"/>
      <c r="GH159" s="192"/>
      <c r="GI159" s="192"/>
      <c r="GJ159" s="192"/>
      <c r="GK159" s="192"/>
      <c r="GL159" s="192"/>
      <c r="GM159" s="192"/>
      <c r="GN159" s="192"/>
      <c r="GO159" s="192"/>
      <c r="GP159" s="192"/>
      <c r="GQ159" s="192"/>
      <c r="GR159" s="192"/>
      <c r="GS159" s="192"/>
      <c r="GT159" s="192"/>
      <c r="GU159" s="192"/>
      <c r="GV159" s="192"/>
      <c r="GW159" s="192"/>
      <c r="GX159" s="192"/>
      <c r="GY159" s="192"/>
      <c r="GZ159" s="192"/>
      <c r="HA159" s="192"/>
      <c r="HB159" s="192"/>
      <c r="HC159" s="192"/>
      <c r="HD159" s="192"/>
      <c r="HE159" s="192"/>
      <c r="HF159" s="192"/>
      <c r="HG159" s="192"/>
      <c r="HH159" s="192"/>
      <c r="HI159" s="192"/>
      <c r="HJ159" s="192"/>
      <c r="HK159" s="192"/>
      <c r="HL159" s="192"/>
      <c r="HM159" s="192"/>
      <c r="HN159" s="192"/>
      <c r="HO159" s="192"/>
      <c r="HP159" s="192"/>
      <c r="HQ159" s="192"/>
    </row>
    <row r="160" s="191" customFormat="1" spans="1:225">
      <c r="A160" s="203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  <c r="EG160" s="192"/>
      <c r="EH160" s="192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2"/>
      <c r="ES160" s="192"/>
      <c r="ET160" s="192"/>
      <c r="EU160" s="192"/>
      <c r="EV160" s="192"/>
      <c r="EW160" s="192"/>
      <c r="EX160" s="192"/>
      <c r="EY160" s="192"/>
      <c r="EZ160" s="192"/>
      <c r="FA160" s="192"/>
      <c r="FB160" s="192"/>
      <c r="FC160" s="192"/>
      <c r="FD160" s="192"/>
      <c r="FE160" s="192"/>
      <c r="FF160" s="192"/>
      <c r="FG160" s="192"/>
      <c r="FH160" s="192"/>
      <c r="FI160" s="192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2"/>
      <c r="FU160" s="192"/>
      <c r="FV160" s="192"/>
      <c r="FW160" s="192"/>
      <c r="FX160" s="192"/>
      <c r="FY160" s="192"/>
      <c r="FZ160" s="192"/>
      <c r="GA160" s="192"/>
      <c r="GB160" s="192"/>
      <c r="GC160" s="192"/>
      <c r="GD160" s="192"/>
      <c r="GE160" s="192"/>
      <c r="GF160" s="192"/>
      <c r="GG160" s="192"/>
      <c r="GH160" s="192"/>
      <c r="GI160" s="192"/>
      <c r="GJ160" s="192"/>
      <c r="GK160" s="192"/>
      <c r="GL160" s="192"/>
      <c r="GM160" s="192"/>
      <c r="GN160" s="192"/>
      <c r="GO160" s="192"/>
      <c r="GP160" s="192"/>
      <c r="GQ160" s="192"/>
      <c r="GR160" s="192"/>
      <c r="GS160" s="192"/>
      <c r="GT160" s="192"/>
      <c r="GU160" s="192"/>
      <c r="GV160" s="192"/>
      <c r="GW160" s="192"/>
      <c r="GX160" s="192"/>
      <c r="GY160" s="192"/>
      <c r="GZ160" s="192"/>
      <c r="HA160" s="192"/>
      <c r="HB160" s="192"/>
      <c r="HC160" s="192"/>
      <c r="HD160" s="192"/>
      <c r="HE160" s="192"/>
      <c r="HF160" s="192"/>
      <c r="HG160" s="192"/>
      <c r="HH160" s="192"/>
      <c r="HI160" s="192"/>
      <c r="HJ160" s="192"/>
      <c r="HK160" s="192"/>
      <c r="HL160" s="192"/>
      <c r="HM160" s="192"/>
      <c r="HN160" s="192"/>
      <c r="HO160" s="192"/>
      <c r="HP160" s="192"/>
      <c r="HQ160" s="192"/>
    </row>
    <row r="161" s="191" customFormat="1" spans="1:225">
      <c r="A161" s="203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  <c r="EC161" s="192"/>
      <c r="ED161" s="192"/>
      <c r="EE161" s="192"/>
      <c r="EF161" s="192"/>
      <c r="EG161" s="192"/>
      <c r="EH161" s="192"/>
      <c r="EI161" s="192"/>
      <c r="EJ161" s="192"/>
      <c r="EK161" s="192"/>
      <c r="EL161" s="192"/>
      <c r="EM161" s="192"/>
      <c r="EN161" s="192"/>
      <c r="EO161" s="192"/>
      <c r="EP161" s="192"/>
      <c r="EQ161" s="192"/>
      <c r="ER161" s="192"/>
      <c r="ES161" s="192"/>
      <c r="ET161" s="192"/>
      <c r="EU161" s="192"/>
      <c r="EV161" s="192"/>
      <c r="EW161" s="192"/>
      <c r="EX161" s="192"/>
      <c r="EY161" s="192"/>
      <c r="EZ161" s="192"/>
      <c r="FA161" s="192"/>
      <c r="FB161" s="192"/>
      <c r="FC161" s="192"/>
      <c r="FD161" s="192"/>
      <c r="FE161" s="192"/>
      <c r="FF161" s="192"/>
      <c r="FG161" s="192"/>
      <c r="FH161" s="192"/>
      <c r="FI161" s="192"/>
      <c r="FJ161" s="192"/>
      <c r="FK161" s="192"/>
      <c r="FL161" s="192"/>
      <c r="FM161" s="192"/>
      <c r="FN161" s="192"/>
      <c r="FO161" s="192"/>
      <c r="FP161" s="192"/>
      <c r="FQ161" s="192"/>
      <c r="FR161" s="192"/>
      <c r="FS161" s="192"/>
      <c r="FT161" s="192"/>
      <c r="FU161" s="192"/>
      <c r="FV161" s="192"/>
      <c r="FW161" s="192"/>
      <c r="FX161" s="192"/>
      <c r="FY161" s="192"/>
      <c r="FZ161" s="192"/>
      <c r="GA161" s="192"/>
      <c r="GB161" s="192"/>
      <c r="GC161" s="192"/>
      <c r="GD161" s="192"/>
      <c r="GE161" s="192"/>
      <c r="GF161" s="192"/>
      <c r="GG161" s="192"/>
      <c r="GH161" s="192"/>
      <c r="GI161" s="192"/>
      <c r="GJ161" s="192"/>
      <c r="GK161" s="192"/>
      <c r="GL161" s="192"/>
      <c r="GM161" s="192"/>
      <c r="GN161" s="192"/>
      <c r="GO161" s="192"/>
      <c r="GP161" s="192"/>
      <c r="GQ161" s="192"/>
      <c r="GR161" s="192"/>
      <c r="GS161" s="192"/>
      <c r="GT161" s="192"/>
      <c r="GU161" s="192"/>
      <c r="GV161" s="192"/>
      <c r="GW161" s="192"/>
      <c r="GX161" s="192"/>
      <c r="GY161" s="192"/>
      <c r="GZ161" s="192"/>
      <c r="HA161" s="192"/>
      <c r="HB161" s="192"/>
      <c r="HC161" s="192"/>
      <c r="HD161" s="192"/>
      <c r="HE161" s="192"/>
      <c r="HF161" s="192"/>
      <c r="HG161" s="192"/>
      <c r="HH161" s="192"/>
      <c r="HI161" s="192"/>
      <c r="HJ161" s="192"/>
      <c r="HK161" s="192"/>
      <c r="HL161" s="192"/>
      <c r="HM161" s="192"/>
      <c r="HN161" s="192"/>
      <c r="HO161" s="192"/>
      <c r="HP161" s="192"/>
      <c r="HQ161" s="192"/>
    </row>
    <row r="162" s="191" customFormat="1" spans="1:225">
      <c r="A162" s="203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  <c r="EG162" s="192"/>
      <c r="EH162" s="192"/>
      <c r="EI162" s="192"/>
      <c r="EJ162" s="192"/>
      <c r="EK162" s="192"/>
      <c r="EL162" s="192"/>
      <c r="EM162" s="192"/>
      <c r="EN162" s="192"/>
      <c r="EO162" s="192"/>
      <c r="EP162" s="192"/>
      <c r="EQ162" s="192"/>
      <c r="ER162" s="192"/>
      <c r="ES162" s="192"/>
      <c r="ET162" s="192"/>
      <c r="EU162" s="192"/>
      <c r="EV162" s="192"/>
      <c r="EW162" s="192"/>
      <c r="EX162" s="192"/>
      <c r="EY162" s="192"/>
      <c r="EZ162" s="192"/>
      <c r="FA162" s="192"/>
      <c r="FB162" s="192"/>
      <c r="FC162" s="192"/>
      <c r="FD162" s="192"/>
      <c r="FE162" s="192"/>
      <c r="FF162" s="192"/>
      <c r="FG162" s="192"/>
      <c r="FH162" s="192"/>
      <c r="FI162" s="192"/>
      <c r="FJ162" s="192"/>
      <c r="FK162" s="192"/>
      <c r="FL162" s="192"/>
      <c r="FM162" s="192"/>
      <c r="FN162" s="192"/>
      <c r="FO162" s="192"/>
      <c r="FP162" s="192"/>
      <c r="FQ162" s="192"/>
      <c r="FR162" s="192"/>
      <c r="FS162" s="192"/>
      <c r="FT162" s="192"/>
      <c r="FU162" s="192"/>
      <c r="FV162" s="192"/>
      <c r="FW162" s="192"/>
      <c r="FX162" s="192"/>
      <c r="FY162" s="192"/>
      <c r="FZ162" s="192"/>
      <c r="GA162" s="192"/>
      <c r="GB162" s="192"/>
      <c r="GC162" s="192"/>
      <c r="GD162" s="192"/>
      <c r="GE162" s="192"/>
      <c r="GF162" s="192"/>
      <c r="GG162" s="192"/>
      <c r="GH162" s="192"/>
      <c r="GI162" s="192"/>
      <c r="GJ162" s="192"/>
      <c r="GK162" s="192"/>
      <c r="GL162" s="192"/>
      <c r="GM162" s="192"/>
      <c r="GN162" s="192"/>
      <c r="GO162" s="192"/>
      <c r="GP162" s="192"/>
      <c r="GQ162" s="192"/>
      <c r="GR162" s="192"/>
      <c r="GS162" s="192"/>
      <c r="GT162" s="192"/>
      <c r="GU162" s="192"/>
      <c r="GV162" s="192"/>
      <c r="GW162" s="192"/>
      <c r="GX162" s="192"/>
      <c r="GY162" s="192"/>
      <c r="GZ162" s="192"/>
      <c r="HA162" s="192"/>
      <c r="HB162" s="192"/>
      <c r="HC162" s="192"/>
      <c r="HD162" s="192"/>
      <c r="HE162" s="192"/>
      <c r="HF162" s="192"/>
      <c r="HG162" s="192"/>
      <c r="HH162" s="192"/>
      <c r="HI162" s="192"/>
      <c r="HJ162" s="192"/>
      <c r="HK162" s="192"/>
      <c r="HL162" s="192"/>
      <c r="HM162" s="192"/>
      <c r="HN162" s="192"/>
      <c r="HO162" s="192"/>
      <c r="HP162" s="192"/>
      <c r="HQ162" s="192"/>
    </row>
    <row r="163" s="191" customFormat="1" spans="1:225">
      <c r="A163" s="203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  <c r="EC163" s="192"/>
      <c r="ED163" s="192"/>
      <c r="EE163" s="192"/>
      <c r="EF163" s="192"/>
      <c r="EG163" s="192"/>
      <c r="EH163" s="192"/>
      <c r="EI163" s="192"/>
      <c r="EJ163" s="192"/>
      <c r="EK163" s="192"/>
      <c r="EL163" s="192"/>
      <c r="EM163" s="192"/>
      <c r="EN163" s="192"/>
      <c r="EO163" s="192"/>
      <c r="EP163" s="192"/>
      <c r="EQ163" s="192"/>
      <c r="ER163" s="192"/>
      <c r="ES163" s="192"/>
      <c r="ET163" s="192"/>
      <c r="EU163" s="192"/>
      <c r="EV163" s="192"/>
      <c r="EW163" s="192"/>
      <c r="EX163" s="192"/>
      <c r="EY163" s="192"/>
      <c r="EZ163" s="192"/>
      <c r="FA163" s="192"/>
      <c r="FB163" s="192"/>
      <c r="FC163" s="192"/>
      <c r="FD163" s="192"/>
      <c r="FE163" s="192"/>
      <c r="FF163" s="192"/>
      <c r="FG163" s="192"/>
      <c r="FH163" s="192"/>
      <c r="FI163" s="192"/>
      <c r="FJ163" s="192"/>
      <c r="FK163" s="192"/>
      <c r="FL163" s="192"/>
      <c r="FM163" s="192"/>
      <c r="FN163" s="192"/>
      <c r="FO163" s="192"/>
      <c r="FP163" s="192"/>
      <c r="FQ163" s="192"/>
      <c r="FR163" s="192"/>
      <c r="FS163" s="192"/>
      <c r="FT163" s="192"/>
      <c r="FU163" s="192"/>
      <c r="FV163" s="192"/>
      <c r="FW163" s="192"/>
      <c r="FX163" s="192"/>
      <c r="FY163" s="192"/>
      <c r="FZ163" s="192"/>
      <c r="GA163" s="192"/>
      <c r="GB163" s="192"/>
      <c r="GC163" s="192"/>
      <c r="GD163" s="192"/>
      <c r="GE163" s="192"/>
      <c r="GF163" s="192"/>
      <c r="GG163" s="192"/>
      <c r="GH163" s="192"/>
      <c r="GI163" s="192"/>
      <c r="GJ163" s="192"/>
      <c r="GK163" s="192"/>
      <c r="GL163" s="192"/>
      <c r="GM163" s="192"/>
      <c r="GN163" s="192"/>
      <c r="GO163" s="192"/>
      <c r="GP163" s="192"/>
      <c r="GQ163" s="192"/>
      <c r="GR163" s="192"/>
      <c r="GS163" s="192"/>
      <c r="GT163" s="192"/>
      <c r="GU163" s="192"/>
      <c r="GV163" s="192"/>
      <c r="GW163" s="192"/>
      <c r="GX163" s="192"/>
      <c r="GY163" s="192"/>
      <c r="GZ163" s="192"/>
      <c r="HA163" s="192"/>
      <c r="HB163" s="192"/>
      <c r="HC163" s="192"/>
      <c r="HD163" s="192"/>
      <c r="HE163" s="192"/>
      <c r="HF163" s="192"/>
      <c r="HG163" s="192"/>
      <c r="HH163" s="192"/>
      <c r="HI163" s="192"/>
      <c r="HJ163" s="192"/>
      <c r="HK163" s="192"/>
      <c r="HL163" s="192"/>
      <c r="HM163" s="192"/>
      <c r="HN163" s="192"/>
      <c r="HO163" s="192"/>
      <c r="HP163" s="192"/>
      <c r="HQ163" s="192"/>
    </row>
    <row r="164" s="191" customFormat="1" spans="1:225">
      <c r="A164" s="203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  <c r="EC164" s="192"/>
      <c r="ED164" s="192"/>
      <c r="EE164" s="192"/>
      <c r="EF164" s="192"/>
      <c r="EG164" s="192"/>
      <c r="EH164" s="192"/>
      <c r="EI164" s="192"/>
      <c r="EJ164" s="192"/>
      <c r="EK164" s="192"/>
      <c r="EL164" s="192"/>
      <c r="EM164" s="192"/>
      <c r="EN164" s="192"/>
      <c r="EO164" s="192"/>
      <c r="EP164" s="192"/>
      <c r="EQ164" s="192"/>
      <c r="ER164" s="192"/>
      <c r="ES164" s="192"/>
      <c r="ET164" s="192"/>
      <c r="EU164" s="192"/>
      <c r="EV164" s="192"/>
      <c r="EW164" s="192"/>
      <c r="EX164" s="192"/>
      <c r="EY164" s="192"/>
      <c r="EZ164" s="192"/>
      <c r="FA164" s="192"/>
      <c r="FB164" s="192"/>
      <c r="FC164" s="192"/>
      <c r="FD164" s="192"/>
      <c r="FE164" s="192"/>
      <c r="FF164" s="192"/>
      <c r="FG164" s="192"/>
      <c r="FH164" s="192"/>
      <c r="FI164" s="192"/>
      <c r="FJ164" s="192"/>
      <c r="FK164" s="192"/>
      <c r="FL164" s="192"/>
      <c r="FM164" s="192"/>
      <c r="FN164" s="192"/>
      <c r="FO164" s="192"/>
      <c r="FP164" s="192"/>
      <c r="FQ164" s="192"/>
      <c r="FR164" s="192"/>
      <c r="FS164" s="192"/>
      <c r="FT164" s="192"/>
      <c r="FU164" s="192"/>
      <c r="FV164" s="192"/>
      <c r="FW164" s="192"/>
      <c r="FX164" s="192"/>
      <c r="FY164" s="192"/>
      <c r="FZ164" s="192"/>
      <c r="GA164" s="192"/>
      <c r="GB164" s="192"/>
      <c r="GC164" s="192"/>
      <c r="GD164" s="192"/>
      <c r="GE164" s="192"/>
      <c r="GF164" s="192"/>
      <c r="GG164" s="192"/>
      <c r="GH164" s="192"/>
      <c r="GI164" s="192"/>
      <c r="GJ164" s="192"/>
      <c r="GK164" s="192"/>
      <c r="GL164" s="192"/>
      <c r="GM164" s="192"/>
      <c r="GN164" s="192"/>
      <c r="GO164" s="192"/>
      <c r="GP164" s="192"/>
      <c r="GQ164" s="192"/>
      <c r="GR164" s="192"/>
      <c r="GS164" s="192"/>
      <c r="GT164" s="192"/>
      <c r="GU164" s="192"/>
      <c r="GV164" s="192"/>
      <c r="GW164" s="192"/>
      <c r="GX164" s="192"/>
      <c r="GY164" s="192"/>
      <c r="GZ164" s="192"/>
      <c r="HA164" s="192"/>
      <c r="HB164" s="192"/>
      <c r="HC164" s="192"/>
      <c r="HD164" s="192"/>
      <c r="HE164" s="192"/>
      <c r="HF164" s="192"/>
      <c r="HG164" s="192"/>
      <c r="HH164" s="192"/>
      <c r="HI164" s="192"/>
      <c r="HJ164" s="192"/>
      <c r="HK164" s="192"/>
      <c r="HL164" s="192"/>
      <c r="HM164" s="192"/>
      <c r="HN164" s="192"/>
      <c r="HO164" s="192"/>
      <c r="HP164" s="192"/>
      <c r="HQ164" s="192"/>
    </row>
    <row r="165" s="191" customFormat="1" spans="1:225">
      <c r="A165" s="203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  <c r="EG165" s="192"/>
      <c r="EH165" s="192"/>
      <c r="EI165" s="192"/>
      <c r="EJ165" s="192"/>
      <c r="EK165" s="192"/>
      <c r="EL165" s="192"/>
      <c r="EM165" s="192"/>
      <c r="EN165" s="192"/>
      <c r="EO165" s="192"/>
      <c r="EP165" s="192"/>
      <c r="EQ165" s="192"/>
      <c r="ER165" s="192"/>
      <c r="ES165" s="192"/>
      <c r="ET165" s="192"/>
      <c r="EU165" s="192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2"/>
      <c r="FG165" s="192"/>
      <c r="FH165" s="192"/>
      <c r="FI165" s="192"/>
      <c r="FJ165" s="192"/>
      <c r="FK165" s="192"/>
      <c r="FL165" s="192"/>
      <c r="FM165" s="192"/>
      <c r="FN165" s="192"/>
      <c r="FO165" s="192"/>
      <c r="FP165" s="192"/>
      <c r="FQ165" s="192"/>
      <c r="FR165" s="192"/>
      <c r="FS165" s="192"/>
      <c r="FT165" s="192"/>
      <c r="FU165" s="192"/>
      <c r="FV165" s="192"/>
      <c r="FW165" s="192"/>
      <c r="FX165" s="192"/>
      <c r="FY165" s="192"/>
      <c r="FZ165" s="192"/>
      <c r="GA165" s="192"/>
      <c r="GB165" s="192"/>
      <c r="GC165" s="192"/>
      <c r="GD165" s="192"/>
      <c r="GE165" s="192"/>
      <c r="GF165" s="192"/>
      <c r="GG165" s="192"/>
      <c r="GH165" s="192"/>
      <c r="GI165" s="192"/>
      <c r="GJ165" s="192"/>
      <c r="GK165" s="192"/>
      <c r="GL165" s="192"/>
      <c r="GM165" s="192"/>
      <c r="GN165" s="192"/>
      <c r="GO165" s="192"/>
      <c r="GP165" s="192"/>
      <c r="GQ165" s="192"/>
      <c r="GR165" s="192"/>
      <c r="GS165" s="192"/>
      <c r="GT165" s="192"/>
      <c r="GU165" s="192"/>
      <c r="GV165" s="192"/>
      <c r="GW165" s="192"/>
      <c r="GX165" s="192"/>
      <c r="GY165" s="192"/>
      <c r="GZ165" s="192"/>
      <c r="HA165" s="192"/>
      <c r="HB165" s="192"/>
      <c r="HC165" s="192"/>
      <c r="HD165" s="192"/>
      <c r="HE165" s="192"/>
      <c r="HF165" s="192"/>
      <c r="HG165" s="192"/>
      <c r="HH165" s="192"/>
      <c r="HI165" s="192"/>
      <c r="HJ165" s="192"/>
      <c r="HK165" s="192"/>
      <c r="HL165" s="192"/>
      <c r="HM165" s="192"/>
      <c r="HN165" s="192"/>
      <c r="HO165" s="192"/>
      <c r="HP165" s="192"/>
      <c r="HQ165" s="192"/>
    </row>
    <row r="166" s="191" customFormat="1" spans="1:225">
      <c r="A166" s="203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2"/>
      <c r="ED166" s="192"/>
      <c r="EE166" s="192"/>
      <c r="EF166" s="192"/>
      <c r="EG166" s="192"/>
      <c r="EH166" s="192"/>
      <c r="EI166" s="192"/>
      <c r="EJ166" s="192"/>
      <c r="EK166" s="192"/>
      <c r="EL166" s="192"/>
      <c r="EM166" s="192"/>
      <c r="EN166" s="192"/>
      <c r="EO166" s="192"/>
      <c r="EP166" s="192"/>
      <c r="EQ166" s="192"/>
      <c r="ER166" s="192"/>
      <c r="ES166" s="192"/>
      <c r="ET166" s="192"/>
      <c r="EU166" s="192"/>
      <c r="EV166" s="192"/>
      <c r="EW166" s="192"/>
      <c r="EX166" s="192"/>
      <c r="EY166" s="192"/>
      <c r="EZ166" s="192"/>
      <c r="FA166" s="192"/>
      <c r="FB166" s="192"/>
      <c r="FC166" s="192"/>
      <c r="FD166" s="192"/>
      <c r="FE166" s="192"/>
      <c r="FF166" s="192"/>
      <c r="FG166" s="192"/>
      <c r="FH166" s="192"/>
      <c r="FI166" s="192"/>
      <c r="FJ166" s="192"/>
      <c r="FK166" s="192"/>
      <c r="FL166" s="192"/>
      <c r="FM166" s="192"/>
      <c r="FN166" s="192"/>
      <c r="FO166" s="192"/>
      <c r="FP166" s="192"/>
      <c r="FQ166" s="192"/>
      <c r="FR166" s="192"/>
      <c r="FS166" s="192"/>
      <c r="FT166" s="192"/>
      <c r="FU166" s="192"/>
      <c r="FV166" s="192"/>
      <c r="FW166" s="192"/>
      <c r="FX166" s="192"/>
      <c r="FY166" s="192"/>
      <c r="FZ166" s="192"/>
      <c r="GA166" s="192"/>
      <c r="GB166" s="192"/>
      <c r="GC166" s="192"/>
      <c r="GD166" s="192"/>
      <c r="GE166" s="192"/>
      <c r="GF166" s="192"/>
      <c r="GG166" s="192"/>
      <c r="GH166" s="192"/>
      <c r="GI166" s="192"/>
      <c r="GJ166" s="192"/>
      <c r="GK166" s="192"/>
      <c r="GL166" s="192"/>
      <c r="GM166" s="192"/>
      <c r="GN166" s="192"/>
      <c r="GO166" s="192"/>
      <c r="GP166" s="192"/>
      <c r="GQ166" s="192"/>
      <c r="GR166" s="192"/>
      <c r="GS166" s="192"/>
      <c r="GT166" s="192"/>
      <c r="GU166" s="192"/>
      <c r="GV166" s="192"/>
      <c r="GW166" s="192"/>
      <c r="GX166" s="192"/>
      <c r="GY166" s="192"/>
      <c r="GZ166" s="192"/>
      <c r="HA166" s="192"/>
      <c r="HB166" s="192"/>
      <c r="HC166" s="192"/>
      <c r="HD166" s="192"/>
      <c r="HE166" s="192"/>
      <c r="HF166" s="192"/>
      <c r="HG166" s="192"/>
      <c r="HH166" s="192"/>
      <c r="HI166" s="192"/>
      <c r="HJ166" s="192"/>
      <c r="HK166" s="192"/>
      <c r="HL166" s="192"/>
      <c r="HM166" s="192"/>
      <c r="HN166" s="192"/>
      <c r="HO166" s="192"/>
      <c r="HP166" s="192"/>
      <c r="HQ166" s="192"/>
    </row>
    <row r="167" s="191" customFormat="1" spans="1:225">
      <c r="A167" s="203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  <c r="EG167" s="192"/>
      <c r="EH167" s="192"/>
      <c r="EI167" s="192"/>
      <c r="EJ167" s="192"/>
      <c r="EK167" s="192"/>
      <c r="EL167" s="192"/>
      <c r="EM167" s="192"/>
      <c r="EN167" s="192"/>
      <c r="EO167" s="192"/>
      <c r="EP167" s="192"/>
      <c r="EQ167" s="192"/>
      <c r="ER167" s="192"/>
      <c r="ES167" s="192"/>
      <c r="ET167" s="192"/>
      <c r="EU167" s="192"/>
      <c r="EV167" s="192"/>
      <c r="EW167" s="192"/>
      <c r="EX167" s="192"/>
      <c r="EY167" s="192"/>
      <c r="EZ167" s="192"/>
      <c r="FA167" s="192"/>
      <c r="FB167" s="192"/>
      <c r="FC167" s="192"/>
      <c r="FD167" s="192"/>
      <c r="FE167" s="192"/>
      <c r="FF167" s="192"/>
      <c r="FG167" s="192"/>
      <c r="FH167" s="192"/>
      <c r="FI167" s="192"/>
      <c r="FJ167" s="192"/>
      <c r="FK167" s="192"/>
      <c r="FL167" s="192"/>
      <c r="FM167" s="192"/>
      <c r="FN167" s="192"/>
      <c r="FO167" s="192"/>
      <c r="FP167" s="192"/>
      <c r="FQ167" s="192"/>
      <c r="FR167" s="192"/>
      <c r="FS167" s="192"/>
      <c r="FT167" s="192"/>
      <c r="FU167" s="192"/>
      <c r="FV167" s="192"/>
      <c r="FW167" s="192"/>
      <c r="FX167" s="192"/>
      <c r="FY167" s="192"/>
      <c r="FZ167" s="192"/>
      <c r="GA167" s="192"/>
      <c r="GB167" s="192"/>
      <c r="GC167" s="192"/>
      <c r="GD167" s="192"/>
      <c r="GE167" s="192"/>
      <c r="GF167" s="192"/>
      <c r="GG167" s="192"/>
      <c r="GH167" s="192"/>
      <c r="GI167" s="192"/>
      <c r="GJ167" s="192"/>
      <c r="GK167" s="192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2"/>
      <c r="GW167" s="192"/>
      <c r="GX167" s="192"/>
      <c r="GY167" s="192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2"/>
      <c r="HK167" s="192"/>
      <c r="HL167" s="192"/>
      <c r="HM167" s="192"/>
      <c r="HN167" s="192"/>
      <c r="HO167" s="192"/>
      <c r="HP167" s="192"/>
      <c r="HQ167" s="192"/>
    </row>
    <row r="168" s="191" customFormat="1" spans="1:225">
      <c r="A168" s="203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2"/>
      <c r="ES168" s="192"/>
      <c r="ET168" s="192"/>
      <c r="EU168" s="192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2"/>
      <c r="FG168" s="192"/>
      <c r="FH168" s="192"/>
      <c r="FI168" s="192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2"/>
      <c r="FU168" s="192"/>
      <c r="FV168" s="192"/>
      <c r="FW168" s="192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2"/>
      <c r="GI168" s="192"/>
      <c r="GJ168" s="192"/>
      <c r="GK168" s="192"/>
      <c r="GL168" s="192"/>
      <c r="GM168" s="192"/>
      <c r="GN168" s="192"/>
      <c r="GO168" s="192"/>
      <c r="GP168" s="192"/>
      <c r="GQ168" s="192"/>
      <c r="GR168" s="192"/>
      <c r="GS168" s="192"/>
      <c r="GT168" s="192"/>
      <c r="GU168" s="192"/>
      <c r="GV168" s="192"/>
      <c r="GW168" s="192"/>
      <c r="GX168" s="192"/>
      <c r="GY168" s="192"/>
      <c r="GZ168" s="192"/>
      <c r="HA168" s="192"/>
      <c r="HB168" s="192"/>
      <c r="HC168" s="192"/>
      <c r="HD168" s="192"/>
      <c r="HE168" s="192"/>
      <c r="HF168" s="192"/>
      <c r="HG168" s="192"/>
      <c r="HH168" s="192"/>
      <c r="HI168" s="192"/>
      <c r="HJ168" s="192"/>
      <c r="HK168" s="192"/>
      <c r="HL168" s="192"/>
      <c r="HM168" s="192"/>
      <c r="HN168" s="192"/>
      <c r="HO168" s="192"/>
      <c r="HP168" s="192"/>
      <c r="HQ168" s="192"/>
    </row>
    <row r="169" s="191" customFormat="1" spans="1:225">
      <c r="A169" s="203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2"/>
      <c r="ES169" s="192"/>
      <c r="ET169" s="192"/>
      <c r="EU169" s="192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2"/>
      <c r="FG169" s="192"/>
      <c r="FH169" s="192"/>
      <c r="FI169" s="192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2"/>
      <c r="FU169" s="192"/>
      <c r="FV169" s="192"/>
      <c r="FW169" s="192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2"/>
      <c r="GI169" s="192"/>
      <c r="GJ169" s="192"/>
      <c r="GK169" s="192"/>
      <c r="GL169" s="192"/>
      <c r="GM169" s="192"/>
      <c r="GN169" s="192"/>
      <c r="GO169" s="192"/>
      <c r="GP169" s="192"/>
      <c r="GQ169" s="192"/>
      <c r="GR169" s="192"/>
      <c r="GS169" s="192"/>
      <c r="GT169" s="192"/>
      <c r="GU169" s="192"/>
      <c r="GV169" s="192"/>
      <c r="GW169" s="192"/>
      <c r="GX169" s="192"/>
      <c r="GY169" s="192"/>
      <c r="GZ169" s="192"/>
      <c r="HA169" s="192"/>
      <c r="HB169" s="192"/>
      <c r="HC169" s="192"/>
      <c r="HD169" s="192"/>
      <c r="HE169" s="192"/>
      <c r="HF169" s="192"/>
      <c r="HG169" s="192"/>
      <c r="HH169" s="192"/>
      <c r="HI169" s="192"/>
      <c r="HJ169" s="192"/>
      <c r="HK169" s="192"/>
      <c r="HL169" s="192"/>
      <c r="HM169" s="192"/>
      <c r="HN169" s="192"/>
      <c r="HO169" s="192"/>
      <c r="HP169" s="192"/>
      <c r="HQ169" s="192"/>
    </row>
    <row r="170" s="191" customFormat="1" spans="1:225">
      <c r="A170" s="203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  <c r="EG170" s="192"/>
      <c r="EH170" s="192"/>
      <c r="EI170" s="192"/>
      <c r="EJ170" s="192"/>
      <c r="EK170" s="192"/>
      <c r="EL170" s="192"/>
      <c r="EM170" s="192"/>
      <c r="EN170" s="192"/>
      <c r="EO170" s="192"/>
      <c r="EP170" s="192"/>
      <c r="EQ170" s="192"/>
      <c r="ER170" s="192"/>
      <c r="ES170" s="192"/>
      <c r="ET170" s="192"/>
      <c r="EU170" s="192"/>
      <c r="EV170" s="192"/>
      <c r="EW170" s="192"/>
      <c r="EX170" s="192"/>
      <c r="EY170" s="192"/>
      <c r="EZ170" s="192"/>
      <c r="FA170" s="192"/>
      <c r="FB170" s="192"/>
      <c r="FC170" s="192"/>
      <c r="FD170" s="192"/>
      <c r="FE170" s="192"/>
      <c r="FF170" s="192"/>
      <c r="FG170" s="192"/>
      <c r="FH170" s="192"/>
      <c r="FI170" s="192"/>
      <c r="FJ170" s="192"/>
      <c r="FK170" s="192"/>
      <c r="FL170" s="192"/>
      <c r="FM170" s="192"/>
      <c r="FN170" s="192"/>
      <c r="FO170" s="192"/>
      <c r="FP170" s="192"/>
      <c r="FQ170" s="192"/>
      <c r="FR170" s="192"/>
      <c r="FS170" s="192"/>
      <c r="FT170" s="192"/>
      <c r="FU170" s="192"/>
      <c r="FV170" s="192"/>
      <c r="FW170" s="192"/>
      <c r="FX170" s="192"/>
      <c r="FY170" s="192"/>
      <c r="FZ170" s="192"/>
      <c r="GA170" s="192"/>
      <c r="GB170" s="192"/>
      <c r="GC170" s="192"/>
      <c r="GD170" s="192"/>
      <c r="GE170" s="192"/>
      <c r="GF170" s="192"/>
      <c r="GG170" s="192"/>
      <c r="GH170" s="192"/>
      <c r="GI170" s="192"/>
      <c r="GJ170" s="192"/>
      <c r="GK170" s="192"/>
      <c r="GL170" s="192"/>
      <c r="GM170" s="192"/>
      <c r="GN170" s="192"/>
      <c r="GO170" s="192"/>
      <c r="GP170" s="192"/>
      <c r="GQ170" s="192"/>
      <c r="GR170" s="192"/>
      <c r="GS170" s="192"/>
      <c r="GT170" s="192"/>
      <c r="GU170" s="192"/>
      <c r="GV170" s="192"/>
      <c r="GW170" s="192"/>
      <c r="GX170" s="192"/>
      <c r="GY170" s="192"/>
      <c r="GZ170" s="192"/>
      <c r="HA170" s="192"/>
      <c r="HB170" s="192"/>
      <c r="HC170" s="192"/>
      <c r="HD170" s="192"/>
      <c r="HE170" s="192"/>
      <c r="HF170" s="192"/>
      <c r="HG170" s="192"/>
      <c r="HH170" s="192"/>
      <c r="HI170" s="192"/>
      <c r="HJ170" s="192"/>
      <c r="HK170" s="192"/>
      <c r="HL170" s="192"/>
      <c r="HM170" s="192"/>
      <c r="HN170" s="192"/>
      <c r="HO170" s="192"/>
      <c r="HP170" s="192"/>
      <c r="HQ170" s="192"/>
    </row>
    <row r="171" s="191" customFormat="1" spans="1:225">
      <c r="A171" s="203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2"/>
      <c r="EE171" s="192"/>
      <c r="EF171" s="192"/>
      <c r="EG171" s="192"/>
      <c r="EH171" s="192"/>
      <c r="EI171" s="192"/>
      <c r="EJ171" s="192"/>
      <c r="EK171" s="192"/>
      <c r="EL171" s="192"/>
      <c r="EM171" s="192"/>
      <c r="EN171" s="192"/>
      <c r="EO171" s="192"/>
      <c r="EP171" s="192"/>
      <c r="EQ171" s="192"/>
      <c r="ER171" s="192"/>
      <c r="ES171" s="192"/>
      <c r="ET171" s="192"/>
      <c r="EU171" s="192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2"/>
      <c r="FG171" s="192"/>
      <c r="FH171" s="192"/>
      <c r="FI171" s="192"/>
      <c r="FJ171" s="192"/>
      <c r="FK171" s="192"/>
      <c r="FL171" s="192"/>
      <c r="FM171" s="192"/>
      <c r="FN171" s="192"/>
      <c r="FO171" s="192"/>
      <c r="FP171" s="192"/>
      <c r="FQ171" s="192"/>
      <c r="FR171" s="192"/>
      <c r="FS171" s="192"/>
      <c r="FT171" s="192"/>
      <c r="FU171" s="192"/>
      <c r="FV171" s="192"/>
      <c r="FW171" s="192"/>
      <c r="FX171" s="192"/>
      <c r="FY171" s="192"/>
      <c r="FZ171" s="192"/>
      <c r="GA171" s="192"/>
      <c r="GB171" s="192"/>
      <c r="GC171" s="192"/>
      <c r="GD171" s="192"/>
      <c r="GE171" s="192"/>
      <c r="GF171" s="192"/>
      <c r="GG171" s="192"/>
      <c r="GH171" s="192"/>
      <c r="GI171" s="192"/>
      <c r="GJ171" s="192"/>
      <c r="GK171" s="192"/>
      <c r="GL171" s="192"/>
      <c r="GM171" s="192"/>
      <c r="GN171" s="192"/>
      <c r="GO171" s="192"/>
      <c r="GP171" s="192"/>
      <c r="GQ171" s="192"/>
      <c r="GR171" s="192"/>
      <c r="GS171" s="192"/>
      <c r="GT171" s="192"/>
      <c r="GU171" s="192"/>
      <c r="GV171" s="192"/>
      <c r="GW171" s="192"/>
      <c r="GX171" s="192"/>
      <c r="GY171" s="192"/>
      <c r="GZ171" s="192"/>
      <c r="HA171" s="192"/>
      <c r="HB171" s="192"/>
      <c r="HC171" s="192"/>
      <c r="HD171" s="192"/>
      <c r="HE171" s="192"/>
      <c r="HF171" s="192"/>
      <c r="HG171" s="192"/>
      <c r="HH171" s="192"/>
      <c r="HI171" s="192"/>
      <c r="HJ171" s="192"/>
      <c r="HK171" s="192"/>
      <c r="HL171" s="192"/>
      <c r="HM171" s="192"/>
      <c r="HN171" s="192"/>
      <c r="HO171" s="192"/>
      <c r="HP171" s="192"/>
      <c r="HQ171" s="192"/>
    </row>
    <row r="172" s="191" customFormat="1" spans="1:225">
      <c r="A172" s="203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2"/>
      <c r="ER172" s="192"/>
      <c r="ES172" s="192"/>
      <c r="ET172" s="192"/>
      <c r="EU172" s="192"/>
      <c r="EV172" s="192"/>
      <c r="EW172" s="192"/>
      <c r="EX172" s="192"/>
      <c r="EY172" s="192"/>
      <c r="EZ172" s="192"/>
      <c r="FA172" s="192"/>
      <c r="FB172" s="192"/>
      <c r="FC172" s="192"/>
      <c r="FD172" s="192"/>
      <c r="FE172" s="192"/>
      <c r="FF172" s="192"/>
      <c r="FG172" s="192"/>
      <c r="FH172" s="192"/>
      <c r="FI172" s="192"/>
      <c r="FJ172" s="192"/>
      <c r="FK172" s="192"/>
      <c r="FL172" s="192"/>
      <c r="FM172" s="192"/>
      <c r="FN172" s="192"/>
      <c r="FO172" s="192"/>
      <c r="FP172" s="192"/>
      <c r="FQ172" s="192"/>
      <c r="FR172" s="192"/>
      <c r="FS172" s="192"/>
      <c r="FT172" s="192"/>
      <c r="FU172" s="192"/>
      <c r="FV172" s="192"/>
      <c r="FW172" s="192"/>
      <c r="FX172" s="192"/>
      <c r="FY172" s="192"/>
      <c r="FZ172" s="192"/>
      <c r="GA172" s="192"/>
      <c r="GB172" s="192"/>
      <c r="GC172" s="192"/>
      <c r="GD172" s="192"/>
      <c r="GE172" s="192"/>
      <c r="GF172" s="192"/>
      <c r="GG172" s="192"/>
      <c r="GH172" s="192"/>
      <c r="GI172" s="192"/>
      <c r="GJ172" s="192"/>
      <c r="GK172" s="192"/>
      <c r="GL172" s="192"/>
      <c r="GM172" s="192"/>
      <c r="GN172" s="192"/>
      <c r="GO172" s="192"/>
      <c r="GP172" s="192"/>
      <c r="GQ172" s="192"/>
      <c r="GR172" s="192"/>
      <c r="GS172" s="192"/>
      <c r="GT172" s="192"/>
      <c r="GU172" s="192"/>
      <c r="GV172" s="192"/>
      <c r="GW172" s="192"/>
      <c r="GX172" s="192"/>
      <c r="GY172" s="192"/>
      <c r="GZ172" s="192"/>
      <c r="HA172" s="192"/>
      <c r="HB172" s="192"/>
      <c r="HC172" s="192"/>
      <c r="HD172" s="192"/>
      <c r="HE172" s="192"/>
      <c r="HF172" s="192"/>
      <c r="HG172" s="192"/>
      <c r="HH172" s="192"/>
      <c r="HI172" s="192"/>
      <c r="HJ172" s="192"/>
      <c r="HK172" s="192"/>
      <c r="HL172" s="192"/>
      <c r="HM172" s="192"/>
      <c r="HN172" s="192"/>
      <c r="HO172" s="192"/>
      <c r="HP172" s="192"/>
      <c r="HQ172" s="192"/>
    </row>
    <row r="173" s="191" customFormat="1" spans="1:225">
      <c r="A173" s="203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  <c r="EG173" s="192"/>
      <c r="EH173" s="192"/>
      <c r="EI173" s="192"/>
      <c r="EJ173" s="192"/>
      <c r="EK173" s="192"/>
      <c r="EL173" s="192"/>
      <c r="EM173" s="192"/>
      <c r="EN173" s="192"/>
      <c r="EO173" s="192"/>
      <c r="EP173" s="192"/>
      <c r="EQ173" s="192"/>
      <c r="ER173" s="192"/>
      <c r="ES173" s="192"/>
      <c r="ET173" s="192"/>
      <c r="EU173" s="192"/>
      <c r="EV173" s="192"/>
      <c r="EW173" s="192"/>
      <c r="EX173" s="192"/>
      <c r="EY173" s="192"/>
      <c r="EZ173" s="192"/>
      <c r="FA173" s="192"/>
      <c r="FB173" s="192"/>
      <c r="FC173" s="192"/>
      <c r="FD173" s="192"/>
      <c r="FE173" s="192"/>
      <c r="FF173" s="192"/>
      <c r="FG173" s="192"/>
      <c r="FH173" s="192"/>
      <c r="FI173" s="192"/>
      <c r="FJ173" s="192"/>
      <c r="FK173" s="192"/>
      <c r="FL173" s="192"/>
      <c r="FM173" s="192"/>
      <c r="FN173" s="192"/>
      <c r="FO173" s="192"/>
      <c r="FP173" s="192"/>
      <c r="FQ173" s="192"/>
      <c r="FR173" s="192"/>
      <c r="FS173" s="192"/>
      <c r="FT173" s="192"/>
      <c r="FU173" s="192"/>
      <c r="FV173" s="192"/>
      <c r="FW173" s="192"/>
      <c r="FX173" s="192"/>
      <c r="FY173" s="192"/>
      <c r="FZ173" s="192"/>
      <c r="GA173" s="192"/>
      <c r="GB173" s="192"/>
      <c r="GC173" s="192"/>
      <c r="GD173" s="192"/>
      <c r="GE173" s="192"/>
      <c r="GF173" s="192"/>
      <c r="GG173" s="192"/>
      <c r="GH173" s="192"/>
      <c r="GI173" s="192"/>
      <c r="GJ173" s="192"/>
      <c r="GK173" s="192"/>
      <c r="GL173" s="192"/>
      <c r="GM173" s="192"/>
      <c r="GN173" s="192"/>
      <c r="GO173" s="192"/>
      <c r="GP173" s="192"/>
      <c r="GQ173" s="192"/>
      <c r="GR173" s="192"/>
      <c r="GS173" s="192"/>
      <c r="GT173" s="192"/>
      <c r="GU173" s="192"/>
      <c r="GV173" s="192"/>
      <c r="GW173" s="192"/>
      <c r="GX173" s="192"/>
      <c r="GY173" s="192"/>
      <c r="GZ173" s="192"/>
      <c r="HA173" s="192"/>
      <c r="HB173" s="192"/>
      <c r="HC173" s="192"/>
      <c r="HD173" s="192"/>
      <c r="HE173" s="192"/>
      <c r="HF173" s="192"/>
      <c r="HG173" s="192"/>
      <c r="HH173" s="192"/>
      <c r="HI173" s="192"/>
      <c r="HJ173" s="192"/>
      <c r="HK173" s="192"/>
      <c r="HL173" s="192"/>
      <c r="HM173" s="192"/>
      <c r="HN173" s="192"/>
      <c r="HO173" s="192"/>
      <c r="HP173" s="192"/>
      <c r="HQ173" s="192"/>
    </row>
    <row r="174" s="191" customFormat="1" spans="1:225">
      <c r="A174" s="203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  <c r="EG174" s="192"/>
      <c r="EH174" s="192"/>
      <c r="EI174" s="192"/>
      <c r="EJ174" s="192"/>
      <c r="EK174" s="192"/>
      <c r="EL174" s="192"/>
      <c r="EM174" s="192"/>
      <c r="EN174" s="192"/>
      <c r="EO174" s="192"/>
      <c r="EP174" s="192"/>
      <c r="EQ174" s="192"/>
      <c r="ER174" s="192"/>
      <c r="ES174" s="192"/>
      <c r="ET174" s="192"/>
      <c r="EU174" s="192"/>
      <c r="EV174" s="192"/>
      <c r="EW174" s="192"/>
      <c r="EX174" s="192"/>
      <c r="EY174" s="192"/>
      <c r="EZ174" s="192"/>
      <c r="FA174" s="192"/>
      <c r="FB174" s="192"/>
      <c r="FC174" s="192"/>
      <c r="FD174" s="192"/>
      <c r="FE174" s="192"/>
      <c r="FF174" s="192"/>
      <c r="FG174" s="192"/>
      <c r="FH174" s="192"/>
      <c r="FI174" s="192"/>
      <c r="FJ174" s="192"/>
      <c r="FK174" s="192"/>
      <c r="FL174" s="192"/>
      <c r="FM174" s="192"/>
      <c r="FN174" s="192"/>
      <c r="FO174" s="192"/>
      <c r="FP174" s="192"/>
      <c r="FQ174" s="192"/>
      <c r="FR174" s="192"/>
      <c r="FS174" s="192"/>
      <c r="FT174" s="192"/>
      <c r="FU174" s="192"/>
      <c r="FV174" s="192"/>
      <c r="FW174" s="192"/>
      <c r="FX174" s="192"/>
      <c r="FY174" s="192"/>
      <c r="FZ174" s="192"/>
      <c r="GA174" s="192"/>
      <c r="GB174" s="192"/>
      <c r="GC174" s="192"/>
      <c r="GD174" s="192"/>
      <c r="GE174" s="192"/>
      <c r="GF174" s="192"/>
      <c r="GG174" s="192"/>
      <c r="GH174" s="192"/>
      <c r="GI174" s="192"/>
      <c r="GJ174" s="192"/>
      <c r="GK174" s="192"/>
      <c r="GL174" s="192"/>
      <c r="GM174" s="192"/>
      <c r="GN174" s="192"/>
      <c r="GO174" s="192"/>
      <c r="GP174" s="192"/>
      <c r="GQ174" s="192"/>
      <c r="GR174" s="192"/>
      <c r="GS174" s="192"/>
      <c r="GT174" s="192"/>
      <c r="GU174" s="192"/>
      <c r="GV174" s="192"/>
      <c r="GW174" s="192"/>
      <c r="GX174" s="192"/>
      <c r="GY174" s="192"/>
      <c r="GZ174" s="192"/>
      <c r="HA174" s="192"/>
      <c r="HB174" s="192"/>
      <c r="HC174" s="192"/>
      <c r="HD174" s="192"/>
      <c r="HE174" s="192"/>
      <c r="HF174" s="192"/>
      <c r="HG174" s="192"/>
      <c r="HH174" s="192"/>
      <c r="HI174" s="192"/>
      <c r="HJ174" s="192"/>
      <c r="HK174" s="192"/>
      <c r="HL174" s="192"/>
      <c r="HM174" s="192"/>
      <c r="HN174" s="192"/>
      <c r="HO174" s="192"/>
      <c r="HP174" s="192"/>
      <c r="HQ174" s="192"/>
    </row>
    <row r="175" s="191" customFormat="1" spans="1:225">
      <c r="A175" s="203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  <c r="EG175" s="192"/>
      <c r="EH175" s="192"/>
      <c r="EI175" s="192"/>
      <c r="EJ175" s="192"/>
      <c r="EK175" s="192"/>
      <c r="EL175" s="192"/>
      <c r="EM175" s="192"/>
      <c r="EN175" s="192"/>
      <c r="EO175" s="192"/>
      <c r="EP175" s="192"/>
      <c r="EQ175" s="192"/>
      <c r="ER175" s="192"/>
      <c r="ES175" s="192"/>
      <c r="ET175" s="192"/>
      <c r="EU175" s="192"/>
      <c r="EV175" s="192"/>
      <c r="EW175" s="192"/>
      <c r="EX175" s="192"/>
      <c r="EY175" s="192"/>
      <c r="EZ175" s="192"/>
      <c r="FA175" s="192"/>
      <c r="FB175" s="192"/>
      <c r="FC175" s="192"/>
      <c r="FD175" s="192"/>
      <c r="FE175" s="192"/>
      <c r="FF175" s="192"/>
      <c r="FG175" s="192"/>
      <c r="FH175" s="192"/>
      <c r="FI175" s="192"/>
      <c r="FJ175" s="192"/>
      <c r="FK175" s="192"/>
      <c r="FL175" s="192"/>
      <c r="FM175" s="192"/>
      <c r="FN175" s="192"/>
      <c r="FO175" s="192"/>
      <c r="FP175" s="192"/>
      <c r="FQ175" s="192"/>
      <c r="FR175" s="192"/>
      <c r="FS175" s="192"/>
      <c r="FT175" s="192"/>
      <c r="FU175" s="192"/>
      <c r="FV175" s="192"/>
      <c r="FW175" s="192"/>
      <c r="FX175" s="192"/>
      <c r="FY175" s="192"/>
      <c r="FZ175" s="192"/>
      <c r="GA175" s="192"/>
      <c r="GB175" s="192"/>
      <c r="GC175" s="192"/>
      <c r="GD175" s="192"/>
      <c r="GE175" s="192"/>
      <c r="GF175" s="192"/>
      <c r="GG175" s="192"/>
      <c r="GH175" s="192"/>
      <c r="GI175" s="192"/>
      <c r="GJ175" s="192"/>
      <c r="GK175" s="192"/>
      <c r="GL175" s="192"/>
      <c r="GM175" s="192"/>
      <c r="GN175" s="192"/>
      <c r="GO175" s="192"/>
      <c r="GP175" s="192"/>
      <c r="GQ175" s="192"/>
      <c r="GR175" s="192"/>
      <c r="GS175" s="192"/>
      <c r="GT175" s="192"/>
      <c r="GU175" s="192"/>
      <c r="GV175" s="192"/>
      <c r="GW175" s="192"/>
      <c r="GX175" s="192"/>
      <c r="GY175" s="192"/>
      <c r="GZ175" s="192"/>
      <c r="HA175" s="192"/>
      <c r="HB175" s="192"/>
      <c r="HC175" s="192"/>
      <c r="HD175" s="192"/>
      <c r="HE175" s="192"/>
      <c r="HF175" s="192"/>
      <c r="HG175" s="192"/>
      <c r="HH175" s="192"/>
      <c r="HI175" s="192"/>
      <c r="HJ175" s="192"/>
      <c r="HK175" s="192"/>
      <c r="HL175" s="192"/>
      <c r="HM175" s="192"/>
      <c r="HN175" s="192"/>
      <c r="HO175" s="192"/>
      <c r="HP175" s="192"/>
      <c r="HQ175" s="192"/>
    </row>
    <row r="176" s="191" customFormat="1" spans="1:225">
      <c r="A176" s="203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192"/>
      <c r="EI176" s="192"/>
      <c r="EJ176" s="192"/>
      <c r="EK176" s="192"/>
      <c r="EL176" s="192"/>
      <c r="EM176" s="192"/>
      <c r="EN176" s="192"/>
      <c r="EO176" s="192"/>
      <c r="EP176" s="192"/>
      <c r="EQ176" s="192"/>
      <c r="ER176" s="192"/>
      <c r="ES176" s="192"/>
      <c r="ET176" s="192"/>
      <c r="EU176" s="192"/>
      <c r="EV176" s="192"/>
      <c r="EW176" s="192"/>
      <c r="EX176" s="192"/>
      <c r="EY176" s="192"/>
      <c r="EZ176" s="192"/>
      <c r="FA176" s="192"/>
      <c r="FB176" s="192"/>
      <c r="FC176" s="192"/>
      <c r="FD176" s="192"/>
      <c r="FE176" s="192"/>
      <c r="FF176" s="192"/>
      <c r="FG176" s="192"/>
      <c r="FH176" s="192"/>
      <c r="FI176" s="192"/>
      <c r="FJ176" s="192"/>
      <c r="FK176" s="192"/>
      <c r="FL176" s="192"/>
      <c r="FM176" s="192"/>
      <c r="FN176" s="192"/>
      <c r="FO176" s="192"/>
      <c r="FP176" s="192"/>
      <c r="FQ176" s="192"/>
      <c r="FR176" s="192"/>
      <c r="FS176" s="192"/>
      <c r="FT176" s="192"/>
      <c r="FU176" s="192"/>
      <c r="FV176" s="192"/>
      <c r="FW176" s="192"/>
      <c r="FX176" s="192"/>
      <c r="FY176" s="192"/>
      <c r="FZ176" s="192"/>
      <c r="GA176" s="192"/>
      <c r="GB176" s="192"/>
      <c r="GC176" s="192"/>
      <c r="GD176" s="192"/>
      <c r="GE176" s="192"/>
      <c r="GF176" s="192"/>
      <c r="GG176" s="192"/>
      <c r="GH176" s="192"/>
      <c r="GI176" s="192"/>
      <c r="GJ176" s="192"/>
      <c r="GK176" s="192"/>
      <c r="GL176" s="192"/>
      <c r="GM176" s="192"/>
      <c r="GN176" s="192"/>
      <c r="GO176" s="192"/>
      <c r="GP176" s="192"/>
      <c r="GQ176" s="192"/>
      <c r="GR176" s="192"/>
      <c r="GS176" s="192"/>
      <c r="GT176" s="192"/>
      <c r="GU176" s="192"/>
      <c r="GV176" s="192"/>
      <c r="GW176" s="192"/>
      <c r="GX176" s="192"/>
      <c r="GY176" s="192"/>
      <c r="GZ176" s="192"/>
      <c r="HA176" s="192"/>
      <c r="HB176" s="192"/>
      <c r="HC176" s="192"/>
      <c r="HD176" s="192"/>
      <c r="HE176" s="192"/>
      <c r="HF176" s="192"/>
      <c r="HG176" s="192"/>
      <c r="HH176" s="192"/>
      <c r="HI176" s="192"/>
      <c r="HJ176" s="192"/>
      <c r="HK176" s="192"/>
      <c r="HL176" s="192"/>
      <c r="HM176" s="192"/>
      <c r="HN176" s="192"/>
      <c r="HO176" s="192"/>
      <c r="HP176" s="192"/>
      <c r="HQ176" s="192"/>
    </row>
    <row r="177" s="191" customFormat="1" spans="1:225">
      <c r="A177" s="203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92"/>
      <c r="EK177" s="192"/>
      <c r="EL177" s="192"/>
      <c r="EM177" s="192"/>
      <c r="EN177" s="192"/>
      <c r="EO177" s="192"/>
      <c r="EP177" s="192"/>
      <c r="EQ177" s="192"/>
      <c r="ER177" s="192"/>
      <c r="ES177" s="192"/>
      <c r="ET177" s="192"/>
      <c r="EU177" s="192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2"/>
      <c r="FG177" s="192"/>
      <c r="FH177" s="192"/>
      <c r="FI177" s="192"/>
      <c r="FJ177" s="192"/>
      <c r="FK177" s="192"/>
      <c r="FL177" s="192"/>
      <c r="FM177" s="192"/>
      <c r="FN177" s="192"/>
      <c r="FO177" s="192"/>
      <c r="FP177" s="192"/>
      <c r="FQ177" s="192"/>
      <c r="FR177" s="192"/>
      <c r="FS177" s="192"/>
      <c r="FT177" s="192"/>
      <c r="FU177" s="192"/>
      <c r="FV177" s="192"/>
      <c r="FW177" s="192"/>
      <c r="FX177" s="192"/>
      <c r="FY177" s="192"/>
      <c r="FZ177" s="192"/>
      <c r="GA177" s="192"/>
      <c r="GB177" s="192"/>
      <c r="GC177" s="192"/>
      <c r="GD177" s="192"/>
      <c r="GE177" s="192"/>
      <c r="GF177" s="192"/>
      <c r="GG177" s="192"/>
      <c r="GH177" s="192"/>
      <c r="GI177" s="192"/>
      <c r="GJ177" s="192"/>
      <c r="GK177" s="192"/>
      <c r="GL177" s="192"/>
      <c r="GM177" s="192"/>
      <c r="GN177" s="192"/>
      <c r="GO177" s="192"/>
      <c r="GP177" s="192"/>
      <c r="GQ177" s="192"/>
      <c r="GR177" s="192"/>
      <c r="GS177" s="192"/>
      <c r="GT177" s="192"/>
      <c r="GU177" s="192"/>
      <c r="GV177" s="192"/>
      <c r="GW177" s="192"/>
      <c r="GX177" s="192"/>
      <c r="GY177" s="192"/>
      <c r="GZ177" s="192"/>
      <c r="HA177" s="192"/>
      <c r="HB177" s="192"/>
      <c r="HC177" s="192"/>
      <c r="HD177" s="192"/>
      <c r="HE177" s="192"/>
      <c r="HF177" s="192"/>
      <c r="HG177" s="192"/>
      <c r="HH177" s="192"/>
      <c r="HI177" s="192"/>
      <c r="HJ177" s="192"/>
      <c r="HK177" s="192"/>
      <c r="HL177" s="192"/>
      <c r="HM177" s="192"/>
      <c r="HN177" s="192"/>
      <c r="HO177" s="192"/>
      <c r="HP177" s="192"/>
      <c r="HQ177" s="192"/>
    </row>
    <row r="178" s="191" customFormat="1" spans="1:225">
      <c r="A178" s="203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  <c r="EC178" s="192"/>
      <c r="ED178" s="192"/>
      <c r="EE178" s="192"/>
      <c r="EF178" s="192"/>
      <c r="EG178" s="192"/>
      <c r="EH178" s="192"/>
      <c r="EI178" s="192"/>
      <c r="EJ178" s="192"/>
      <c r="EK178" s="192"/>
      <c r="EL178" s="192"/>
      <c r="EM178" s="192"/>
      <c r="EN178" s="192"/>
      <c r="EO178" s="192"/>
      <c r="EP178" s="192"/>
      <c r="EQ178" s="192"/>
      <c r="ER178" s="192"/>
      <c r="ES178" s="192"/>
      <c r="ET178" s="192"/>
      <c r="EU178" s="192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2"/>
      <c r="FG178" s="192"/>
      <c r="FH178" s="192"/>
      <c r="FI178" s="192"/>
      <c r="FJ178" s="192"/>
      <c r="FK178" s="192"/>
      <c r="FL178" s="192"/>
      <c r="FM178" s="192"/>
      <c r="FN178" s="192"/>
      <c r="FO178" s="192"/>
      <c r="FP178" s="192"/>
      <c r="FQ178" s="192"/>
      <c r="FR178" s="192"/>
      <c r="FS178" s="192"/>
      <c r="FT178" s="192"/>
      <c r="FU178" s="192"/>
      <c r="FV178" s="192"/>
      <c r="FW178" s="192"/>
      <c r="FX178" s="192"/>
      <c r="FY178" s="192"/>
      <c r="FZ178" s="192"/>
      <c r="GA178" s="192"/>
      <c r="GB178" s="192"/>
      <c r="GC178" s="192"/>
      <c r="GD178" s="192"/>
      <c r="GE178" s="192"/>
      <c r="GF178" s="192"/>
      <c r="GG178" s="192"/>
      <c r="GH178" s="192"/>
      <c r="GI178" s="192"/>
      <c r="GJ178" s="192"/>
      <c r="GK178" s="192"/>
      <c r="GL178" s="192"/>
      <c r="GM178" s="192"/>
      <c r="GN178" s="192"/>
      <c r="GO178" s="192"/>
      <c r="GP178" s="192"/>
      <c r="GQ178" s="192"/>
      <c r="GR178" s="192"/>
      <c r="GS178" s="192"/>
      <c r="GT178" s="192"/>
      <c r="GU178" s="192"/>
      <c r="GV178" s="192"/>
      <c r="GW178" s="192"/>
      <c r="GX178" s="192"/>
      <c r="GY178" s="192"/>
      <c r="GZ178" s="192"/>
      <c r="HA178" s="192"/>
      <c r="HB178" s="192"/>
      <c r="HC178" s="192"/>
      <c r="HD178" s="192"/>
      <c r="HE178" s="192"/>
      <c r="HF178" s="192"/>
      <c r="HG178" s="192"/>
      <c r="HH178" s="192"/>
      <c r="HI178" s="192"/>
      <c r="HJ178" s="192"/>
      <c r="HK178" s="192"/>
      <c r="HL178" s="192"/>
      <c r="HM178" s="192"/>
      <c r="HN178" s="192"/>
      <c r="HO178" s="192"/>
      <c r="HP178" s="192"/>
      <c r="HQ178" s="192"/>
    </row>
    <row r="179" s="191" customFormat="1" spans="1:225">
      <c r="A179" s="203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  <c r="EC179" s="192"/>
      <c r="ED179" s="192"/>
      <c r="EE179" s="192"/>
      <c r="EF179" s="192"/>
      <c r="EG179" s="192"/>
      <c r="EH179" s="192"/>
      <c r="EI179" s="192"/>
      <c r="EJ179" s="192"/>
      <c r="EK179" s="192"/>
      <c r="EL179" s="192"/>
      <c r="EM179" s="192"/>
      <c r="EN179" s="192"/>
      <c r="EO179" s="192"/>
      <c r="EP179" s="192"/>
      <c r="EQ179" s="192"/>
      <c r="ER179" s="192"/>
      <c r="ES179" s="192"/>
      <c r="ET179" s="192"/>
      <c r="EU179" s="192"/>
      <c r="EV179" s="192"/>
      <c r="EW179" s="192"/>
      <c r="EX179" s="192"/>
      <c r="EY179" s="192"/>
      <c r="EZ179" s="192"/>
      <c r="FA179" s="192"/>
      <c r="FB179" s="192"/>
      <c r="FC179" s="192"/>
      <c r="FD179" s="192"/>
      <c r="FE179" s="192"/>
      <c r="FF179" s="192"/>
      <c r="FG179" s="192"/>
      <c r="FH179" s="192"/>
      <c r="FI179" s="192"/>
      <c r="FJ179" s="192"/>
      <c r="FK179" s="192"/>
      <c r="FL179" s="192"/>
      <c r="FM179" s="192"/>
      <c r="FN179" s="192"/>
      <c r="FO179" s="192"/>
      <c r="FP179" s="192"/>
      <c r="FQ179" s="192"/>
      <c r="FR179" s="192"/>
      <c r="FS179" s="192"/>
      <c r="FT179" s="192"/>
      <c r="FU179" s="192"/>
      <c r="FV179" s="192"/>
      <c r="FW179" s="192"/>
      <c r="FX179" s="192"/>
      <c r="FY179" s="192"/>
      <c r="FZ179" s="192"/>
      <c r="GA179" s="192"/>
      <c r="GB179" s="192"/>
      <c r="GC179" s="192"/>
      <c r="GD179" s="192"/>
      <c r="GE179" s="192"/>
      <c r="GF179" s="192"/>
      <c r="GG179" s="192"/>
      <c r="GH179" s="192"/>
      <c r="GI179" s="192"/>
      <c r="GJ179" s="192"/>
      <c r="GK179" s="192"/>
      <c r="GL179" s="192"/>
      <c r="GM179" s="192"/>
      <c r="GN179" s="192"/>
      <c r="GO179" s="192"/>
      <c r="GP179" s="192"/>
      <c r="GQ179" s="192"/>
      <c r="GR179" s="192"/>
      <c r="GS179" s="192"/>
      <c r="GT179" s="192"/>
      <c r="GU179" s="192"/>
      <c r="GV179" s="192"/>
      <c r="GW179" s="192"/>
      <c r="GX179" s="192"/>
      <c r="GY179" s="192"/>
      <c r="GZ179" s="192"/>
      <c r="HA179" s="192"/>
      <c r="HB179" s="192"/>
      <c r="HC179" s="192"/>
      <c r="HD179" s="192"/>
      <c r="HE179" s="192"/>
      <c r="HF179" s="192"/>
      <c r="HG179" s="192"/>
      <c r="HH179" s="192"/>
      <c r="HI179" s="192"/>
      <c r="HJ179" s="192"/>
      <c r="HK179" s="192"/>
      <c r="HL179" s="192"/>
      <c r="HM179" s="192"/>
      <c r="HN179" s="192"/>
      <c r="HO179" s="192"/>
      <c r="HP179" s="192"/>
      <c r="HQ179" s="192"/>
    </row>
    <row r="180" s="191" customFormat="1" spans="1:225">
      <c r="A180" s="203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  <c r="EC180" s="192"/>
      <c r="ED180" s="192"/>
      <c r="EE180" s="192"/>
      <c r="EF180" s="192"/>
      <c r="EG180" s="192"/>
      <c r="EH180" s="192"/>
      <c r="EI180" s="192"/>
      <c r="EJ180" s="192"/>
      <c r="EK180" s="192"/>
      <c r="EL180" s="192"/>
      <c r="EM180" s="192"/>
      <c r="EN180" s="192"/>
      <c r="EO180" s="192"/>
      <c r="EP180" s="192"/>
      <c r="EQ180" s="192"/>
      <c r="ER180" s="192"/>
      <c r="ES180" s="192"/>
      <c r="ET180" s="192"/>
      <c r="EU180" s="192"/>
      <c r="EV180" s="192"/>
      <c r="EW180" s="192"/>
      <c r="EX180" s="192"/>
      <c r="EY180" s="192"/>
      <c r="EZ180" s="192"/>
      <c r="FA180" s="192"/>
      <c r="FB180" s="192"/>
      <c r="FC180" s="192"/>
      <c r="FD180" s="192"/>
      <c r="FE180" s="192"/>
      <c r="FF180" s="192"/>
      <c r="FG180" s="192"/>
      <c r="FH180" s="192"/>
      <c r="FI180" s="192"/>
      <c r="FJ180" s="192"/>
      <c r="FK180" s="192"/>
      <c r="FL180" s="192"/>
      <c r="FM180" s="192"/>
      <c r="FN180" s="192"/>
      <c r="FO180" s="192"/>
      <c r="FP180" s="192"/>
      <c r="FQ180" s="192"/>
      <c r="FR180" s="192"/>
      <c r="FS180" s="192"/>
      <c r="FT180" s="192"/>
      <c r="FU180" s="192"/>
      <c r="FV180" s="192"/>
      <c r="FW180" s="192"/>
      <c r="FX180" s="192"/>
      <c r="FY180" s="192"/>
      <c r="FZ180" s="192"/>
      <c r="GA180" s="192"/>
      <c r="GB180" s="192"/>
      <c r="GC180" s="192"/>
      <c r="GD180" s="192"/>
      <c r="GE180" s="192"/>
      <c r="GF180" s="192"/>
      <c r="GG180" s="192"/>
      <c r="GH180" s="192"/>
      <c r="GI180" s="192"/>
      <c r="GJ180" s="192"/>
      <c r="GK180" s="192"/>
      <c r="GL180" s="192"/>
      <c r="GM180" s="192"/>
      <c r="GN180" s="192"/>
      <c r="GO180" s="192"/>
      <c r="GP180" s="192"/>
      <c r="GQ180" s="192"/>
      <c r="GR180" s="192"/>
      <c r="GS180" s="192"/>
      <c r="GT180" s="192"/>
      <c r="GU180" s="192"/>
      <c r="GV180" s="192"/>
      <c r="GW180" s="192"/>
      <c r="GX180" s="192"/>
      <c r="GY180" s="192"/>
      <c r="GZ180" s="192"/>
      <c r="HA180" s="192"/>
      <c r="HB180" s="192"/>
      <c r="HC180" s="192"/>
      <c r="HD180" s="192"/>
      <c r="HE180" s="192"/>
      <c r="HF180" s="192"/>
      <c r="HG180" s="192"/>
      <c r="HH180" s="192"/>
      <c r="HI180" s="192"/>
      <c r="HJ180" s="192"/>
      <c r="HK180" s="192"/>
      <c r="HL180" s="192"/>
      <c r="HM180" s="192"/>
      <c r="HN180" s="192"/>
      <c r="HO180" s="192"/>
      <c r="HP180" s="192"/>
      <c r="HQ180" s="192"/>
    </row>
    <row r="181" s="191" customFormat="1" spans="1:225">
      <c r="A181" s="203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  <c r="EC181" s="192"/>
      <c r="ED181" s="192"/>
      <c r="EE181" s="192"/>
      <c r="EF181" s="192"/>
      <c r="EG181" s="192"/>
      <c r="EH181" s="192"/>
      <c r="EI181" s="192"/>
      <c r="EJ181" s="192"/>
      <c r="EK181" s="192"/>
      <c r="EL181" s="192"/>
      <c r="EM181" s="192"/>
      <c r="EN181" s="192"/>
      <c r="EO181" s="192"/>
      <c r="EP181" s="192"/>
      <c r="EQ181" s="192"/>
      <c r="ER181" s="192"/>
      <c r="ES181" s="192"/>
      <c r="ET181" s="192"/>
      <c r="EU181" s="192"/>
      <c r="EV181" s="192"/>
      <c r="EW181" s="192"/>
      <c r="EX181" s="192"/>
      <c r="EY181" s="192"/>
      <c r="EZ181" s="192"/>
      <c r="FA181" s="192"/>
      <c r="FB181" s="192"/>
      <c r="FC181" s="192"/>
      <c r="FD181" s="192"/>
      <c r="FE181" s="192"/>
      <c r="FF181" s="192"/>
      <c r="FG181" s="192"/>
      <c r="FH181" s="192"/>
      <c r="FI181" s="192"/>
      <c r="FJ181" s="192"/>
      <c r="FK181" s="192"/>
      <c r="FL181" s="192"/>
      <c r="FM181" s="192"/>
      <c r="FN181" s="192"/>
      <c r="FO181" s="192"/>
      <c r="FP181" s="192"/>
      <c r="FQ181" s="192"/>
      <c r="FR181" s="192"/>
      <c r="FS181" s="192"/>
      <c r="FT181" s="192"/>
      <c r="FU181" s="192"/>
      <c r="FV181" s="192"/>
      <c r="FW181" s="192"/>
      <c r="FX181" s="192"/>
      <c r="FY181" s="192"/>
      <c r="FZ181" s="192"/>
      <c r="GA181" s="192"/>
      <c r="GB181" s="192"/>
      <c r="GC181" s="192"/>
      <c r="GD181" s="192"/>
      <c r="GE181" s="192"/>
      <c r="GF181" s="192"/>
      <c r="GG181" s="192"/>
      <c r="GH181" s="192"/>
      <c r="GI181" s="192"/>
      <c r="GJ181" s="192"/>
      <c r="GK181" s="192"/>
      <c r="GL181" s="192"/>
      <c r="GM181" s="192"/>
      <c r="GN181" s="192"/>
      <c r="GO181" s="192"/>
      <c r="GP181" s="192"/>
      <c r="GQ181" s="192"/>
      <c r="GR181" s="192"/>
      <c r="GS181" s="192"/>
      <c r="GT181" s="192"/>
      <c r="GU181" s="192"/>
      <c r="GV181" s="192"/>
      <c r="GW181" s="192"/>
      <c r="GX181" s="192"/>
      <c r="GY181" s="192"/>
      <c r="GZ181" s="192"/>
      <c r="HA181" s="192"/>
      <c r="HB181" s="192"/>
      <c r="HC181" s="192"/>
      <c r="HD181" s="192"/>
      <c r="HE181" s="192"/>
      <c r="HF181" s="192"/>
      <c r="HG181" s="192"/>
      <c r="HH181" s="192"/>
      <c r="HI181" s="192"/>
      <c r="HJ181" s="192"/>
      <c r="HK181" s="192"/>
      <c r="HL181" s="192"/>
      <c r="HM181" s="192"/>
      <c r="HN181" s="192"/>
      <c r="HO181" s="192"/>
      <c r="HP181" s="192"/>
      <c r="HQ181" s="192"/>
    </row>
    <row r="182" s="191" customFormat="1" spans="1:225">
      <c r="A182" s="203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92"/>
      <c r="EG182" s="192"/>
      <c r="EH182" s="192"/>
      <c r="EI182" s="192"/>
      <c r="EJ182" s="192"/>
      <c r="EK182" s="192"/>
      <c r="EL182" s="192"/>
      <c r="EM182" s="192"/>
      <c r="EN182" s="192"/>
      <c r="EO182" s="192"/>
      <c r="EP182" s="192"/>
      <c r="EQ182" s="192"/>
      <c r="ER182" s="192"/>
      <c r="ES182" s="192"/>
      <c r="ET182" s="192"/>
      <c r="EU182" s="192"/>
      <c r="EV182" s="192"/>
      <c r="EW182" s="192"/>
      <c r="EX182" s="192"/>
      <c r="EY182" s="192"/>
      <c r="EZ182" s="192"/>
      <c r="FA182" s="192"/>
      <c r="FB182" s="192"/>
      <c r="FC182" s="192"/>
      <c r="FD182" s="192"/>
      <c r="FE182" s="192"/>
      <c r="FF182" s="192"/>
      <c r="FG182" s="192"/>
      <c r="FH182" s="192"/>
      <c r="FI182" s="192"/>
      <c r="FJ182" s="192"/>
      <c r="FK182" s="192"/>
      <c r="FL182" s="192"/>
      <c r="FM182" s="192"/>
      <c r="FN182" s="192"/>
      <c r="FO182" s="192"/>
      <c r="FP182" s="192"/>
      <c r="FQ182" s="192"/>
      <c r="FR182" s="192"/>
      <c r="FS182" s="192"/>
      <c r="FT182" s="192"/>
      <c r="FU182" s="192"/>
      <c r="FV182" s="192"/>
      <c r="FW182" s="192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2"/>
      <c r="GI182" s="192"/>
      <c r="GJ182" s="192"/>
      <c r="GK182" s="192"/>
      <c r="GL182" s="192"/>
      <c r="GM182" s="192"/>
      <c r="GN182" s="192"/>
      <c r="GO182" s="192"/>
      <c r="GP182" s="192"/>
      <c r="GQ182" s="192"/>
      <c r="GR182" s="192"/>
      <c r="GS182" s="192"/>
      <c r="GT182" s="192"/>
      <c r="GU182" s="192"/>
      <c r="GV182" s="192"/>
      <c r="GW182" s="192"/>
      <c r="GX182" s="192"/>
      <c r="GY182" s="192"/>
      <c r="GZ182" s="192"/>
      <c r="HA182" s="192"/>
      <c r="HB182" s="192"/>
      <c r="HC182" s="192"/>
      <c r="HD182" s="192"/>
      <c r="HE182" s="192"/>
      <c r="HF182" s="192"/>
      <c r="HG182" s="192"/>
      <c r="HH182" s="192"/>
      <c r="HI182" s="192"/>
      <c r="HJ182" s="192"/>
      <c r="HK182" s="192"/>
      <c r="HL182" s="192"/>
      <c r="HM182" s="192"/>
      <c r="HN182" s="192"/>
      <c r="HO182" s="192"/>
      <c r="HP182" s="192"/>
      <c r="HQ182" s="192"/>
    </row>
    <row r="183" s="191" customFormat="1" spans="1:225">
      <c r="A183" s="203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2"/>
      <c r="ES183" s="192"/>
      <c r="ET183" s="192"/>
      <c r="EU183" s="192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2"/>
      <c r="FG183" s="192"/>
      <c r="FH183" s="192"/>
      <c r="FI183" s="192"/>
      <c r="FJ183" s="192"/>
      <c r="FK183" s="192"/>
      <c r="FL183" s="192"/>
      <c r="FM183" s="192"/>
      <c r="FN183" s="192"/>
      <c r="FO183" s="192"/>
      <c r="FP183" s="192"/>
      <c r="FQ183" s="192"/>
      <c r="FR183" s="192"/>
      <c r="FS183" s="192"/>
      <c r="FT183" s="192"/>
      <c r="FU183" s="192"/>
      <c r="FV183" s="192"/>
      <c r="FW183" s="192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2"/>
      <c r="GI183" s="192"/>
      <c r="GJ183" s="192"/>
      <c r="GK183" s="192"/>
      <c r="GL183" s="192"/>
      <c r="GM183" s="192"/>
      <c r="GN183" s="192"/>
      <c r="GO183" s="192"/>
      <c r="GP183" s="192"/>
      <c r="GQ183" s="192"/>
      <c r="GR183" s="192"/>
      <c r="GS183" s="192"/>
      <c r="GT183" s="192"/>
      <c r="GU183" s="192"/>
      <c r="GV183" s="192"/>
      <c r="GW183" s="192"/>
      <c r="GX183" s="192"/>
      <c r="GY183" s="192"/>
      <c r="GZ183" s="192"/>
      <c r="HA183" s="192"/>
      <c r="HB183" s="192"/>
      <c r="HC183" s="192"/>
      <c r="HD183" s="192"/>
      <c r="HE183" s="192"/>
      <c r="HF183" s="192"/>
      <c r="HG183" s="192"/>
      <c r="HH183" s="192"/>
      <c r="HI183" s="192"/>
      <c r="HJ183" s="192"/>
      <c r="HK183" s="192"/>
      <c r="HL183" s="192"/>
      <c r="HM183" s="192"/>
      <c r="HN183" s="192"/>
      <c r="HO183" s="192"/>
      <c r="HP183" s="192"/>
      <c r="HQ183" s="192"/>
    </row>
    <row r="184" s="191" customFormat="1" spans="1:225">
      <c r="A184" s="203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192"/>
      <c r="FI184" s="192"/>
      <c r="FJ184" s="192"/>
      <c r="FK184" s="192"/>
      <c r="FL184" s="192"/>
      <c r="FM184" s="192"/>
      <c r="FN184" s="192"/>
      <c r="FO184" s="192"/>
      <c r="FP184" s="192"/>
      <c r="FQ184" s="192"/>
      <c r="FR184" s="192"/>
      <c r="FS184" s="192"/>
      <c r="FT184" s="192"/>
      <c r="FU184" s="192"/>
      <c r="FV184" s="192"/>
      <c r="FW184" s="192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2"/>
      <c r="GI184" s="192"/>
      <c r="GJ184" s="192"/>
      <c r="GK184" s="192"/>
      <c r="GL184" s="192"/>
      <c r="GM184" s="192"/>
      <c r="GN184" s="192"/>
      <c r="GO184" s="192"/>
      <c r="GP184" s="192"/>
      <c r="GQ184" s="192"/>
      <c r="GR184" s="192"/>
      <c r="GS184" s="192"/>
      <c r="GT184" s="192"/>
      <c r="GU184" s="192"/>
      <c r="GV184" s="192"/>
      <c r="GW184" s="192"/>
      <c r="GX184" s="192"/>
      <c r="GY184" s="192"/>
      <c r="GZ184" s="192"/>
      <c r="HA184" s="192"/>
      <c r="HB184" s="192"/>
      <c r="HC184" s="192"/>
      <c r="HD184" s="192"/>
      <c r="HE184" s="192"/>
      <c r="HF184" s="192"/>
      <c r="HG184" s="192"/>
      <c r="HH184" s="192"/>
      <c r="HI184" s="192"/>
      <c r="HJ184" s="192"/>
      <c r="HK184" s="192"/>
      <c r="HL184" s="192"/>
      <c r="HM184" s="192"/>
      <c r="HN184" s="192"/>
      <c r="HO184" s="192"/>
      <c r="HP184" s="192"/>
      <c r="HQ184" s="192"/>
    </row>
    <row r="185" s="191" customFormat="1" spans="1:225">
      <c r="A185" s="203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  <c r="EC185" s="192"/>
      <c r="ED185" s="192"/>
      <c r="EE185" s="192"/>
      <c r="EF185" s="192"/>
      <c r="EG185" s="192"/>
      <c r="EH185" s="192"/>
      <c r="EI185" s="192"/>
      <c r="EJ185" s="192"/>
      <c r="EK185" s="192"/>
      <c r="EL185" s="192"/>
      <c r="EM185" s="192"/>
      <c r="EN185" s="192"/>
      <c r="EO185" s="192"/>
      <c r="EP185" s="192"/>
      <c r="EQ185" s="192"/>
      <c r="ER185" s="192"/>
      <c r="ES185" s="192"/>
      <c r="ET185" s="192"/>
      <c r="EU185" s="192"/>
      <c r="EV185" s="192"/>
      <c r="EW185" s="192"/>
      <c r="EX185" s="192"/>
      <c r="EY185" s="192"/>
      <c r="EZ185" s="192"/>
      <c r="FA185" s="192"/>
      <c r="FB185" s="192"/>
      <c r="FC185" s="192"/>
      <c r="FD185" s="192"/>
      <c r="FE185" s="192"/>
      <c r="FF185" s="192"/>
      <c r="FG185" s="192"/>
      <c r="FH185" s="192"/>
      <c r="FI185" s="192"/>
      <c r="FJ185" s="192"/>
      <c r="FK185" s="192"/>
      <c r="FL185" s="192"/>
      <c r="FM185" s="192"/>
      <c r="FN185" s="192"/>
      <c r="FO185" s="192"/>
      <c r="FP185" s="192"/>
      <c r="FQ185" s="192"/>
      <c r="FR185" s="192"/>
      <c r="FS185" s="192"/>
      <c r="FT185" s="192"/>
      <c r="FU185" s="192"/>
      <c r="FV185" s="192"/>
      <c r="FW185" s="192"/>
      <c r="FX185" s="192"/>
      <c r="FY185" s="192"/>
      <c r="FZ185" s="192"/>
      <c r="GA185" s="192"/>
      <c r="GB185" s="192"/>
      <c r="GC185" s="192"/>
      <c r="GD185" s="192"/>
      <c r="GE185" s="192"/>
      <c r="GF185" s="192"/>
      <c r="GG185" s="192"/>
      <c r="GH185" s="192"/>
      <c r="GI185" s="192"/>
      <c r="GJ185" s="192"/>
      <c r="GK185" s="192"/>
      <c r="GL185" s="192"/>
      <c r="GM185" s="192"/>
      <c r="GN185" s="192"/>
      <c r="GO185" s="192"/>
      <c r="GP185" s="192"/>
      <c r="GQ185" s="192"/>
      <c r="GR185" s="192"/>
      <c r="GS185" s="192"/>
      <c r="GT185" s="192"/>
      <c r="GU185" s="192"/>
      <c r="GV185" s="192"/>
      <c r="GW185" s="192"/>
      <c r="GX185" s="192"/>
      <c r="GY185" s="192"/>
      <c r="GZ185" s="192"/>
      <c r="HA185" s="192"/>
      <c r="HB185" s="192"/>
      <c r="HC185" s="192"/>
      <c r="HD185" s="192"/>
      <c r="HE185" s="192"/>
      <c r="HF185" s="192"/>
      <c r="HG185" s="192"/>
      <c r="HH185" s="192"/>
      <c r="HI185" s="192"/>
      <c r="HJ185" s="192"/>
      <c r="HK185" s="192"/>
      <c r="HL185" s="192"/>
      <c r="HM185" s="192"/>
      <c r="HN185" s="192"/>
      <c r="HO185" s="192"/>
      <c r="HP185" s="192"/>
      <c r="HQ185" s="192"/>
    </row>
    <row r="186" s="191" customFormat="1" spans="1:225">
      <c r="A186" s="203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  <c r="EG186" s="192"/>
      <c r="EH186" s="192"/>
      <c r="EI186" s="192"/>
      <c r="EJ186" s="192"/>
      <c r="EK186" s="192"/>
      <c r="EL186" s="192"/>
      <c r="EM186" s="192"/>
      <c r="EN186" s="192"/>
      <c r="EO186" s="192"/>
      <c r="EP186" s="192"/>
      <c r="EQ186" s="192"/>
      <c r="ER186" s="192"/>
      <c r="ES186" s="192"/>
      <c r="ET186" s="192"/>
      <c r="EU186" s="192"/>
      <c r="EV186" s="192"/>
      <c r="EW186" s="192"/>
      <c r="EX186" s="192"/>
      <c r="EY186" s="192"/>
      <c r="EZ186" s="192"/>
      <c r="FA186" s="192"/>
      <c r="FB186" s="192"/>
      <c r="FC186" s="192"/>
      <c r="FD186" s="192"/>
      <c r="FE186" s="192"/>
      <c r="FF186" s="192"/>
      <c r="FG186" s="192"/>
      <c r="FH186" s="192"/>
      <c r="FI186" s="192"/>
      <c r="FJ186" s="192"/>
      <c r="FK186" s="192"/>
      <c r="FL186" s="192"/>
      <c r="FM186" s="192"/>
      <c r="FN186" s="192"/>
      <c r="FO186" s="192"/>
      <c r="FP186" s="192"/>
      <c r="FQ186" s="192"/>
      <c r="FR186" s="192"/>
      <c r="FS186" s="192"/>
      <c r="FT186" s="192"/>
      <c r="FU186" s="192"/>
      <c r="FV186" s="192"/>
      <c r="FW186" s="192"/>
      <c r="FX186" s="192"/>
      <c r="FY186" s="192"/>
      <c r="FZ186" s="192"/>
      <c r="GA186" s="192"/>
      <c r="GB186" s="192"/>
      <c r="GC186" s="192"/>
      <c r="GD186" s="192"/>
      <c r="GE186" s="192"/>
      <c r="GF186" s="192"/>
      <c r="GG186" s="192"/>
      <c r="GH186" s="192"/>
      <c r="GI186" s="192"/>
      <c r="GJ186" s="192"/>
      <c r="GK186" s="192"/>
      <c r="GL186" s="192"/>
      <c r="GM186" s="192"/>
      <c r="GN186" s="192"/>
      <c r="GO186" s="192"/>
      <c r="GP186" s="192"/>
      <c r="GQ186" s="192"/>
      <c r="GR186" s="192"/>
      <c r="GS186" s="192"/>
      <c r="GT186" s="192"/>
      <c r="GU186" s="192"/>
      <c r="GV186" s="192"/>
      <c r="GW186" s="192"/>
      <c r="GX186" s="192"/>
      <c r="GY186" s="192"/>
      <c r="GZ186" s="192"/>
      <c r="HA186" s="192"/>
      <c r="HB186" s="192"/>
      <c r="HC186" s="192"/>
      <c r="HD186" s="192"/>
      <c r="HE186" s="192"/>
      <c r="HF186" s="192"/>
      <c r="HG186" s="192"/>
      <c r="HH186" s="192"/>
      <c r="HI186" s="192"/>
      <c r="HJ186" s="192"/>
      <c r="HK186" s="192"/>
      <c r="HL186" s="192"/>
      <c r="HM186" s="192"/>
      <c r="HN186" s="192"/>
      <c r="HO186" s="192"/>
      <c r="HP186" s="192"/>
      <c r="HQ186" s="192"/>
    </row>
    <row r="187" s="191" customFormat="1" spans="1:225">
      <c r="A187" s="203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  <c r="EG187" s="192"/>
      <c r="EH187" s="192"/>
      <c r="EI187" s="192"/>
      <c r="EJ187" s="192"/>
      <c r="EK187" s="192"/>
      <c r="EL187" s="192"/>
      <c r="EM187" s="192"/>
      <c r="EN187" s="192"/>
      <c r="EO187" s="192"/>
      <c r="EP187" s="192"/>
      <c r="EQ187" s="192"/>
      <c r="ER187" s="192"/>
      <c r="ES187" s="192"/>
      <c r="ET187" s="192"/>
      <c r="EU187" s="192"/>
      <c r="EV187" s="192"/>
      <c r="EW187" s="192"/>
      <c r="EX187" s="192"/>
      <c r="EY187" s="192"/>
      <c r="EZ187" s="192"/>
      <c r="FA187" s="192"/>
      <c r="FB187" s="192"/>
      <c r="FC187" s="192"/>
      <c r="FD187" s="192"/>
      <c r="FE187" s="192"/>
      <c r="FF187" s="192"/>
      <c r="FG187" s="192"/>
      <c r="FH187" s="192"/>
      <c r="FI187" s="192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92"/>
      <c r="FU187" s="192"/>
      <c r="FV187" s="192"/>
      <c r="FW187" s="192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2"/>
      <c r="GI187" s="192"/>
      <c r="GJ187" s="192"/>
      <c r="GK187" s="192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92"/>
      <c r="GW187" s="192"/>
      <c r="GX187" s="192"/>
      <c r="GY187" s="192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92"/>
      <c r="HK187" s="192"/>
      <c r="HL187" s="192"/>
      <c r="HM187" s="192"/>
      <c r="HN187" s="192"/>
      <c r="HO187" s="192"/>
      <c r="HP187" s="192"/>
      <c r="HQ187" s="192"/>
    </row>
    <row r="188" s="191" customFormat="1" spans="1:225">
      <c r="A188" s="203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  <c r="EG188" s="192"/>
      <c r="EH188" s="192"/>
      <c r="EI188" s="192"/>
      <c r="EJ188" s="192"/>
      <c r="EK188" s="192"/>
      <c r="EL188" s="192"/>
      <c r="EM188" s="192"/>
      <c r="EN188" s="192"/>
      <c r="EO188" s="192"/>
      <c r="EP188" s="192"/>
      <c r="EQ188" s="192"/>
      <c r="ER188" s="192"/>
      <c r="ES188" s="192"/>
      <c r="ET188" s="192"/>
      <c r="EU188" s="192"/>
      <c r="EV188" s="192"/>
      <c r="EW188" s="192"/>
      <c r="EX188" s="192"/>
      <c r="EY188" s="192"/>
      <c r="EZ188" s="192"/>
      <c r="FA188" s="192"/>
      <c r="FB188" s="192"/>
      <c r="FC188" s="192"/>
      <c r="FD188" s="192"/>
      <c r="FE188" s="192"/>
      <c r="FF188" s="192"/>
      <c r="FG188" s="192"/>
      <c r="FH188" s="192"/>
      <c r="FI188" s="192"/>
      <c r="FJ188" s="192"/>
      <c r="FK188" s="192"/>
      <c r="FL188" s="192"/>
      <c r="FM188" s="192"/>
      <c r="FN188" s="192"/>
      <c r="FO188" s="192"/>
      <c r="FP188" s="192"/>
      <c r="FQ188" s="192"/>
      <c r="FR188" s="192"/>
      <c r="FS188" s="192"/>
      <c r="FT188" s="192"/>
      <c r="FU188" s="192"/>
      <c r="FV188" s="192"/>
      <c r="FW188" s="192"/>
      <c r="FX188" s="192"/>
      <c r="FY188" s="192"/>
      <c r="FZ188" s="192"/>
      <c r="GA188" s="192"/>
      <c r="GB188" s="192"/>
      <c r="GC188" s="192"/>
      <c r="GD188" s="192"/>
      <c r="GE188" s="192"/>
      <c r="GF188" s="192"/>
      <c r="GG188" s="192"/>
      <c r="GH188" s="192"/>
      <c r="GI188" s="192"/>
      <c r="GJ188" s="192"/>
      <c r="GK188" s="192"/>
      <c r="GL188" s="192"/>
      <c r="GM188" s="192"/>
      <c r="GN188" s="192"/>
      <c r="GO188" s="192"/>
      <c r="GP188" s="192"/>
      <c r="GQ188" s="192"/>
      <c r="GR188" s="192"/>
      <c r="GS188" s="192"/>
      <c r="GT188" s="192"/>
      <c r="GU188" s="192"/>
      <c r="GV188" s="192"/>
      <c r="GW188" s="192"/>
      <c r="GX188" s="192"/>
      <c r="GY188" s="192"/>
      <c r="GZ188" s="192"/>
      <c r="HA188" s="192"/>
      <c r="HB188" s="192"/>
      <c r="HC188" s="192"/>
      <c r="HD188" s="192"/>
      <c r="HE188" s="192"/>
      <c r="HF188" s="192"/>
      <c r="HG188" s="192"/>
      <c r="HH188" s="192"/>
      <c r="HI188" s="192"/>
      <c r="HJ188" s="192"/>
      <c r="HK188" s="192"/>
      <c r="HL188" s="192"/>
      <c r="HM188" s="192"/>
      <c r="HN188" s="192"/>
      <c r="HO188" s="192"/>
      <c r="HP188" s="192"/>
      <c r="HQ188" s="192"/>
    </row>
    <row r="189" s="191" customFormat="1" spans="1:225">
      <c r="A189" s="203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2"/>
      <c r="EE189" s="192"/>
      <c r="EF189" s="192"/>
      <c r="EG189" s="192"/>
      <c r="EH189" s="192"/>
      <c r="EI189" s="192"/>
      <c r="EJ189" s="192"/>
      <c r="EK189" s="192"/>
      <c r="EL189" s="192"/>
      <c r="EM189" s="192"/>
      <c r="EN189" s="192"/>
      <c r="EO189" s="192"/>
      <c r="EP189" s="192"/>
      <c r="EQ189" s="192"/>
      <c r="ER189" s="192"/>
      <c r="ES189" s="192"/>
      <c r="ET189" s="192"/>
      <c r="EU189" s="192"/>
      <c r="EV189" s="192"/>
      <c r="EW189" s="192"/>
      <c r="EX189" s="192"/>
      <c r="EY189" s="192"/>
      <c r="EZ189" s="192"/>
      <c r="FA189" s="192"/>
      <c r="FB189" s="192"/>
      <c r="FC189" s="192"/>
      <c r="FD189" s="192"/>
      <c r="FE189" s="192"/>
      <c r="FF189" s="192"/>
      <c r="FG189" s="192"/>
      <c r="FH189" s="192"/>
      <c r="FI189" s="192"/>
      <c r="FJ189" s="192"/>
      <c r="FK189" s="192"/>
      <c r="FL189" s="192"/>
      <c r="FM189" s="192"/>
      <c r="FN189" s="192"/>
      <c r="FO189" s="192"/>
      <c r="FP189" s="192"/>
      <c r="FQ189" s="192"/>
      <c r="FR189" s="192"/>
      <c r="FS189" s="192"/>
      <c r="FT189" s="192"/>
      <c r="FU189" s="192"/>
      <c r="FV189" s="192"/>
      <c r="FW189" s="192"/>
      <c r="FX189" s="192"/>
      <c r="FY189" s="192"/>
      <c r="FZ189" s="192"/>
      <c r="GA189" s="192"/>
      <c r="GB189" s="192"/>
      <c r="GC189" s="192"/>
      <c r="GD189" s="192"/>
      <c r="GE189" s="192"/>
      <c r="GF189" s="192"/>
      <c r="GG189" s="192"/>
      <c r="GH189" s="192"/>
      <c r="GI189" s="192"/>
      <c r="GJ189" s="192"/>
      <c r="GK189" s="192"/>
      <c r="GL189" s="192"/>
      <c r="GM189" s="192"/>
      <c r="GN189" s="192"/>
      <c r="GO189" s="192"/>
      <c r="GP189" s="192"/>
      <c r="GQ189" s="192"/>
      <c r="GR189" s="192"/>
      <c r="GS189" s="192"/>
      <c r="GT189" s="192"/>
      <c r="GU189" s="192"/>
      <c r="GV189" s="192"/>
      <c r="GW189" s="192"/>
      <c r="GX189" s="192"/>
      <c r="GY189" s="192"/>
      <c r="GZ189" s="192"/>
      <c r="HA189" s="192"/>
      <c r="HB189" s="192"/>
      <c r="HC189" s="192"/>
      <c r="HD189" s="192"/>
      <c r="HE189" s="192"/>
      <c r="HF189" s="192"/>
      <c r="HG189" s="192"/>
      <c r="HH189" s="192"/>
      <c r="HI189" s="192"/>
      <c r="HJ189" s="192"/>
      <c r="HK189" s="192"/>
      <c r="HL189" s="192"/>
      <c r="HM189" s="192"/>
      <c r="HN189" s="192"/>
      <c r="HO189" s="192"/>
      <c r="HP189" s="192"/>
      <c r="HQ189" s="192"/>
    </row>
    <row r="190" s="191" customFormat="1" spans="1:225">
      <c r="A190" s="203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  <c r="EC190" s="192"/>
      <c r="ED190" s="192"/>
      <c r="EE190" s="192"/>
      <c r="EF190" s="192"/>
      <c r="EG190" s="192"/>
      <c r="EH190" s="192"/>
      <c r="EI190" s="192"/>
      <c r="EJ190" s="192"/>
      <c r="EK190" s="192"/>
      <c r="EL190" s="192"/>
      <c r="EM190" s="192"/>
      <c r="EN190" s="192"/>
      <c r="EO190" s="192"/>
      <c r="EP190" s="192"/>
      <c r="EQ190" s="192"/>
      <c r="ER190" s="192"/>
      <c r="ES190" s="192"/>
      <c r="ET190" s="192"/>
      <c r="EU190" s="192"/>
      <c r="EV190" s="192"/>
      <c r="EW190" s="192"/>
      <c r="EX190" s="192"/>
      <c r="EY190" s="192"/>
      <c r="EZ190" s="192"/>
      <c r="FA190" s="192"/>
      <c r="FB190" s="192"/>
      <c r="FC190" s="192"/>
      <c r="FD190" s="192"/>
      <c r="FE190" s="192"/>
      <c r="FF190" s="192"/>
      <c r="FG190" s="192"/>
      <c r="FH190" s="192"/>
      <c r="FI190" s="192"/>
      <c r="FJ190" s="192"/>
      <c r="FK190" s="192"/>
      <c r="FL190" s="192"/>
      <c r="FM190" s="192"/>
      <c r="FN190" s="192"/>
      <c r="FO190" s="192"/>
      <c r="FP190" s="192"/>
      <c r="FQ190" s="192"/>
      <c r="FR190" s="192"/>
      <c r="FS190" s="192"/>
      <c r="FT190" s="192"/>
      <c r="FU190" s="192"/>
      <c r="FV190" s="192"/>
      <c r="FW190" s="192"/>
      <c r="FX190" s="192"/>
      <c r="FY190" s="192"/>
      <c r="FZ190" s="192"/>
      <c r="GA190" s="192"/>
      <c r="GB190" s="192"/>
      <c r="GC190" s="192"/>
      <c r="GD190" s="192"/>
      <c r="GE190" s="192"/>
      <c r="GF190" s="192"/>
      <c r="GG190" s="192"/>
      <c r="GH190" s="192"/>
      <c r="GI190" s="192"/>
      <c r="GJ190" s="192"/>
      <c r="GK190" s="192"/>
      <c r="GL190" s="192"/>
      <c r="GM190" s="192"/>
      <c r="GN190" s="192"/>
      <c r="GO190" s="192"/>
      <c r="GP190" s="192"/>
      <c r="GQ190" s="192"/>
      <c r="GR190" s="192"/>
      <c r="GS190" s="192"/>
      <c r="GT190" s="192"/>
      <c r="GU190" s="192"/>
      <c r="GV190" s="192"/>
      <c r="GW190" s="192"/>
      <c r="GX190" s="192"/>
      <c r="GY190" s="192"/>
      <c r="GZ190" s="192"/>
      <c r="HA190" s="192"/>
      <c r="HB190" s="192"/>
      <c r="HC190" s="192"/>
      <c r="HD190" s="192"/>
      <c r="HE190" s="192"/>
      <c r="HF190" s="192"/>
      <c r="HG190" s="192"/>
      <c r="HH190" s="192"/>
      <c r="HI190" s="192"/>
      <c r="HJ190" s="192"/>
      <c r="HK190" s="192"/>
      <c r="HL190" s="192"/>
      <c r="HM190" s="192"/>
      <c r="HN190" s="192"/>
      <c r="HO190" s="192"/>
      <c r="HP190" s="192"/>
      <c r="HQ190" s="192"/>
    </row>
    <row r="191" s="191" customFormat="1" spans="1:225">
      <c r="A191" s="203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  <c r="EC191" s="192"/>
      <c r="ED191" s="192"/>
      <c r="EE191" s="192"/>
      <c r="EF191" s="192"/>
      <c r="EG191" s="192"/>
      <c r="EH191" s="192"/>
      <c r="EI191" s="192"/>
      <c r="EJ191" s="192"/>
      <c r="EK191" s="192"/>
      <c r="EL191" s="192"/>
      <c r="EM191" s="192"/>
      <c r="EN191" s="192"/>
      <c r="EO191" s="192"/>
      <c r="EP191" s="192"/>
      <c r="EQ191" s="192"/>
      <c r="ER191" s="192"/>
      <c r="ES191" s="192"/>
      <c r="ET191" s="192"/>
      <c r="EU191" s="192"/>
      <c r="EV191" s="192"/>
      <c r="EW191" s="192"/>
      <c r="EX191" s="192"/>
      <c r="EY191" s="192"/>
      <c r="EZ191" s="192"/>
      <c r="FA191" s="192"/>
      <c r="FB191" s="192"/>
      <c r="FC191" s="192"/>
      <c r="FD191" s="192"/>
      <c r="FE191" s="192"/>
      <c r="FF191" s="192"/>
      <c r="FG191" s="192"/>
      <c r="FH191" s="192"/>
      <c r="FI191" s="192"/>
      <c r="FJ191" s="192"/>
      <c r="FK191" s="192"/>
      <c r="FL191" s="192"/>
      <c r="FM191" s="192"/>
      <c r="FN191" s="192"/>
      <c r="FO191" s="192"/>
      <c r="FP191" s="192"/>
      <c r="FQ191" s="192"/>
      <c r="FR191" s="192"/>
      <c r="FS191" s="192"/>
      <c r="FT191" s="192"/>
      <c r="FU191" s="192"/>
      <c r="FV191" s="192"/>
      <c r="FW191" s="192"/>
      <c r="FX191" s="192"/>
      <c r="FY191" s="192"/>
      <c r="FZ191" s="192"/>
      <c r="GA191" s="192"/>
      <c r="GB191" s="192"/>
      <c r="GC191" s="192"/>
      <c r="GD191" s="192"/>
      <c r="GE191" s="192"/>
      <c r="GF191" s="192"/>
      <c r="GG191" s="192"/>
      <c r="GH191" s="192"/>
      <c r="GI191" s="192"/>
      <c r="GJ191" s="192"/>
      <c r="GK191" s="192"/>
      <c r="GL191" s="192"/>
      <c r="GM191" s="192"/>
      <c r="GN191" s="192"/>
      <c r="GO191" s="192"/>
      <c r="GP191" s="192"/>
      <c r="GQ191" s="192"/>
      <c r="GR191" s="192"/>
      <c r="GS191" s="192"/>
      <c r="GT191" s="192"/>
      <c r="GU191" s="192"/>
      <c r="GV191" s="192"/>
      <c r="GW191" s="192"/>
      <c r="GX191" s="192"/>
      <c r="GY191" s="192"/>
      <c r="GZ191" s="192"/>
      <c r="HA191" s="192"/>
      <c r="HB191" s="192"/>
      <c r="HC191" s="192"/>
      <c r="HD191" s="192"/>
      <c r="HE191" s="192"/>
      <c r="HF191" s="192"/>
      <c r="HG191" s="192"/>
      <c r="HH191" s="192"/>
      <c r="HI191" s="192"/>
      <c r="HJ191" s="192"/>
      <c r="HK191" s="192"/>
      <c r="HL191" s="192"/>
      <c r="HM191" s="192"/>
      <c r="HN191" s="192"/>
      <c r="HO191" s="192"/>
      <c r="HP191" s="192"/>
      <c r="HQ191" s="192"/>
    </row>
    <row r="192" s="191" customFormat="1" spans="1:225">
      <c r="A192" s="203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  <c r="EC192" s="192"/>
      <c r="ED192" s="192"/>
      <c r="EE192" s="192"/>
      <c r="EF192" s="192"/>
      <c r="EG192" s="192"/>
      <c r="EH192" s="192"/>
      <c r="EI192" s="192"/>
      <c r="EJ192" s="192"/>
      <c r="EK192" s="192"/>
      <c r="EL192" s="192"/>
      <c r="EM192" s="192"/>
      <c r="EN192" s="192"/>
      <c r="EO192" s="192"/>
      <c r="EP192" s="192"/>
      <c r="EQ192" s="192"/>
      <c r="ER192" s="192"/>
      <c r="ES192" s="192"/>
      <c r="ET192" s="192"/>
      <c r="EU192" s="192"/>
      <c r="EV192" s="192"/>
      <c r="EW192" s="192"/>
      <c r="EX192" s="192"/>
      <c r="EY192" s="192"/>
      <c r="EZ192" s="192"/>
      <c r="FA192" s="192"/>
      <c r="FB192" s="192"/>
      <c r="FC192" s="192"/>
      <c r="FD192" s="192"/>
      <c r="FE192" s="192"/>
      <c r="FF192" s="192"/>
      <c r="FG192" s="192"/>
      <c r="FH192" s="192"/>
      <c r="FI192" s="192"/>
      <c r="FJ192" s="192"/>
      <c r="FK192" s="192"/>
      <c r="FL192" s="192"/>
      <c r="FM192" s="192"/>
      <c r="FN192" s="192"/>
      <c r="FO192" s="192"/>
      <c r="FP192" s="192"/>
      <c r="FQ192" s="192"/>
      <c r="FR192" s="192"/>
      <c r="FS192" s="192"/>
      <c r="FT192" s="192"/>
      <c r="FU192" s="192"/>
      <c r="FV192" s="192"/>
      <c r="FW192" s="192"/>
      <c r="FX192" s="192"/>
      <c r="FY192" s="192"/>
      <c r="FZ192" s="192"/>
      <c r="GA192" s="192"/>
      <c r="GB192" s="192"/>
      <c r="GC192" s="192"/>
      <c r="GD192" s="192"/>
      <c r="GE192" s="192"/>
      <c r="GF192" s="192"/>
      <c r="GG192" s="192"/>
      <c r="GH192" s="192"/>
      <c r="GI192" s="192"/>
      <c r="GJ192" s="192"/>
      <c r="GK192" s="192"/>
      <c r="GL192" s="192"/>
      <c r="GM192" s="192"/>
      <c r="GN192" s="192"/>
      <c r="GO192" s="192"/>
      <c r="GP192" s="192"/>
      <c r="GQ192" s="192"/>
      <c r="GR192" s="192"/>
      <c r="GS192" s="192"/>
      <c r="GT192" s="192"/>
      <c r="GU192" s="192"/>
      <c r="GV192" s="192"/>
      <c r="GW192" s="192"/>
      <c r="GX192" s="192"/>
      <c r="GY192" s="192"/>
      <c r="GZ192" s="192"/>
      <c r="HA192" s="192"/>
      <c r="HB192" s="192"/>
      <c r="HC192" s="192"/>
      <c r="HD192" s="192"/>
      <c r="HE192" s="192"/>
      <c r="HF192" s="192"/>
      <c r="HG192" s="192"/>
      <c r="HH192" s="192"/>
      <c r="HI192" s="192"/>
      <c r="HJ192" s="192"/>
      <c r="HK192" s="192"/>
      <c r="HL192" s="192"/>
      <c r="HM192" s="192"/>
      <c r="HN192" s="192"/>
      <c r="HO192" s="192"/>
      <c r="HP192" s="192"/>
      <c r="HQ192" s="192"/>
    </row>
    <row r="193" s="191" customFormat="1" spans="1:225">
      <c r="A193" s="203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  <c r="EC193" s="192"/>
      <c r="ED193" s="192"/>
      <c r="EE193" s="192"/>
      <c r="EF193" s="192"/>
      <c r="EG193" s="192"/>
      <c r="EH193" s="192"/>
      <c r="EI193" s="192"/>
      <c r="EJ193" s="192"/>
      <c r="EK193" s="192"/>
      <c r="EL193" s="192"/>
      <c r="EM193" s="192"/>
      <c r="EN193" s="192"/>
      <c r="EO193" s="192"/>
      <c r="EP193" s="192"/>
      <c r="EQ193" s="192"/>
      <c r="ER193" s="192"/>
      <c r="ES193" s="192"/>
      <c r="ET193" s="192"/>
      <c r="EU193" s="192"/>
      <c r="EV193" s="192"/>
      <c r="EW193" s="192"/>
      <c r="EX193" s="192"/>
      <c r="EY193" s="192"/>
      <c r="EZ193" s="192"/>
      <c r="FA193" s="192"/>
      <c r="FB193" s="192"/>
      <c r="FC193" s="192"/>
      <c r="FD193" s="192"/>
      <c r="FE193" s="192"/>
      <c r="FF193" s="192"/>
      <c r="FG193" s="192"/>
      <c r="FH193" s="192"/>
      <c r="FI193" s="192"/>
      <c r="FJ193" s="192"/>
      <c r="FK193" s="192"/>
      <c r="FL193" s="192"/>
      <c r="FM193" s="192"/>
      <c r="FN193" s="192"/>
      <c r="FO193" s="192"/>
      <c r="FP193" s="192"/>
      <c r="FQ193" s="192"/>
      <c r="FR193" s="192"/>
      <c r="FS193" s="192"/>
      <c r="FT193" s="192"/>
      <c r="FU193" s="192"/>
      <c r="FV193" s="192"/>
      <c r="FW193" s="192"/>
      <c r="FX193" s="192"/>
      <c r="FY193" s="192"/>
      <c r="FZ193" s="192"/>
      <c r="GA193" s="192"/>
      <c r="GB193" s="192"/>
      <c r="GC193" s="192"/>
      <c r="GD193" s="192"/>
      <c r="GE193" s="192"/>
      <c r="GF193" s="192"/>
      <c r="GG193" s="192"/>
      <c r="GH193" s="192"/>
      <c r="GI193" s="192"/>
      <c r="GJ193" s="192"/>
      <c r="GK193" s="192"/>
      <c r="GL193" s="192"/>
      <c r="GM193" s="192"/>
      <c r="GN193" s="192"/>
      <c r="GO193" s="192"/>
      <c r="GP193" s="192"/>
      <c r="GQ193" s="192"/>
      <c r="GR193" s="192"/>
      <c r="GS193" s="192"/>
      <c r="GT193" s="192"/>
      <c r="GU193" s="192"/>
      <c r="GV193" s="192"/>
      <c r="GW193" s="192"/>
      <c r="GX193" s="192"/>
      <c r="GY193" s="192"/>
      <c r="GZ193" s="192"/>
      <c r="HA193" s="192"/>
      <c r="HB193" s="192"/>
      <c r="HC193" s="192"/>
      <c r="HD193" s="192"/>
      <c r="HE193" s="192"/>
      <c r="HF193" s="192"/>
      <c r="HG193" s="192"/>
      <c r="HH193" s="192"/>
      <c r="HI193" s="192"/>
      <c r="HJ193" s="192"/>
      <c r="HK193" s="192"/>
      <c r="HL193" s="192"/>
      <c r="HM193" s="192"/>
      <c r="HN193" s="192"/>
      <c r="HO193" s="192"/>
      <c r="HP193" s="192"/>
      <c r="HQ193" s="192"/>
    </row>
    <row r="194" s="191" customFormat="1" spans="1:225">
      <c r="A194" s="203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2"/>
      <c r="EE194" s="192"/>
      <c r="EF194" s="192"/>
      <c r="EG194" s="192"/>
      <c r="EH194" s="192"/>
      <c r="EI194" s="192"/>
      <c r="EJ194" s="192"/>
      <c r="EK194" s="192"/>
      <c r="EL194" s="192"/>
      <c r="EM194" s="192"/>
      <c r="EN194" s="192"/>
      <c r="EO194" s="192"/>
      <c r="EP194" s="192"/>
      <c r="EQ194" s="192"/>
      <c r="ER194" s="192"/>
      <c r="ES194" s="192"/>
      <c r="ET194" s="192"/>
      <c r="EU194" s="192"/>
      <c r="EV194" s="192"/>
      <c r="EW194" s="192"/>
      <c r="EX194" s="192"/>
      <c r="EY194" s="192"/>
      <c r="EZ194" s="192"/>
      <c r="FA194" s="192"/>
      <c r="FB194" s="192"/>
      <c r="FC194" s="192"/>
      <c r="FD194" s="192"/>
      <c r="FE194" s="192"/>
      <c r="FF194" s="192"/>
      <c r="FG194" s="192"/>
      <c r="FH194" s="192"/>
      <c r="FI194" s="192"/>
      <c r="FJ194" s="192"/>
      <c r="FK194" s="192"/>
      <c r="FL194" s="192"/>
      <c r="FM194" s="192"/>
      <c r="FN194" s="192"/>
      <c r="FO194" s="192"/>
      <c r="FP194" s="192"/>
      <c r="FQ194" s="192"/>
      <c r="FR194" s="192"/>
      <c r="FS194" s="192"/>
      <c r="FT194" s="192"/>
      <c r="FU194" s="192"/>
      <c r="FV194" s="192"/>
      <c r="FW194" s="192"/>
      <c r="FX194" s="192"/>
      <c r="FY194" s="192"/>
      <c r="FZ194" s="192"/>
      <c r="GA194" s="192"/>
      <c r="GB194" s="192"/>
      <c r="GC194" s="192"/>
      <c r="GD194" s="192"/>
      <c r="GE194" s="192"/>
      <c r="GF194" s="192"/>
      <c r="GG194" s="192"/>
      <c r="GH194" s="192"/>
      <c r="GI194" s="192"/>
      <c r="GJ194" s="192"/>
      <c r="GK194" s="192"/>
      <c r="GL194" s="192"/>
      <c r="GM194" s="192"/>
      <c r="GN194" s="192"/>
      <c r="GO194" s="192"/>
      <c r="GP194" s="192"/>
      <c r="GQ194" s="192"/>
      <c r="GR194" s="192"/>
      <c r="GS194" s="192"/>
      <c r="GT194" s="192"/>
      <c r="GU194" s="192"/>
      <c r="GV194" s="192"/>
      <c r="GW194" s="192"/>
      <c r="GX194" s="192"/>
      <c r="GY194" s="192"/>
      <c r="GZ194" s="192"/>
      <c r="HA194" s="192"/>
      <c r="HB194" s="192"/>
      <c r="HC194" s="192"/>
      <c r="HD194" s="192"/>
      <c r="HE194" s="192"/>
      <c r="HF194" s="192"/>
      <c r="HG194" s="192"/>
      <c r="HH194" s="192"/>
      <c r="HI194" s="192"/>
      <c r="HJ194" s="192"/>
      <c r="HK194" s="192"/>
      <c r="HL194" s="192"/>
      <c r="HM194" s="192"/>
      <c r="HN194" s="192"/>
      <c r="HO194" s="192"/>
      <c r="HP194" s="192"/>
      <c r="HQ194" s="192"/>
    </row>
    <row r="195" s="191" customFormat="1" spans="1:225">
      <c r="A195" s="203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  <c r="EC195" s="192"/>
      <c r="ED195" s="192"/>
      <c r="EE195" s="192"/>
      <c r="EF195" s="192"/>
      <c r="EG195" s="192"/>
      <c r="EH195" s="192"/>
      <c r="EI195" s="192"/>
      <c r="EJ195" s="192"/>
      <c r="EK195" s="192"/>
      <c r="EL195" s="192"/>
      <c r="EM195" s="192"/>
      <c r="EN195" s="192"/>
      <c r="EO195" s="192"/>
      <c r="EP195" s="192"/>
      <c r="EQ195" s="192"/>
      <c r="ER195" s="192"/>
      <c r="ES195" s="192"/>
      <c r="ET195" s="192"/>
      <c r="EU195" s="192"/>
      <c r="EV195" s="192"/>
      <c r="EW195" s="192"/>
      <c r="EX195" s="192"/>
      <c r="EY195" s="192"/>
      <c r="EZ195" s="192"/>
      <c r="FA195" s="192"/>
      <c r="FB195" s="192"/>
      <c r="FC195" s="192"/>
      <c r="FD195" s="192"/>
      <c r="FE195" s="192"/>
      <c r="FF195" s="192"/>
      <c r="FG195" s="192"/>
      <c r="FH195" s="192"/>
      <c r="FI195" s="192"/>
      <c r="FJ195" s="192"/>
      <c r="FK195" s="192"/>
      <c r="FL195" s="192"/>
      <c r="FM195" s="192"/>
      <c r="FN195" s="192"/>
      <c r="FO195" s="192"/>
      <c r="FP195" s="192"/>
      <c r="FQ195" s="192"/>
      <c r="FR195" s="192"/>
      <c r="FS195" s="192"/>
      <c r="FT195" s="192"/>
      <c r="FU195" s="192"/>
      <c r="FV195" s="192"/>
      <c r="FW195" s="192"/>
      <c r="FX195" s="192"/>
      <c r="FY195" s="192"/>
      <c r="FZ195" s="192"/>
      <c r="GA195" s="192"/>
      <c r="GB195" s="192"/>
      <c r="GC195" s="192"/>
      <c r="GD195" s="192"/>
      <c r="GE195" s="192"/>
      <c r="GF195" s="192"/>
      <c r="GG195" s="192"/>
      <c r="GH195" s="192"/>
      <c r="GI195" s="192"/>
      <c r="GJ195" s="192"/>
      <c r="GK195" s="192"/>
      <c r="GL195" s="192"/>
      <c r="GM195" s="192"/>
      <c r="GN195" s="192"/>
      <c r="GO195" s="192"/>
      <c r="GP195" s="192"/>
      <c r="GQ195" s="192"/>
      <c r="GR195" s="192"/>
      <c r="GS195" s="192"/>
      <c r="GT195" s="192"/>
      <c r="GU195" s="192"/>
      <c r="GV195" s="192"/>
      <c r="GW195" s="192"/>
      <c r="GX195" s="192"/>
      <c r="GY195" s="192"/>
      <c r="GZ195" s="192"/>
      <c r="HA195" s="192"/>
      <c r="HB195" s="192"/>
      <c r="HC195" s="192"/>
      <c r="HD195" s="192"/>
      <c r="HE195" s="192"/>
      <c r="HF195" s="192"/>
      <c r="HG195" s="192"/>
      <c r="HH195" s="192"/>
      <c r="HI195" s="192"/>
      <c r="HJ195" s="192"/>
      <c r="HK195" s="192"/>
      <c r="HL195" s="192"/>
      <c r="HM195" s="192"/>
      <c r="HN195" s="192"/>
      <c r="HO195" s="192"/>
      <c r="HP195" s="192"/>
      <c r="HQ195" s="192"/>
    </row>
    <row r="196" s="191" customFormat="1" spans="1:225">
      <c r="A196" s="203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  <c r="EG196" s="192"/>
      <c r="EH196" s="192"/>
      <c r="EI196" s="192"/>
      <c r="EJ196" s="192"/>
      <c r="EK196" s="192"/>
      <c r="EL196" s="192"/>
      <c r="EM196" s="192"/>
      <c r="EN196" s="192"/>
      <c r="EO196" s="192"/>
      <c r="EP196" s="192"/>
      <c r="EQ196" s="192"/>
      <c r="ER196" s="192"/>
      <c r="ES196" s="192"/>
      <c r="ET196" s="192"/>
      <c r="EU196" s="192"/>
      <c r="EV196" s="192"/>
      <c r="EW196" s="192"/>
      <c r="EX196" s="192"/>
      <c r="EY196" s="192"/>
      <c r="EZ196" s="192"/>
      <c r="FA196" s="192"/>
      <c r="FB196" s="192"/>
      <c r="FC196" s="192"/>
      <c r="FD196" s="192"/>
      <c r="FE196" s="192"/>
      <c r="FF196" s="192"/>
      <c r="FG196" s="192"/>
      <c r="FH196" s="192"/>
      <c r="FI196" s="192"/>
      <c r="FJ196" s="192"/>
      <c r="FK196" s="192"/>
      <c r="FL196" s="192"/>
      <c r="FM196" s="192"/>
      <c r="FN196" s="192"/>
      <c r="FO196" s="192"/>
      <c r="FP196" s="192"/>
      <c r="FQ196" s="192"/>
      <c r="FR196" s="192"/>
      <c r="FS196" s="192"/>
      <c r="FT196" s="192"/>
      <c r="FU196" s="192"/>
      <c r="FV196" s="192"/>
      <c r="FW196" s="192"/>
      <c r="FX196" s="192"/>
      <c r="FY196" s="192"/>
      <c r="FZ196" s="192"/>
      <c r="GA196" s="192"/>
      <c r="GB196" s="192"/>
      <c r="GC196" s="192"/>
      <c r="GD196" s="192"/>
      <c r="GE196" s="192"/>
      <c r="GF196" s="192"/>
      <c r="GG196" s="192"/>
      <c r="GH196" s="192"/>
      <c r="GI196" s="192"/>
      <c r="GJ196" s="192"/>
      <c r="GK196" s="192"/>
      <c r="GL196" s="192"/>
      <c r="GM196" s="192"/>
      <c r="GN196" s="192"/>
      <c r="GO196" s="192"/>
      <c r="GP196" s="192"/>
      <c r="GQ196" s="192"/>
      <c r="GR196" s="192"/>
      <c r="GS196" s="192"/>
      <c r="GT196" s="192"/>
      <c r="GU196" s="192"/>
      <c r="GV196" s="192"/>
      <c r="GW196" s="192"/>
      <c r="GX196" s="192"/>
      <c r="GY196" s="192"/>
      <c r="GZ196" s="192"/>
      <c r="HA196" s="192"/>
      <c r="HB196" s="192"/>
      <c r="HC196" s="192"/>
      <c r="HD196" s="192"/>
      <c r="HE196" s="192"/>
      <c r="HF196" s="192"/>
      <c r="HG196" s="192"/>
      <c r="HH196" s="192"/>
      <c r="HI196" s="192"/>
      <c r="HJ196" s="192"/>
      <c r="HK196" s="192"/>
      <c r="HL196" s="192"/>
      <c r="HM196" s="192"/>
      <c r="HN196" s="192"/>
      <c r="HO196" s="192"/>
      <c r="HP196" s="192"/>
      <c r="HQ196" s="192"/>
    </row>
    <row r="197" s="191" customFormat="1" spans="1:225">
      <c r="A197" s="203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  <c r="EC197" s="192"/>
      <c r="ED197" s="192"/>
      <c r="EE197" s="192"/>
      <c r="EF197" s="192"/>
      <c r="EG197" s="192"/>
      <c r="EH197" s="192"/>
      <c r="EI197" s="192"/>
      <c r="EJ197" s="192"/>
      <c r="EK197" s="192"/>
      <c r="EL197" s="192"/>
      <c r="EM197" s="192"/>
      <c r="EN197" s="192"/>
      <c r="EO197" s="192"/>
      <c r="EP197" s="192"/>
      <c r="EQ197" s="192"/>
      <c r="ER197" s="192"/>
      <c r="ES197" s="192"/>
      <c r="ET197" s="192"/>
      <c r="EU197" s="192"/>
      <c r="EV197" s="192"/>
      <c r="EW197" s="192"/>
      <c r="EX197" s="192"/>
      <c r="EY197" s="192"/>
      <c r="EZ197" s="192"/>
      <c r="FA197" s="192"/>
      <c r="FB197" s="192"/>
      <c r="FC197" s="192"/>
      <c r="FD197" s="192"/>
      <c r="FE197" s="192"/>
      <c r="FF197" s="192"/>
      <c r="FG197" s="192"/>
      <c r="FH197" s="192"/>
      <c r="FI197" s="192"/>
      <c r="FJ197" s="192"/>
      <c r="FK197" s="192"/>
      <c r="FL197" s="192"/>
      <c r="FM197" s="192"/>
      <c r="FN197" s="192"/>
      <c r="FO197" s="192"/>
      <c r="FP197" s="192"/>
      <c r="FQ197" s="192"/>
      <c r="FR197" s="192"/>
      <c r="FS197" s="192"/>
      <c r="FT197" s="192"/>
      <c r="FU197" s="192"/>
      <c r="FV197" s="192"/>
      <c r="FW197" s="192"/>
      <c r="FX197" s="192"/>
      <c r="FY197" s="192"/>
      <c r="FZ197" s="192"/>
      <c r="GA197" s="192"/>
      <c r="GB197" s="192"/>
      <c r="GC197" s="192"/>
      <c r="GD197" s="192"/>
      <c r="GE197" s="192"/>
      <c r="GF197" s="192"/>
      <c r="GG197" s="192"/>
      <c r="GH197" s="192"/>
      <c r="GI197" s="192"/>
      <c r="GJ197" s="192"/>
      <c r="GK197" s="192"/>
      <c r="GL197" s="192"/>
      <c r="GM197" s="192"/>
      <c r="GN197" s="192"/>
      <c r="GO197" s="192"/>
      <c r="GP197" s="192"/>
      <c r="GQ197" s="192"/>
      <c r="GR197" s="192"/>
      <c r="GS197" s="192"/>
      <c r="GT197" s="192"/>
      <c r="GU197" s="192"/>
      <c r="GV197" s="192"/>
      <c r="GW197" s="192"/>
      <c r="GX197" s="192"/>
      <c r="GY197" s="192"/>
      <c r="GZ197" s="192"/>
      <c r="HA197" s="192"/>
      <c r="HB197" s="192"/>
      <c r="HC197" s="192"/>
      <c r="HD197" s="192"/>
      <c r="HE197" s="192"/>
      <c r="HF197" s="192"/>
      <c r="HG197" s="192"/>
      <c r="HH197" s="192"/>
      <c r="HI197" s="192"/>
      <c r="HJ197" s="192"/>
      <c r="HK197" s="192"/>
      <c r="HL197" s="192"/>
      <c r="HM197" s="192"/>
      <c r="HN197" s="192"/>
      <c r="HO197" s="192"/>
      <c r="HP197" s="192"/>
      <c r="HQ197" s="192"/>
    </row>
    <row r="198" s="191" customFormat="1" spans="1:225">
      <c r="A198" s="203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  <c r="EG198" s="192"/>
      <c r="EH198" s="192"/>
      <c r="EI198" s="192"/>
      <c r="EJ198" s="192"/>
      <c r="EK198" s="192"/>
      <c r="EL198" s="192"/>
      <c r="EM198" s="192"/>
      <c r="EN198" s="192"/>
      <c r="EO198" s="192"/>
      <c r="EP198" s="192"/>
      <c r="EQ198" s="192"/>
      <c r="ER198" s="192"/>
      <c r="ES198" s="192"/>
      <c r="ET198" s="192"/>
      <c r="EU198" s="192"/>
      <c r="EV198" s="192"/>
      <c r="EW198" s="192"/>
      <c r="EX198" s="192"/>
      <c r="EY198" s="192"/>
      <c r="EZ198" s="192"/>
      <c r="FA198" s="192"/>
      <c r="FB198" s="192"/>
      <c r="FC198" s="192"/>
      <c r="FD198" s="192"/>
      <c r="FE198" s="192"/>
      <c r="FF198" s="192"/>
      <c r="FG198" s="192"/>
      <c r="FH198" s="192"/>
      <c r="FI198" s="192"/>
      <c r="FJ198" s="192"/>
      <c r="FK198" s="192"/>
      <c r="FL198" s="192"/>
      <c r="FM198" s="192"/>
      <c r="FN198" s="192"/>
      <c r="FO198" s="192"/>
      <c r="FP198" s="192"/>
      <c r="FQ198" s="192"/>
      <c r="FR198" s="192"/>
      <c r="FS198" s="192"/>
      <c r="FT198" s="192"/>
      <c r="FU198" s="192"/>
      <c r="FV198" s="192"/>
      <c r="FW198" s="192"/>
      <c r="FX198" s="192"/>
      <c r="FY198" s="192"/>
      <c r="FZ198" s="192"/>
      <c r="GA198" s="192"/>
      <c r="GB198" s="192"/>
      <c r="GC198" s="192"/>
      <c r="GD198" s="192"/>
      <c r="GE198" s="192"/>
      <c r="GF198" s="192"/>
      <c r="GG198" s="192"/>
      <c r="GH198" s="192"/>
      <c r="GI198" s="192"/>
      <c r="GJ198" s="192"/>
      <c r="GK198" s="192"/>
      <c r="GL198" s="192"/>
      <c r="GM198" s="192"/>
      <c r="GN198" s="192"/>
      <c r="GO198" s="192"/>
      <c r="GP198" s="192"/>
      <c r="GQ198" s="192"/>
      <c r="GR198" s="192"/>
      <c r="GS198" s="192"/>
      <c r="GT198" s="192"/>
      <c r="GU198" s="192"/>
      <c r="GV198" s="192"/>
      <c r="GW198" s="192"/>
      <c r="GX198" s="192"/>
      <c r="GY198" s="192"/>
      <c r="GZ198" s="192"/>
      <c r="HA198" s="192"/>
      <c r="HB198" s="192"/>
      <c r="HC198" s="192"/>
      <c r="HD198" s="192"/>
      <c r="HE198" s="192"/>
      <c r="HF198" s="192"/>
      <c r="HG198" s="192"/>
      <c r="HH198" s="192"/>
      <c r="HI198" s="192"/>
      <c r="HJ198" s="192"/>
      <c r="HK198" s="192"/>
      <c r="HL198" s="192"/>
      <c r="HM198" s="192"/>
      <c r="HN198" s="192"/>
      <c r="HO198" s="192"/>
      <c r="HP198" s="192"/>
      <c r="HQ198" s="192"/>
    </row>
    <row r="199" s="191" customFormat="1" spans="1:225">
      <c r="A199" s="203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  <c r="EC199" s="192"/>
      <c r="ED199" s="192"/>
      <c r="EE199" s="192"/>
      <c r="EF199" s="192"/>
      <c r="EG199" s="192"/>
      <c r="EH199" s="192"/>
      <c r="EI199" s="192"/>
      <c r="EJ199" s="192"/>
      <c r="EK199" s="192"/>
      <c r="EL199" s="192"/>
      <c r="EM199" s="192"/>
      <c r="EN199" s="192"/>
      <c r="EO199" s="192"/>
      <c r="EP199" s="192"/>
      <c r="EQ199" s="192"/>
      <c r="ER199" s="192"/>
      <c r="ES199" s="192"/>
      <c r="ET199" s="192"/>
      <c r="EU199" s="192"/>
      <c r="EV199" s="192"/>
      <c r="EW199" s="192"/>
      <c r="EX199" s="192"/>
      <c r="EY199" s="192"/>
      <c r="EZ199" s="192"/>
      <c r="FA199" s="192"/>
      <c r="FB199" s="192"/>
      <c r="FC199" s="192"/>
      <c r="FD199" s="192"/>
      <c r="FE199" s="192"/>
      <c r="FF199" s="192"/>
      <c r="FG199" s="192"/>
      <c r="FH199" s="192"/>
      <c r="FI199" s="192"/>
      <c r="FJ199" s="192"/>
      <c r="FK199" s="192"/>
      <c r="FL199" s="192"/>
      <c r="FM199" s="192"/>
      <c r="FN199" s="192"/>
      <c r="FO199" s="192"/>
      <c r="FP199" s="192"/>
      <c r="FQ199" s="192"/>
      <c r="FR199" s="192"/>
      <c r="FS199" s="192"/>
      <c r="FT199" s="192"/>
      <c r="FU199" s="192"/>
      <c r="FV199" s="192"/>
      <c r="FW199" s="192"/>
      <c r="FX199" s="192"/>
      <c r="FY199" s="192"/>
      <c r="FZ199" s="192"/>
      <c r="GA199" s="192"/>
      <c r="GB199" s="192"/>
      <c r="GC199" s="192"/>
      <c r="GD199" s="192"/>
      <c r="GE199" s="192"/>
      <c r="GF199" s="192"/>
      <c r="GG199" s="192"/>
      <c r="GH199" s="192"/>
      <c r="GI199" s="192"/>
      <c r="GJ199" s="192"/>
      <c r="GK199" s="192"/>
      <c r="GL199" s="192"/>
      <c r="GM199" s="192"/>
      <c r="GN199" s="192"/>
      <c r="GO199" s="192"/>
      <c r="GP199" s="192"/>
      <c r="GQ199" s="192"/>
      <c r="GR199" s="192"/>
      <c r="GS199" s="192"/>
      <c r="GT199" s="192"/>
      <c r="GU199" s="192"/>
      <c r="GV199" s="192"/>
      <c r="GW199" s="192"/>
      <c r="GX199" s="192"/>
      <c r="GY199" s="192"/>
      <c r="GZ199" s="192"/>
      <c r="HA199" s="192"/>
      <c r="HB199" s="192"/>
      <c r="HC199" s="192"/>
      <c r="HD199" s="192"/>
      <c r="HE199" s="192"/>
      <c r="HF199" s="192"/>
      <c r="HG199" s="192"/>
      <c r="HH199" s="192"/>
      <c r="HI199" s="192"/>
      <c r="HJ199" s="192"/>
      <c r="HK199" s="192"/>
      <c r="HL199" s="192"/>
      <c r="HM199" s="192"/>
      <c r="HN199" s="192"/>
      <c r="HO199" s="192"/>
      <c r="HP199" s="192"/>
      <c r="HQ199" s="192"/>
    </row>
    <row r="200" s="191" customFormat="1" spans="1:225">
      <c r="A200" s="203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  <c r="EC200" s="192"/>
      <c r="ED200" s="192"/>
      <c r="EE200" s="192"/>
      <c r="EF200" s="192"/>
      <c r="EG200" s="192"/>
      <c r="EH200" s="192"/>
      <c r="EI200" s="192"/>
      <c r="EJ200" s="192"/>
      <c r="EK200" s="192"/>
      <c r="EL200" s="192"/>
      <c r="EM200" s="192"/>
      <c r="EN200" s="192"/>
      <c r="EO200" s="192"/>
      <c r="EP200" s="192"/>
      <c r="EQ200" s="192"/>
      <c r="ER200" s="192"/>
      <c r="ES200" s="192"/>
      <c r="ET200" s="192"/>
      <c r="EU200" s="192"/>
      <c r="EV200" s="192"/>
      <c r="EW200" s="192"/>
      <c r="EX200" s="192"/>
      <c r="EY200" s="192"/>
      <c r="EZ200" s="192"/>
      <c r="FA200" s="192"/>
      <c r="FB200" s="192"/>
      <c r="FC200" s="192"/>
      <c r="FD200" s="192"/>
      <c r="FE200" s="192"/>
      <c r="FF200" s="192"/>
      <c r="FG200" s="192"/>
      <c r="FH200" s="192"/>
      <c r="FI200" s="192"/>
      <c r="FJ200" s="192"/>
      <c r="FK200" s="192"/>
      <c r="FL200" s="192"/>
      <c r="FM200" s="192"/>
      <c r="FN200" s="192"/>
      <c r="FO200" s="192"/>
      <c r="FP200" s="192"/>
      <c r="FQ200" s="192"/>
      <c r="FR200" s="192"/>
      <c r="FS200" s="192"/>
      <c r="FT200" s="192"/>
      <c r="FU200" s="192"/>
      <c r="FV200" s="192"/>
      <c r="FW200" s="192"/>
      <c r="FX200" s="192"/>
      <c r="FY200" s="192"/>
      <c r="FZ200" s="192"/>
      <c r="GA200" s="192"/>
      <c r="GB200" s="192"/>
      <c r="GC200" s="192"/>
      <c r="GD200" s="192"/>
      <c r="GE200" s="192"/>
      <c r="GF200" s="192"/>
      <c r="GG200" s="192"/>
      <c r="GH200" s="192"/>
      <c r="GI200" s="192"/>
      <c r="GJ200" s="192"/>
      <c r="GK200" s="192"/>
      <c r="GL200" s="192"/>
      <c r="GM200" s="192"/>
      <c r="GN200" s="192"/>
      <c r="GO200" s="192"/>
      <c r="GP200" s="192"/>
      <c r="GQ200" s="192"/>
      <c r="GR200" s="192"/>
      <c r="GS200" s="192"/>
      <c r="GT200" s="192"/>
      <c r="GU200" s="192"/>
      <c r="GV200" s="192"/>
      <c r="GW200" s="192"/>
      <c r="GX200" s="192"/>
      <c r="GY200" s="192"/>
      <c r="GZ200" s="192"/>
      <c r="HA200" s="192"/>
      <c r="HB200" s="192"/>
      <c r="HC200" s="192"/>
      <c r="HD200" s="192"/>
      <c r="HE200" s="192"/>
      <c r="HF200" s="192"/>
      <c r="HG200" s="192"/>
      <c r="HH200" s="192"/>
      <c r="HI200" s="192"/>
      <c r="HJ200" s="192"/>
      <c r="HK200" s="192"/>
      <c r="HL200" s="192"/>
      <c r="HM200" s="192"/>
      <c r="HN200" s="192"/>
      <c r="HO200" s="192"/>
      <c r="HP200" s="192"/>
      <c r="HQ200" s="192"/>
    </row>
    <row r="201" s="191" customFormat="1" spans="1:225">
      <c r="A201" s="203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  <c r="EC201" s="192"/>
      <c r="ED201" s="192"/>
      <c r="EE201" s="192"/>
      <c r="EF201" s="192"/>
      <c r="EG201" s="192"/>
      <c r="EH201" s="192"/>
      <c r="EI201" s="192"/>
      <c r="EJ201" s="192"/>
      <c r="EK201" s="192"/>
      <c r="EL201" s="192"/>
      <c r="EM201" s="192"/>
      <c r="EN201" s="192"/>
      <c r="EO201" s="192"/>
      <c r="EP201" s="192"/>
      <c r="EQ201" s="192"/>
      <c r="ER201" s="192"/>
      <c r="ES201" s="192"/>
      <c r="ET201" s="192"/>
      <c r="EU201" s="192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92"/>
      <c r="FG201" s="192"/>
      <c r="FH201" s="192"/>
      <c r="FI201" s="192"/>
      <c r="FJ201" s="192"/>
      <c r="FK201" s="192"/>
      <c r="FL201" s="192"/>
      <c r="FM201" s="192"/>
      <c r="FN201" s="192"/>
      <c r="FO201" s="192"/>
      <c r="FP201" s="192"/>
      <c r="FQ201" s="192"/>
      <c r="FR201" s="192"/>
      <c r="FS201" s="192"/>
      <c r="FT201" s="192"/>
      <c r="FU201" s="192"/>
      <c r="FV201" s="192"/>
      <c r="FW201" s="192"/>
      <c r="FX201" s="192"/>
      <c r="FY201" s="192"/>
      <c r="FZ201" s="192"/>
      <c r="GA201" s="192"/>
      <c r="GB201" s="192"/>
      <c r="GC201" s="192"/>
      <c r="GD201" s="192"/>
      <c r="GE201" s="192"/>
      <c r="GF201" s="192"/>
      <c r="GG201" s="192"/>
      <c r="GH201" s="192"/>
      <c r="GI201" s="192"/>
      <c r="GJ201" s="192"/>
      <c r="GK201" s="192"/>
      <c r="GL201" s="192"/>
      <c r="GM201" s="192"/>
      <c r="GN201" s="192"/>
      <c r="GO201" s="192"/>
      <c r="GP201" s="192"/>
      <c r="GQ201" s="192"/>
      <c r="GR201" s="192"/>
      <c r="GS201" s="192"/>
      <c r="GT201" s="192"/>
      <c r="GU201" s="192"/>
      <c r="GV201" s="192"/>
      <c r="GW201" s="192"/>
      <c r="GX201" s="192"/>
      <c r="GY201" s="192"/>
      <c r="GZ201" s="192"/>
      <c r="HA201" s="192"/>
      <c r="HB201" s="192"/>
      <c r="HC201" s="192"/>
      <c r="HD201" s="192"/>
      <c r="HE201" s="192"/>
      <c r="HF201" s="192"/>
      <c r="HG201" s="192"/>
      <c r="HH201" s="192"/>
      <c r="HI201" s="192"/>
      <c r="HJ201" s="192"/>
      <c r="HK201" s="192"/>
      <c r="HL201" s="192"/>
      <c r="HM201" s="192"/>
      <c r="HN201" s="192"/>
      <c r="HO201" s="192"/>
      <c r="HP201" s="192"/>
      <c r="HQ201" s="192"/>
    </row>
    <row r="202" s="191" customFormat="1" spans="1:225">
      <c r="A202" s="203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2"/>
      <c r="EE202" s="192"/>
      <c r="EF202" s="192"/>
      <c r="EG202" s="192"/>
      <c r="EH202" s="192"/>
      <c r="EI202" s="192"/>
      <c r="EJ202" s="192"/>
      <c r="EK202" s="192"/>
      <c r="EL202" s="192"/>
      <c r="EM202" s="192"/>
      <c r="EN202" s="192"/>
      <c r="EO202" s="192"/>
      <c r="EP202" s="192"/>
      <c r="EQ202" s="192"/>
      <c r="ER202" s="192"/>
      <c r="ES202" s="192"/>
      <c r="ET202" s="192"/>
      <c r="EU202" s="192"/>
      <c r="EV202" s="192"/>
      <c r="EW202" s="192"/>
      <c r="EX202" s="192"/>
      <c r="EY202" s="192"/>
      <c r="EZ202" s="192"/>
      <c r="FA202" s="192"/>
      <c r="FB202" s="192"/>
      <c r="FC202" s="192"/>
      <c r="FD202" s="192"/>
      <c r="FE202" s="192"/>
      <c r="FF202" s="192"/>
      <c r="FG202" s="192"/>
      <c r="FH202" s="192"/>
      <c r="FI202" s="192"/>
      <c r="FJ202" s="192"/>
      <c r="FK202" s="192"/>
      <c r="FL202" s="192"/>
      <c r="FM202" s="192"/>
      <c r="FN202" s="192"/>
      <c r="FO202" s="192"/>
      <c r="FP202" s="192"/>
      <c r="FQ202" s="192"/>
      <c r="FR202" s="192"/>
      <c r="FS202" s="192"/>
      <c r="FT202" s="192"/>
      <c r="FU202" s="192"/>
      <c r="FV202" s="192"/>
      <c r="FW202" s="192"/>
      <c r="FX202" s="192"/>
      <c r="FY202" s="192"/>
      <c r="FZ202" s="192"/>
      <c r="GA202" s="192"/>
      <c r="GB202" s="192"/>
      <c r="GC202" s="192"/>
      <c r="GD202" s="192"/>
      <c r="GE202" s="192"/>
      <c r="GF202" s="192"/>
      <c r="GG202" s="192"/>
      <c r="GH202" s="192"/>
      <c r="GI202" s="192"/>
      <c r="GJ202" s="192"/>
      <c r="GK202" s="192"/>
      <c r="GL202" s="192"/>
      <c r="GM202" s="192"/>
      <c r="GN202" s="192"/>
      <c r="GO202" s="192"/>
      <c r="GP202" s="192"/>
      <c r="GQ202" s="192"/>
      <c r="GR202" s="192"/>
      <c r="GS202" s="192"/>
      <c r="GT202" s="192"/>
      <c r="GU202" s="192"/>
      <c r="GV202" s="192"/>
      <c r="GW202" s="192"/>
      <c r="GX202" s="192"/>
      <c r="GY202" s="192"/>
      <c r="GZ202" s="192"/>
      <c r="HA202" s="192"/>
      <c r="HB202" s="192"/>
      <c r="HC202" s="192"/>
      <c r="HD202" s="192"/>
      <c r="HE202" s="192"/>
      <c r="HF202" s="192"/>
      <c r="HG202" s="192"/>
      <c r="HH202" s="192"/>
      <c r="HI202" s="192"/>
      <c r="HJ202" s="192"/>
      <c r="HK202" s="192"/>
      <c r="HL202" s="192"/>
      <c r="HM202" s="192"/>
      <c r="HN202" s="192"/>
      <c r="HO202" s="192"/>
      <c r="HP202" s="192"/>
      <c r="HQ202" s="192"/>
    </row>
    <row r="203" s="191" customFormat="1" spans="1:225">
      <c r="A203" s="203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  <c r="EC203" s="192"/>
      <c r="ED203" s="192"/>
      <c r="EE203" s="192"/>
      <c r="EF203" s="192"/>
      <c r="EG203" s="192"/>
      <c r="EH203" s="192"/>
      <c r="EI203" s="192"/>
      <c r="EJ203" s="192"/>
      <c r="EK203" s="192"/>
      <c r="EL203" s="192"/>
      <c r="EM203" s="192"/>
      <c r="EN203" s="192"/>
      <c r="EO203" s="192"/>
      <c r="EP203" s="192"/>
      <c r="EQ203" s="192"/>
      <c r="ER203" s="192"/>
      <c r="ES203" s="192"/>
      <c r="ET203" s="192"/>
      <c r="EU203" s="192"/>
      <c r="EV203" s="192"/>
      <c r="EW203" s="192"/>
      <c r="EX203" s="192"/>
      <c r="EY203" s="192"/>
      <c r="EZ203" s="192"/>
      <c r="FA203" s="192"/>
      <c r="FB203" s="192"/>
      <c r="FC203" s="192"/>
      <c r="FD203" s="192"/>
      <c r="FE203" s="192"/>
      <c r="FF203" s="192"/>
      <c r="FG203" s="192"/>
      <c r="FH203" s="192"/>
      <c r="FI203" s="192"/>
      <c r="FJ203" s="192"/>
      <c r="FK203" s="192"/>
      <c r="FL203" s="192"/>
      <c r="FM203" s="192"/>
      <c r="FN203" s="192"/>
      <c r="FO203" s="192"/>
      <c r="FP203" s="192"/>
      <c r="FQ203" s="192"/>
      <c r="FR203" s="192"/>
      <c r="FS203" s="192"/>
      <c r="FT203" s="192"/>
      <c r="FU203" s="192"/>
      <c r="FV203" s="192"/>
      <c r="FW203" s="192"/>
      <c r="FX203" s="192"/>
      <c r="FY203" s="192"/>
      <c r="FZ203" s="192"/>
      <c r="GA203" s="192"/>
      <c r="GB203" s="192"/>
      <c r="GC203" s="192"/>
      <c r="GD203" s="192"/>
      <c r="GE203" s="192"/>
      <c r="GF203" s="192"/>
      <c r="GG203" s="192"/>
      <c r="GH203" s="192"/>
      <c r="GI203" s="192"/>
      <c r="GJ203" s="192"/>
      <c r="GK203" s="192"/>
      <c r="GL203" s="192"/>
      <c r="GM203" s="192"/>
      <c r="GN203" s="192"/>
      <c r="GO203" s="192"/>
      <c r="GP203" s="192"/>
      <c r="GQ203" s="192"/>
      <c r="GR203" s="192"/>
      <c r="GS203" s="192"/>
      <c r="GT203" s="192"/>
      <c r="GU203" s="192"/>
      <c r="GV203" s="192"/>
      <c r="GW203" s="192"/>
      <c r="GX203" s="192"/>
      <c r="GY203" s="192"/>
      <c r="GZ203" s="192"/>
      <c r="HA203" s="192"/>
      <c r="HB203" s="192"/>
      <c r="HC203" s="192"/>
      <c r="HD203" s="192"/>
      <c r="HE203" s="192"/>
      <c r="HF203" s="192"/>
      <c r="HG203" s="192"/>
      <c r="HH203" s="192"/>
      <c r="HI203" s="192"/>
      <c r="HJ203" s="192"/>
      <c r="HK203" s="192"/>
      <c r="HL203" s="192"/>
      <c r="HM203" s="192"/>
      <c r="HN203" s="192"/>
      <c r="HO203" s="192"/>
      <c r="HP203" s="192"/>
      <c r="HQ203" s="192"/>
    </row>
    <row r="204" s="191" customFormat="1" spans="1:225">
      <c r="A204" s="203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  <c r="EG204" s="192"/>
      <c r="EH204" s="192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92"/>
      <c r="ES204" s="192"/>
      <c r="ET204" s="192"/>
      <c r="EU204" s="192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92"/>
      <c r="FG204" s="192"/>
      <c r="FH204" s="192"/>
      <c r="FI204" s="192"/>
      <c r="FJ204" s="192"/>
      <c r="FK204" s="192"/>
      <c r="FL204" s="192"/>
      <c r="FM204" s="192"/>
      <c r="FN204" s="192"/>
      <c r="FO204" s="192"/>
      <c r="FP204" s="192"/>
      <c r="FQ204" s="192"/>
      <c r="FR204" s="192"/>
      <c r="FS204" s="192"/>
      <c r="FT204" s="192"/>
      <c r="FU204" s="192"/>
      <c r="FV204" s="192"/>
      <c r="FW204" s="192"/>
      <c r="FX204" s="192"/>
      <c r="FY204" s="192"/>
      <c r="FZ204" s="192"/>
      <c r="GA204" s="192"/>
      <c r="GB204" s="192"/>
      <c r="GC204" s="192"/>
      <c r="GD204" s="192"/>
      <c r="GE204" s="192"/>
      <c r="GF204" s="192"/>
      <c r="GG204" s="192"/>
      <c r="GH204" s="192"/>
      <c r="GI204" s="192"/>
      <c r="GJ204" s="192"/>
      <c r="GK204" s="192"/>
      <c r="GL204" s="192"/>
      <c r="GM204" s="192"/>
      <c r="GN204" s="192"/>
      <c r="GO204" s="192"/>
      <c r="GP204" s="192"/>
      <c r="GQ204" s="192"/>
      <c r="GR204" s="192"/>
      <c r="GS204" s="192"/>
      <c r="GT204" s="192"/>
      <c r="GU204" s="192"/>
      <c r="GV204" s="192"/>
      <c r="GW204" s="192"/>
      <c r="GX204" s="192"/>
      <c r="GY204" s="192"/>
      <c r="GZ204" s="192"/>
      <c r="HA204" s="192"/>
      <c r="HB204" s="192"/>
      <c r="HC204" s="192"/>
      <c r="HD204" s="192"/>
      <c r="HE204" s="192"/>
      <c r="HF204" s="192"/>
      <c r="HG204" s="192"/>
      <c r="HH204" s="192"/>
      <c r="HI204" s="192"/>
      <c r="HJ204" s="192"/>
      <c r="HK204" s="192"/>
      <c r="HL204" s="192"/>
      <c r="HM204" s="192"/>
      <c r="HN204" s="192"/>
      <c r="HO204" s="192"/>
      <c r="HP204" s="192"/>
      <c r="HQ204" s="192"/>
    </row>
    <row r="205" s="191" customFormat="1" spans="1:225">
      <c r="A205" s="203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  <c r="EC205" s="192"/>
      <c r="ED205" s="192"/>
      <c r="EE205" s="192"/>
      <c r="EF205" s="192"/>
      <c r="EG205" s="192"/>
      <c r="EH205" s="192"/>
      <c r="EI205" s="192"/>
      <c r="EJ205" s="192"/>
      <c r="EK205" s="192"/>
      <c r="EL205" s="192"/>
      <c r="EM205" s="192"/>
      <c r="EN205" s="192"/>
      <c r="EO205" s="192"/>
      <c r="EP205" s="192"/>
      <c r="EQ205" s="192"/>
      <c r="ER205" s="192"/>
      <c r="ES205" s="192"/>
      <c r="ET205" s="192"/>
      <c r="EU205" s="192"/>
      <c r="EV205" s="192"/>
      <c r="EW205" s="192"/>
      <c r="EX205" s="192"/>
      <c r="EY205" s="192"/>
      <c r="EZ205" s="192"/>
      <c r="FA205" s="192"/>
      <c r="FB205" s="192"/>
      <c r="FC205" s="192"/>
      <c r="FD205" s="192"/>
      <c r="FE205" s="192"/>
      <c r="FF205" s="192"/>
      <c r="FG205" s="192"/>
      <c r="FH205" s="192"/>
      <c r="FI205" s="192"/>
      <c r="FJ205" s="192"/>
      <c r="FK205" s="192"/>
      <c r="FL205" s="192"/>
      <c r="FM205" s="192"/>
      <c r="FN205" s="192"/>
      <c r="FO205" s="192"/>
      <c r="FP205" s="192"/>
      <c r="FQ205" s="192"/>
      <c r="FR205" s="192"/>
      <c r="FS205" s="192"/>
      <c r="FT205" s="192"/>
      <c r="FU205" s="192"/>
      <c r="FV205" s="192"/>
      <c r="FW205" s="192"/>
      <c r="FX205" s="192"/>
      <c r="FY205" s="192"/>
      <c r="FZ205" s="192"/>
      <c r="GA205" s="192"/>
      <c r="GB205" s="192"/>
      <c r="GC205" s="192"/>
      <c r="GD205" s="192"/>
      <c r="GE205" s="192"/>
      <c r="GF205" s="192"/>
      <c r="GG205" s="192"/>
      <c r="GH205" s="192"/>
      <c r="GI205" s="192"/>
      <c r="GJ205" s="192"/>
      <c r="GK205" s="192"/>
      <c r="GL205" s="192"/>
      <c r="GM205" s="192"/>
      <c r="GN205" s="192"/>
      <c r="GO205" s="192"/>
      <c r="GP205" s="192"/>
      <c r="GQ205" s="192"/>
      <c r="GR205" s="192"/>
      <c r="GS205" s="192"/>
      <c r="GT205" s="192"/>
      <c r="GU205" s="192"/>
      <c r="GV205" s="192"/>
      <c r="GW205" s="192"/>
      <c r="GX205" s="192"/>
      <c r="GY205" s="192"/>
      <c r="GZ205" s="192"/>
      <c r="HA205" s="192"/>
      <c r="HB205" s="192"/>
      <c r="HC205" s="192"/>
      <c r="HD205" s="192"/>
      <c r="HE205" s="192"/>
      <c r="HF205" s="192"/>
      <c r="HG205" s="192"/>
      <c r="HH205" s="192"/>
      <c r="HI205" s="192"/>
      <c r="HJ205" s="192"/>
      <c r="HK205" s="192"/>
      <c r="HL205" s="192"/>
      <c r="HM205" s="192"/>
      <c r="HN205" s="192"/>
      <c r="HO205" s="192"/>
      <c r="HP205" s="192"/>
      <c r="HQ205" s="192"/>
    </row>
    <row r="206" s="191" customFormat="1" spans="1:225">
      <c r="A206" s="203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  <c r="EC206" s="192"/>
      <c r="ED206" s="192"/>
      <c r="EE206" s="192"/>
      <c r="EF206" s="192"/>
      <c r="EG206" s="192"/>
      <c r="EH206" s="192"/>
      <c r="EI206" s="192"/>
      <c r="EJ206" s="192"/>
      <c r="EK206" s="192"/>
      <c r="EL206" s="192"/>
      <c r="EM206" s="192"/>
      <c r="EN206" s="192"/>
      <c r="EO206" s="192"/>
      <c r="EP206" s="192"/>
      <c r="EQ206" s="192"/>
      <c r="ER206" s="192"/>
      <c r="ES206" s="192"/>
      <c r="ET206" s="192"/>
      <c r="EU206" s="192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2"/>
      <c r="FG206" s="192"/>
      <c r="FH206" s="192"/>
      <c r="FI206" s="192"/>
      <c r="FJ206" s="192"/>
      <c r="FK206" s="192"/>
      <c r="FL206" s="192"/>
      <c r="FM206" s="192"/>
      <c r="FN206" s="192"/>
      <c r="FO206" s="192"/>
      <c r="FP206" s="192"/>
      <c r="FQ206" s="192"/>
      <c r="FR206" s="192"/>
      <c r="FS206" s="192"/>
      <c r="FT206" s="192"/>
      <c r="FU206" s="192"/>
      <c r="FV206" s="192"/>
      <c r="FW206" s="192"/>
      <c r="FX206" s="192"/>
      <c r="FY206" s="192"/>
      <c r="FZ206" s="192"/>
      <c r="GA206" s="192"/>
      <c r="GB206" s="192"/>
      <c r="GC206" s="192"/>
      <c r="GD206" s="192"/>
      <c r="GE206" s="192"/>
      <c r="GF206" s="192"/>
      <c r="GG206" s="192"/>
      <c r="GH206" s="192"/>
      <c r="GI206" s="192"/>
      <c r="GJ206" s="192"/>
      <c r="GK206" s="192"/>
      <c r="GL206" s="192"/>
      <c r="GM206" s="192"/>
      <c r="GN206" s="192"/>
      <c r="GO206" s="192"/>
      <c r="GP206" s="192"/>
      <c r="GQ206" s="192"/>
      <c r="GR206" s="192"/>
      <c r="GS206" s="192"/>
      <c r="GT206" s="192"/>
      <c r="GU206" s="192"/>
      <c r="GV206" s="192"/>
      <c r="GW206" s="192"/>
      <c r="GX206" s="192"/>
      <c r="GY206" s="192"/>
      <c r="GZ206" s="192"/>
      <c r="HA206" s="192"/>
      <c r="HB206" s="192"/>
      <c r="HC206" s="192"/>
      <c r="HD206" s="192"/>
      <c r="HE206" s="192"/>
      <c r="HF206" s="192"/>
      <c r="HG206" s="192"/>
      <c r="HH206" s="192"/>
      <c r="HI206" s="192"/>
      <c r="HJ206" s="192"/>
      <c r="HK206" s="192"/>
      <c r="HL206" s="192"/>
      <c r="HM206" s="192"/>
      <c r="HN206" s="192"/>
      <c r="HO206" s="192"/>
      <c r="HP206" s="192"/>
      <c r="HQ206" s="192"/>
    </row>
    <row r="207" s="191" customFormat="1" spans="1:225">
      <c r="A207" s="203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  <c r="EC207" s="192"/>
      <c r="ED207" s="192"/>
      <c r="EE207" s="192"/>
      <c r="EF207" s="192"/>
      <c r="EG207" s="192"/>
      <c r="EH207" s="192"/>
      <c r="EI207" s="192"/>
      <c r="EJ207" s="192"/>
      <c r="EK207" s="192"/>
      <c r="EL207" s="192"/>
      <c r="EM207" s="192"/>
      <c r="EN207" s="192"/>
      <c r="EO207" s="192"/>
      <c r="EP207" s="192"/>
      <c r="EQ207" s="192"/>
      <c r="ER207" s="192"/>
      <c r="ES207" s="192"/>
      <c r="ET207" s="192"/>
      <c r="EU207" s="192"/>
      <c r="EV207" s="192"/>
      <c r="EW207" s="192"/>
      <c r="EX207" s="192"/>
      <c r="EY207" s="192"/>
      <c r="EZ207" s="192"/>
      <c r="FA207" s="192"/>
      <c r="FB207" s="192"/>
      <c r="FC207" s="192"/>
      <c r="FD207" s="192"/>
      <c r="FE207" s="192"/>
      <c r="FF207" s="192"/>
      <c r="FG207" s="192"/>
      <c r="FH207" s="192"/>
      <c r="FI207" s="192"/>
      <c r="FJ207" s="192"/>
      <c r="FK207" s="192"/>
      <c r="FL207" s="192"/>
      <c r="FM207" s="192"/>
      <c r="FN207" s="192"/>
      <c r="FO207" s="192"/>
      <c r="FP207" s="192"/>
      <c r="FQ207" s="192"/>
      <c r="FR207" s="192"/>
      <c r="FS207" s="192"/>
      <c r="FT207" s="192"/>
      <c r="FU207" s="192"/>
      <c r="FV207" s="192"/>
      <c r="FW207" s="192"/>
      <c r="FX207" s="192"/>
      <c r="FY207" s="192"/>
      <c r="FZ207" s="192"/>
      <c r="GA207" s="192"/>
      <c r="GB207" s="192"/>
      <c r="GC207" s="192"/>
      <c r="GD207" s="192"/>
      <c r="GE207" s="192"/>
      <c r="GF207" s="192"/>
      <c r="GG207" s="192"/>
      <c r="GH207" s="192"/>
      <c r="GI207" s="192"/>
      <c r="GJ207" s="192"/>
      <c r="GK207" s="192"/>
      <c r="GL207" s="192"/>
      <c r="GM207" s="192"/>
      <c r="GN207" s="192"/>
      <c r="GO207" s="192"/>
      <c r="GP207" s="192"/>
      <c r="GQ207" s="192"/>
      <c r="GR207" s="192"/>
      <c r="GS207" s="192"/>
      <c r="GT207" s="192"/>
      <c r="GU207" s="192"/>
      <c r="GV207" s="192"/>
      <c r="GW207" s="192"/>
      <c r="GX207" s="192"/>
      <c r="GY207" s="192"/>
      <c r="GZ207" s="192"/>
      <c r="HA207" s="192"/>
      <c r="HB207" s="192"/>
      <c r="HC207" s="192"/>
      <c r="HD207" s="192"/>
      <c r="HE207" s="192"/>
      <c r="HF207" s="192"/>
      <c r="HG207" s="192"/>
      <c r="HH207" s="192"/>
      <c r="HI207" s="192"/>
      <c r="HJ207" s="192"/>
      <c r="HK207" s="192"/>
      <c r="HL207" s="192"/>
      <c r="HM207" s="192"/>
      <c r="HN207" s="192"/>
      <c r="HO207" s="192"/>
      <c r="HP207" s="192"/>
      <c r="HQ207" s="192"/>
    </row>
    <row r="208" s="191" customFormat="1" spans="1:225">
      <c r="A208" s="203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  <c r="EC208" s="192"/>
      <c r="ED208" s="192"/>
      <c r="EE208" s="192"/>
      <c r="EF208" s="192"/>
      <c r="EG208" s="192"/>
      <c r="EH208" s="192"/>
      <c r="EI208" s="192"/>
      <c r="EJ208" s="192"/>
      <c r="EK208" s="192"/>
      <c r="EL208" s="192"/>
      <c r="EM208" s="192"/>
      <c r="EN208" s="192"/>
      <c r="EO208" s="192"/>
      <c r="EP208" s="192"/>
      <c r="EQ208" s="192"/>
      <c r="ER208" s="192"/>
      <c r="ES208" s="192"/>
      <c r="ET208" s="192"/>
      <c r="EU208" s="192"/>
      <c r="EV208" s="192"/>
      <c r="EW208" s="192"/>
      <c r="EX208" s="192"/>
      <c r="EY208" s="192"/>
      <c r="EZ208" s="192"/>
      <c r="FA208" s="192"/>
      <c r="FB208" s="192"/>
      <c r="FC208" s="192"/>
      <c r="FD208" s="192"/>
      <c r="FE208" s="192"/>
      <c r="FF208" s="192"/>
      <c r="FG208" s="192"/>
      <c r="FH208" s="192"/>
      <c r="FI208" s="192"/>
      <c r="FJ208" s="192"/>
      <c r="FK208" s="192"/>
      <c r="FL208" s="192"/>
      <c r="FM208" s="192"/>
      <c r="FN208" s="192"/>
      <c r="FO208" s="192"/>
      <c r="FP208" s="192"/>
      <c r="FQ208" s="192"/>
      <c r="FR208" s="192"/>
      <c r="FS208" s="192"/>
      <c r="FT208" s="192"/>
      <c r="FU208" s="192"/>
      <c r="FV208" s="192"/>
      <c r="FW208" s="192"/>
      <c r="FX208" s="192"/>
      <c r="FY208" s="192"/>
      <c r="FZ208" s="192"/>
      <c r="GA208" s="192"/>
      <c r="GB208" s="192"/>
      <c r="GC208" s="192"/>
      <c r="GD208" s="192"/>
      <c r="GE208" s="192"/>
      <c r="GF208" s="192"/>
      <c r="GG208" s="192"/>
      <c r="GH208" s="192"/>
      <c r="GI208" s="192"/>
      <c r="GJ208" s="192"/>
      <c r="GK208" s="192"/>
      <c r="GL208" s="192"/>
      <c r="GM208" s="192"/>
      <c r="GN208" s="192"/>
      <c r="GO208" s="192"/>
      <c r="GP208" s="192"/>
      <c r="GQ208" s="192"/>
      <c r="GR208" s="192"/>
      <c r="GS208" s="192"/>
      <c r="GT208" s="192"/>
      <c r="GU208" s="192"/>
      <c r="GV208" s="192"/>
      <c r="GW208" s="192"/>
      <c r="GX208" s="192"/>
      <c r="GY208" s="192"/>
      <c r="GZ208" s="192"/>
      <c r="HA208" s="192"/>
      <c r="HB208" s="192"/>
      <c r="HC208" s="192"/>
      <c r="HD208" s="192"/>
      <c r="HE208" s="192"/>
      <c r="HF208" s="192"/>
      <c r="HG208" s="192"/>
      <c r="HH208" s="192"/>
      <c r="HI208" s="192"/>
      <c r="HJ208" s="192"/>
      <c r="HK208" s="192"/>
      <c r="HL208" s="192"/>
      <c r="HM208" s="192"/>
      <c r="HN208" s="192"/>
      <c r="HO208" s="192"/>
      <c r="HP208" s="192"/>
      <c r="HQ208" s="192"/>
    </row>
    <row r="209" s="191" customFormat="1" spans="1:225">
      <c r="A209" s="203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  <c r="EG209" s="192"/>
      <c r="EH209" s="192"/>
      <c r="EI209" s="192"/>
      <c r="EJ209" s="192"/>
      <c r="EK209" s="192"/>
      <c r="EL209" s="192"/>
      <c r="EM209" s="192"/>
      <c r="EN209" s="192"/>
      <c r="EO209" s="192"/>
      <c r="EP209" s="192"/>
      <c r="EQ209" s="192"/>
      <c r="ER209" s="192"/>
      <c r="ES209" s="192"/>
      <c r="ET209" s="192"/>
      <c r="EU209" s="192"/>
      <c r="EV209" s="192"/>
      <c r="EW209" s="192"/>
      <c r="EX209" s="192"/>
      <c r="EY209" s="192"/>
      <c r="EZ209" s="192"/>
      <c r="FA209" s="192"/>
      <c r="FB209" s="192"/>
      <c r="FC209" s="192"/>
      <c r="FD209" s="192"/>
      <c r="FE209" s="192"/>
      <c r="FF209" s="192"/>
      <c r="FG209" s="192"/>
      <c r="FH209" s="192"/>
      <c r="FI209" s="192"/>
      <c r="FJ209" s="192"/>
      <c r="FK209" s="192"/>
      <c r="FL209" s="192"/>
      <c r="FM209" s="192"/>
      <c r="FN209" s="192"/>
      <c r="FO209" s="192"/>
      <c r="FP209" s="192"/>
      <c r="FQ209" s="192"/>
      <c r="FR209" s="192"/>
      <c r="FS209" s="192"/>
      <c r="FT209" s="192"/>
      <c r="FU209" s="192"/>
      <c r="FV209" s="192"/>
      <c r="FW209" s="192"/>
      <c r="FX209" s="192"/>
      <c r="FY209" s="192"/>
      <c r="FZ209" s="192"/>
      <c r="GA209" s="192"/>
      <c r="GB209" s="192"/>
      <c r="GC209" s="192"/>
      <c r="GD209" s="192"/>
      <c r="GE209" s="192"/>
      <c r="GF209" s="192"/>
      <c r="GG209" s="192"/>
      <c r="GH209" s="192"/>
      <c r="GI209" s="192"/>
      <c r="GJ209" s="192"/>
      <c r="GK209" s="192"/>
      <c r="GL209" s="192"/>
      <c r="GM209" s="192"/>
      <c r="GN209" s="192"/>
      <c r="GO209" s="192"/>
      <c r="GP209" s="192"/>
      <c r="GQ209" s="192"/>
      <c r="GR209" s="192"/>
      <c r="GS209" s="192"/>
      <c r="GT209" s="192"/>
      <c r="GU209" s="192"/>
      <c r="GV209" s="192"/>
      <c r="GW209" s="192"/>
      <c r="GX209" s="192"/>
      <c r="GY209" s="192"/>
      <c r="GZ209" s="192"/>
      <c r="HA209" s="192"/>
      <c r="HB209" s="192"/>
      <c r="HC209" s="192"/>
      <c r="HD209" s="192"/>
      <c r="HE209" s="192"/>
      <c r="HF209" s="192"/>
      <c r="HG209" s="192"/>
      <c r="HH209" s="192"/>
      <c r="HI209" s="192"/>
      <c r="HJ209" s="192"/>
      <c r="HK209" s="192"/>
      <c r="HL209" s="192"/>
      <c r="HM209" s="192"/>
      <c r="HN209" s="192"/>
      <c r="HO209" s="192"/>
      <c r="HP209" s="192"/>
      <c r="HQ209" s="192"/>
    </row>
    <row r="210" s="191" customFormat="1" spans="1:225">
      <c r="A210" s="203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  <c r="EG210" s="192"/>
      <c r="EH210" s="192"/>
      <c r="EI210" s="192"/>
      <c r="EJ210" s="192"/>
      <c r="EK210" s="192"/>
      <c r="EL210" s="192"/>
      <c r="EM210" s="192"/>
      <c r="EN210" s="192"/>
      <c r="EO210" s="192"/>
      <c r="EP210" s="192"/>
      <c r="EQ210" s="192"/>
      <c r="ER210" s="192"/>
      <c r="ES210" s="192"/>
      <c r="ET210" s="192"/>
      <c r="EU210" s="192"/>
      <c r="EV210" s="192"/>
      <c r="EW210" s="192"/>
      <c r="EX210" s="192"/>
      <c r="EY210" s="192"/>
      <c r="EZ210" s="192"/>
      <c r="FA210" s="192"/>
      <c r="FB210" s="192"/>
      <c r="FC210" s="192"/>
      <c r="FD210" s="192"/>
      <c r="FE210" s="192"/>
      <c r="FF210" s="192"/>
      <c r="FG210" s="192"/>
      <c r="FH210" s="192"/>
      <c r="FI210" s="192"/>
      <c r="FJ210" s="192"/>
      <c r="FK210" s="192"/>
      <c r="FL210" s="192"/>
      <c r="FM210" s="192"/>
      <c r="FN210" s="192"/>
      <c r="FO210" s="192"/>
      <c r="FP210" s="192"/>
      <c r="FQ210" s="192"/>
      <c r="FR210" s="192"/>
      <c r="FS210" s="192"/>
      <c r="FT210" s="192"/>
      <c r="FU210" s="192"/>
      <c r="FV210" s="192"/>
      <c r="FW210" s="192"/>
      <c r="FX210" s="192"/>
      <c r="FY210" s="192"/>
      <c r="FZ210" s="192"/>
      <c r="GA210" s="192"/>
      <c r="GB210" s="192"/>
      <c r="GC210" s="192"/>
      <c r="GD210" s="192"/>
      <c r="GE210" s="192"/>
      <c r="GF210" s="192"/>
      <c r="GG210" s="192"/>
      <c r="GH210" s="192"/>
      <c r="GI210" s="192"/>
      <c r="GJ210" s="192"/>
      <c r="GK210" s="192"/>
      <c r="GL210" s="192"/>
      <c r="GM210" s="192"/>
      <c r="GN210" s="192"/>
      <c r="GO210" s="192"/>
      <c r="GP210" s="192"/>
      <c r="GQ210" s="192"/>
      <c r="GR210" s="192"/>
      <c r="GS210" s="192"/>
      <c r="GT210" s="192"/>
      <c r="GU210" s="192"/>
      <c r="GV210" s="192"/>
      <c r="GW210" s="192"/>
      <c r="GX210" s="192"/>
      <c r="GY210" s="192"/>
      <c r="GZ210" s="192"/>
      <c r="HA210" s="192"/>
      <c r="HB210" s="192"/>
      <c r="HC210" s="192"/>
      <c r="HD210" s="192"/>
      <c r="HE210" s="192"/>
      <c r="HF210" s="192"/>
      <c r="HG210" s="192"/>
      <c r="HH210" s="192"/>
      <c r="HI210" s="192"/>
      <c r="HJ210" s="192"/>
      <c r="HK210" s="192"/>
      <c r="HL210" s="192"/>
      <c r="HM210" s="192"/>
      <c r="HN210" s="192"/>
      <c r="HO210" s="192"/>
      <c r="HP210" s="192"/>
      <c r="HQ210" s="192"/>
    </row>
    <row r="211" s="191" customFormat="1" spans="1:225">
      <c r="A211" s="203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  <c r="EG211" s="192"/>
      <c r="EH211" s="192"/>
      <c r="EI211" s="192"/>
      <c r="EJ211" s="192"/>
      <c r="EK211" s="192"/>
      <c r="EL211" s="192"/>
      <c r="EM211" s="192"/>
      <c r="EN211" s="192"/>
      <c r="EO211" s="192"/>
      <c r="EP211" s="192"/>
      <c r="EQ211" s="192"/>
      <c r="ER211" s="192"/>
      <c r="ES211" s="192"/>
      <c r="ET211" s="192"/>
      <c r="EU211" s="192"/>
      <c r="EV211" s="192"/>
      <c r="EW211" s="192"/>
      <c r="EX211" s="192"/>
      <c r="EY211" s="192"/>
      <c r="EZ211" s="192"/>
      <c r="FA211" s="192"/>
      <c r="FB211" s="192"/>
      <c r="FC211" s="192"/>
      <c r="FD211" s="192"/>
      <c r="FE211" s="192"/>
      <c r="FF211" s="192"/>
      <c r="FG211" s="192"/>
      <c r="FH211" s="192"/>
      <c r="FI211" s="192"/>
      <c r="FJ211" s="192"/>
      <c r="FK211" s="192"/>
      <c r="FL211" s="192"/>
      <c r="FM211" s="192"/>
      <c r="FN211" s="192"/>
      <c r="FO211" s="192"/>
      <c r="FP211" s="192"/>
      <c r="FQ211" s="192"/>
      <c r="FR211" s="192"/>
      <c r="FS211" s="192"/>
      <c r="FT211" s="192"/>
      <c r="FU211" s="192"/>
      <c r="FV211" s="192"/>
      <c r="FW211" s="192"/>
      <c r="FX211" s="192"/>
      <c r="FY211" s="192"/>
      <c r="FZ211" s="192"/>
      <c r="GA211" s="192"/>
      <c r="GB211" s="192"/>
      <c r="GC211" s="192"/>
      <c r="GD211" s="192"/>
      <c r="GE211" s="192"/>
      <c r="GF211" s="192"/>
      <c r="GG211" s="192"/>
      <c r="GH211" s="192"/>
      <c r="GI211" s="192"/>
      <c r="GJ211" s="192"/>
      <c r="GK211" s="192"/>
      <c r="GL211" s="192"/>
      <c r="GM211" s="192"/>
      <c r="GN211" s="192"/>
      <c r="GO211" s="192"/>
      <c r="GP211" s="192"/>
      <c r="GQ211" s="192"/>
      <c r="GR211" s="192"/>
      <c r="GS211" s="192"/>
      <c r="GT211" s="192"/>
      <c r="GU211" s="192"/>
      <c r="GV211" s="192"/>
      <c r="GW211" s="192"/>
      <c r="GX211" s="192"/>
      <c r="GY211" s="192"/>
      <c r="GZ211" s="192"/>
      <c r="HA211" s="192"/>
      <c r="HB211" s="192"/>
      <c r="HC211" s="192"/>
      <c r="HD211" s="192"/>
      <c r="HE211" s="192"/>
      <c r="HF211" s="192"/>
      <c r="HG211" s="192"/>
      <c r="HH211" s="192"/>
      <c r="HI211" s="192"/>
      <c r="HJ211" s="192"/>
      <c r="HK211" s="192"/>
      <c r="HL211" s="192"/>
      <c r="HM211" s="192"/>
      <c r="HN211" s="192"/>
      <c r="HO211" s="192"/>
      <c r="HP211" s="192"/>
      <c r="HQ211" s="192"/>
    </row>
    <row r="212" s="191" customFormat="1" spans="1:225">
      <c r="A212" s="203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  <c r="EC212" s="192"/>
      <c r="ED212" s="192"/>
      <c r="EE212" s="192"/>
      <c r="EF212" s="192"/>
      <c r="EG212" s="192"/>
      <c r="EH212" s="192"/>
      <c r="EI212" s="192"/>
      <c r="EJ212" s="192"/>
      <c r="EK212" s="192"/>
      <c r="EL212" s="192"/>
      <c r="EM212" s="192"/>
      <c r="EN212" s="192"/>
      <c r="EO212" s="192"/>
      <c r="EP212" s="192"/>
      <c r="EQ212" s="192"/>
      <c r="ER212" s="192"/>
      <c r="ES212" s="192"/>
      <c r="ET212" s="192"/>
      <c r="EU212" s="192"/>
      <c r="EV212" s="192"/>
      <c r="EW212" s="192"/>
      <c r="EX212" s="192"/>
      <c r="EY212" s="192"/>
      <c r="EZ212" s="192"/>
      <c r="FA212" s="192"/>
      <c r="FB212" s="192"/>
      <c r="FC212" s="192"/>
      <c r="FD212" s="192"/>
      <c r="FE212" s="192"/>
      <c r="FF212" s="192"/>
      <c r="FG212" s="192"/>
      <c r="FH212" s="192"/>
      <c r="FI212" s="192"/>
      <c r="FJ212" s="192"/>
      <c r="FK212" s="192"/>
      <c r="FL212" s="192"/>
      <c r="FM212" s="192"/>
      <c r="FN212" s="192"/>
      <c r="FO212" s="192"/>
      <c r="FP212" s="192"/>
      <c r="FQ212" s="192"/>
      <c r="FR212" s="192"/>
      <c r="FS212" s="192"/>
      <c r="FT212" s="192"/>
      <c r="FU212" s="192"/>
      <c r="FV212" s="192"/>
      <c r="FW212" s="192"/>
      <c r="FX212" s="192"/>
      <c r="FY212" s="192"/>
      <c r="FZ212" s="192"/>
      <c r="GA212" s="192"/>
      <c r="GB212" s="192"/>
      <c r="GC212" s="192"/>
      <c r="GD212" s="192"/>
      <c r="GE212" s="192"/>
      <c r="GF212" s="192"/>
      <c r="GG212" s="192"/>
      <c r="GH212" s="192"/>
      <c r="GI212" s="192"/>
      <c r="GJ212" s="192"/>
      <c r="GK212" s="192"/>
      <c r="GL212" s="192"/>
      <c r="GM212" s="192"/>
      <c r="GN212" s="192"/>
      <c r="GO212" s="192"/>
      <c r="GP212" s="192"/>
      <c r="GQ212" s="192"/>
      <c r="GR212" s="192"/>
      <c r="GS212" s="192"/>
      <c r="GT212" s="192"/>
      <c r="GU212" s="192"/>
      <c r="GV212" s="192"/>
      <c r="GW212" s="192"/>
      <c r="GX212" s="192"/>
      <c r="GY212" s="192"/>
      <c r="GZ212" s="192"/>
      <c r="HA212" s="192"/>
      <c r="HB212" s="192"/>
      <c r="HC212" s="192"/>
      <c r="HD212" s="192"/>
      <c r="HE212" s="192"/>
      <c r="HF212" s="192"/>
      <c r="HG212" s="192"/>
      <c r="HH212" s="192"/>
      <c r="HI212" s="192"/>
      <c r="HJ212" s="192"/>
      <c r="HK212" s="192"/>
      <c r="HL212" s="192"/>
      <c r="HM212" s="192"/>
      <c r="HN212" s="192"/>
      <c r="HO212" s="192"/>
      <c r="HP212" s="192"/>
      <c r="HQ212" s="192"/>
    </row>
    <row r="213" s="191" customFormat="1" spans="1:225">
      <c r="A213" s="203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  <c r="EC213" s="192"/>
      <c r="ED213" s="192"/>
      <c r="EE213" s="192"/>
      <c r="EF213" s="192"/>
      <c r="EG213" s="192"/>
      <c r="EH213" s="192"/>
      <c r="EI213" s="192"/>
      <c r="EJ213" s="192"/>
      <c r="EK213" s="192"/>
      <c r="EL213" s="192"/>
      <c r="EM213" s="192"/>
      <c r="EN213" s="192"/>
      <c r="EO213" s="192"/>
      <c r="EP213" s="192"/>
      <c r="EQ213" s="192"/>
      <c r="ER213" s="192"/>
      <c r="ES213" s="192"/>
      <c r="ET213" s="192"/>
      <c r="EU213" s="192"/>
      <c r="EV213" s="192"/>
      <c r="EW213" s="192"/>
      <c r="EX213" s="192"/>
      <c r="EY213" s="192"/>
      <c r="EZ213" s="192"/>
      <c r="FA213" s="192"/>
      <c r="FB213" s="192"/>
      <c r="FC213" s="192"/>
      <c r="FD213" s="192"/>
      <c r="FE213" s="192"/>
      <c r="FF213" s="192"/>
      <c r="FG213" s="192"/>
      <c r="FH213" s="192"/>
      <c r="FI213" s="192"/>
      <c r="FJ213" s="192"/>
      <c r="FK213" s="192"/>
      <c r="FL213" s="192"/>
      <c r="FM213" s="192"/>
      <c r="FN213" s="192"/>
      <c r="FO213" s="192"/>
      <c r="FP213" s="192"/>
      <c r="FQ213" s="192"/>
      <c r="FR213" s="192"/>
      <c r="FS213" s="192"/>
      <c r="FT213" s="192"/>
      <c r="FU213" s="192"/>
      <c r="FV213" s="192"/>
      <c r="FW213" s="192"/>
      <c r="FX213" s="192"/>
      <c r="FY213" s="192"/>
      <c r="FZ213" s="192"/>
      <c r="GA213" s="192"/>
      <c r="GB213" s="192"/>
      <c r="GC213" s="192"/>
      <c r="GD213" s="192"/>
      <c r="GE213" s="192"/>
      <c r="GF213" s="192"/>
      <c r="GG213" s="192"/>
      <c r="GH213" s="192"/>
      <c r="GI213" s="192"/>
      <c r="GJ213" s="192"/>
      <c r="GK213" s="192"/>
      <c r="GL213" s="192"/>
      <c r="GM213" s="192"/>
      <c r="GN213" s="192"/>
      <c r="GO213" s="192"/>
      <c r="GP213" s="192"/>
      <c r="GQ213" s="192"/>
      <c r="GR213" s="192"/>
      <c r="GS213" s="192"/>
      <c r="GT213" s="192"/>
      <c r="GU213" s="192"/>
      <c r="GV213" s="192"/>
      <c r="GW213" s="192"/>
      <c r="GX213" s="192"/>
      <c r="GY213" s="192"/>
      <c r="GZ213" s="192"/>
      <c r="HA213" s="192"/>
      <c r="HB213" s="192"/>
      <c r="HC213" s="192"/>
      <c r="HD213" s="192"/>
      <c r="HE213" s="192"/>
      <c r="HF213" s="192"/>
      <c r="HG213" s="192"/>
      <c r="HH213" s="192"/>
      <c r="HI213" s="192"/>
      <c r="HJ213" s="192"/>
      <c r="HK213" s="192"/>
      <c r="HL213" s="192"/>
      <c r="HM213" s="192"/>
      <c r="HN213" s="192"/>
      <c r="HO213" s="192"/>
      <c r="HP213" s="192"/>
      <c r="HQ213" s="192"/>
    </row>
    <row r="214" s="191" customFormat="1" spans="1:225">
      <c r="A214" s="203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  <c r="EC214" s="192"/>
      <c r="ED214" s="192"/>
      <c r="EE214" s="192"/>
      <c r="EF214" s="192"/>
      <c r="EG214" s="192"/>
      <c r="EH214" s="192"/>
      <c r="EI214" s="192"/>
      <c r="EJ214" s="192"/>
      <c r="EK214" s="192"/>
      <c r="EL214" s="192"/>
      <c r="EM214" s="192"/>
      <c r="EN214" s="192"/>
      <c r="EO214" s="192"/>
      <c r="EP214" s="192"/>
      <c r="EQ214" s="192"/>
      <c r="ER214" s="192"/>
      <c r="ES214" s="192"/>
      <c r="ET214" s="192"/>
      <c r="EU214" s="192"/>
      <c r="EV214" s="192"/>
      <c r="EW214" s="192"/>
      <c r="EX214" s="192"/>
      <c r="EY214" s="192"/>
      <c r="EZ214" s="192"/>
      <c r="FA214" s="192"/>
      <c r="FB214" s="192"/>
      <c r="FC214" s="192"/>
      <c r="FD214" s="192"/>
      <c r="FE214" s="192"/>
      <c r="FF214" s="192"/>
      <c r="FG214" s="192"/>
      <c r="FH214" s="192"/>
      <c r="FI214" s="192"/>
      <c r="FJ214" s="192"/>
      <c r="FK214" s="192"/>
      <c r="FL214" s="192"/>
      <c r="FM214" s="192"/>
      <c r="FN214" s="192"/>
      <c r="FO214" s="192"/>
      <c r="FP214" s="192"/>
      <c r="FQ214" s="192"/>
      <c r="FR214" s="192"/>
      <c r="FS214" s="192"/>
      <c r="FT214" s="192"/>
      <c r="FU214" s="192"/>
      <c r="FV214" s="192"/>
      <c r="FW214" s="192"/>
      <c r="FX214" s="192"/>
      <c r="FY214" s="192"/>
      <c r="FZ214" s="192"/>
      <c r="GA214" s="192"/>
      <c r="GB214" s="192"/>
      <c r="GC214" s="192"/>
      <c r="GD214" s="192"/>
      <c r="GE214" s="192"/>
      <c r="GF214" s="192"/>
      <c r="GG214" s="192"/>
      <c r="GH214" s="192"/>
      <c r="GI214" s="192"/>
      <c r="GJ214" s="192"/>
      <c r="GK214" s="192"/>
      <c r="GL214" s="192"/>
      <c r="GM214" s="192"/>
      <c r="GN214" s="192"/>
      <c r="GO214" s="192"/>
      <c r="GP214" s="192"/>
      <c r="GQ214" s="192"/>
      <c r="GR214" s="192"/>
      <c r="GS214" s="192"/>
      <c r="GT214" s="192"/>
      <c r="GU214" s="192"/>
      <c r="GV214" s="192"/>
      <c r="GW214" s="192"/>
      <c r="GX214" s="192"/>
      <c r="GY214" s="192"/>
      <c r="GZ214" s="192"/>
      <c r="HA214" s="192"/>
      <c r="HB214" s="192"/>
      <c r="HC214" s="192"/>
      <c r="HD214" s="192"/>
      <c r="HE214" s="192"/>
      <c r="HF214" s="192"/>
      <c r="HG214" s="192"/>
      <c r="HH214" s="192"/>
      <c r="HI214" s="192"/>
      <c r="HJ214" s="192"/>
      <c r="HK214" s="192"/>
      <c r="HL214" s="192"/>
      <c r="HM214" s="192"/>
      <c r="HN214" s="192"/>
      <c r="HO214" s="192"/>
      <c r="HP214" s="192"/>
      <c r="HQ214" s="192"/>
    </row>
    <row r="215" s="191" customFormat="1" spans="1:225">
      <c r="A215" s="203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  <c r="EC215" s="192"/>
      <c r="ED215" s="192"/>
      <c r="EE215" s="192"/>
      <c r="EF215" s="192"/>
      <c r="EG215" s="192"/>
      <c r="EH215" s="192"/>
      <c r="EI215" s="192"/>
      <c r="EJ215" s="192"/>
      <c r="EK215" s="192"/>
      <c r="EL215" s="192"/>
      <c r="EM215" s="192"/>
      <c r="EN215" s="192"/>
      <c r="EO215" s="192"/>
      <c r="EP215" s="192"/>
      <c r="EQ215" s="192"/>
      <c r="ER215" s="192"/>
      <c r="ES215" s="192"/>
      <c r="ET215" s="192"/>
      <c r="EU215" s="192"/>
      <c r="EV215" s="192"/>
      <c r="EW215" s="192"/>
      <c r="EX215" s="192"/>
      <c r="EY215" s="192"/>
      <c r="EZ215" s="192"/>
      <c r="FA215" s="192"/>
      <c r="FB215" s="192"/>
      <c r="FC215" s="192"/>
      <c r="FD215" s="192"/>
      <c r="FE215" s="192"/>
      <c r="FF215" s="192"/>
      <c r="FG215" s="192"/>
      <c r="FH215" s="192"/>
      <c r="FI215" s="192"/>
      <c r="FJ215" s="192"/>
      <c r="FK215" s="192"/>
      <c r="FL215" s="192"/>
      <c r="FM215" s="192"/>
      <c r="FN215" s="192"/>
      <c r="FO215" s="192"/>
      <c r="FP215" s="192"/>
      <c r="FQ215" s="192"/>
      <c r="FR215" s="192"/>
      <c r="FS215" s="192"/>
      <c r="FT215" s="192"/>
      <c r="FU215" s="192"/>
      <c r="FV215" s="192"/>
      <c r="FW215" s="192"/>
      <c r="FX215" s="192"/>
      <c r="FY215" s="192"/>
      <c r="FZ215" s="192"/>
      <c r="GA215" s="192"/>
      <c r="GB215" s="192"/>
      <c r="GC215" s="192"/>
      <c r="GD215" s="192"/>
      <c r="GE215" s="192"/>
      <c r="GF215" s="192"/>
      <c r="GG215" s="192"/>
      <c r="GH215" s="192"/>
      <c r="GI215" s="192"/>
      <c r="GJ215" s="192"/>
      <c r="GK215" s="192"/>
      <c r="GL215" s="192"/>
      <c r="GM215" s="192"/>
      <c r="GN215" s="192"/>
      <c r="GO215" s="192"/>
      <c r="GP215" s="192"/>
      <c r="GQ215" s="192"/>
      <c r="GR215" s="192"/>
      <c r="GS215" s="192"/>
      <c r="GT215" s="192"/>
      <c r="GU215" s="192"/>
      <c r="GV215" s="192"/>
      <c r="GW215" s="192"/>
      <c r="GX215" s="192"/>
      <c r="GY215" s="192"/>
      <c r="GZ215" s="192"/>
      <c r="HA215" s="192"/>
      <c r="HB215" s="192"/>
      <c r="HC215" s="192"/>
      <c r="HD215" s="192"/>
      <c r="HE215" s="192"/>
      <c r="HF215" s="192"/>
      <c r="HG215" s="192"/>
      <c r="HH215" s="192"/>
      <c r="HI215" s="192"/>
      <c r="HJ215" s="192"/>
      <c r="HK215" s="192"/>
      <c r="HL215" s="192"/>
      <c r="HM215" s="192"/>
      <c r="HN215" s="192"/>
      <c r="HO215" s="192"/>
      <c r="HP215" s="192"/>
      <c r="HQ215" s="192"/>
    </row>
    <row r="216" s="191" customFormat="1" spans="1:225">
      <c r="A216" s="203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  <c r="EC216" s="192"/>
      <c r="ED216" s="192"/>
      <c r="EE216" s="192"/>
      <c r="EF216" s="192"/>
      <c r="EG216" s="192"/>
      <c r="EH216" s="192"/>
      <c r="EI216" s="192"/>
      <c r="EJ216" s="192"/>
      <c r="EK216" s="192"/>
      <c r="EL216" s="192"/>
      <c r="EM216" s="192"/>
      <c r="EN216" s="192"/>
      <c r="EO216" s="192"/>
      <c r="EP216" s="192"/>
      <c r="EQ216" s="192"/>
      <c r="ER216" s="192"/>
      <c r="ES216" s="192"/>
      <c r="ET216" s="192"/>
      <c r="EU216" s="192"/>
      <c r="EV216" s="192"/>
      <c r="EW216" s="192"/>
      <c r="EX216" s="192"/>
      <c r="EY216" s="192"/>
      <c r="EZ216" s="192"/>
      <c r="FA216" s="192"/>
      <c r="FB216" s="192"/>
      <c r="FC216" s="192"/>
      <c r="FD216" s="192"/>
      <c r="FE216" s="192"/>
      <c r="FF216" s="192"/>
      <c r="FG216" s="192"/>
      <c r="FH216" s="192"/>
      <c r="FI216" s="192"/>
      <c r="FJ216" s="192"/>
      <c r="FK216" s="192"/>
      <c r="FL216" s="192"/>
      <c r="FM216" s="192"/>
      <c r="FN216" s="192"/>
      <c r="FO216" s="192"/>
      <c r="FP216" s="192"/>
      <c r="FQ216" s="192"/>
      <c r="FR216" s="192"/>
      <c r="FS216" s="192"/>
      <c r="FT216" s="192"/>
      <c r="FU216" s="192"/>
      <c r="FV216" s="192"/>
      <c r="FW216" s="192"/>
      <c r="FX216" s="192"/>
      <c r="FY216" s="192"/>
      <c r="FZ216" s="192"/>
      <c r="GA216" s="192"/>
      <c r="GB216" s="192"/>
      <c r="GC216" s="192"/>
      <c r="GD216" s="192"/>
      <c r="GE216" s="192"/>
      <c r="GF216" s="192"/>
      <c r="GG216" s="192"/>
      <c r="GH216" s="192"/>
      <c r="GI216" s="192"/>
      <c r="GJ216" s="192"/>
      <c r="GK216" s="192"/>
      <c r="GL216" s="192"/>
      <c r="GM216" s="192"/>
      <c r="GN216" s="192"/>
      <c r="GO216" s="192"/>
      <c r="GP216" s="192"/>
      <c r="GQ216" s="192"/>
      <c r="GR216" s="192"/>
      <c r="GS216" s="192"/>
      <c r="GT216" s="192"/>
      <c r="GU216" s="192"/>
      <c r="GV216" s="192"/>
      <c r="GW216" s="192"/>
      <c r="GX216" s="192"/>
      <c r="GY216" s="192"/>
      <c r="GZ216" s="192"/>
      <c r="HA216" s="192"/>
      <c r="HB216" s="192"/>
      <c r="HC216" s="192"/>
      <c r="HD216" s="192"/>
      <c r="HE216" s="192"/>
      <c r="HF216" s="192"/>
      <c r="HG216" s="192"/>
      <c r="HH216" s="192"/>
      <c r="HI216" s="192"/>
      <c r="HJ216" s="192"/>
      <c r="HK216" s="192"/>
      <c r="HL216" s="192"/>
      <c r="HM216" s="192"/>
      <c r="HN216" s="192"/>
      <c r="HO216" s="192"/>
      <c r="HP216" s="192"/>
      <c r="HQ216" s="192"/>
    </row>
    <row r="217" s="191" customFormat="1" spans="1:225">
      <c r="A217" s="203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  <c r="EC217" s="192"/>
      <c r="ED217" s="192"/>
      <c r="EE217" s="192"/>
      <c r="EF217" s="192"/>
      <c r="EG217" s="192"/>
      <c r="EH217" s="192"/>
      <c r="EI217" s="192"/>
      <c r="EJ217" s="192"/>
      <c r="EK217" s="192"/>
      <c r="EL217" s="192"/>
      <c r="EM217" s="192"/>
      <c r="EN217" s="192"/>
      <c r="EO217" s="192"/>
      <c r="EP217" s="192"/>
      <c r="EQ217" s="192"/>
      <c r="ER217" s="192"/>
      <c r="ES217" s="192"/>
      <c r="ET217" s="192"/>
      <c r="EU217" s="192"/>
      <c r="EV217" s="192"/>
      <c r="EW217" s="192"/>
      <c r="EX217" s="192"/>
      <c r="EY217" s="192"/>
      <c r="EZ217" s="192"/>
      <c r="FA217" s="192"/>
      <c r="FB217" s="192"/>
      <c r="FC217" s="192"/>
      <c r="FD217" s="192"/>
      <c r="FE217" s="192"/>
      <c r="FF217" s="192"/>
      <c r="FG217" s="192"/>
      <c r="FH217" s="192"/>
      <c r="FI217" s="192"/>
      <c r="FJ217" s="192"/>
      <c r="FK217" s="192"/>
      <c r="FL217" s="192"/>
      <c r="FM217" s="192"/>
      <c r="FN217" s="192"/>
      <c r="FO217" s="192"/>
      <c r="FP217" s="192"/>
      <c r="FQ217" s="192"/>
      <c r="FR217" s="192"/>
      <c r="FS217" s="192"/>
      <c r="FT217" s="192"/>
      <c r="FU217" s="192"/>
      <c r="FV217" s="192"/>
      <c r="FW217" s="192"/>
      <c r="FX217" s="192"/>
      <c r="FY217" s="192"/>
      <c r="FZ217" s="192"/>
      <c r="GA217" s="192"/>
      <c r="GB217" s="192"/>
      <c r="GC217" s="192"/>
      <c r="GD217" s="192"/>
      <c r="GE217" s="192"/>
      <c r="GF217" s="192"/>
      <c r="GG217" s="192"/>
      <c r="GH217" s="192"/>
      <c r="GI217" s="192"/>
      <c r="GJ217" s="192"/>
      <c r="GK217" s="192"/>
      <c r="GL217" s="192"/>
      <c r="GM217" s="192"/>
      <c r="GN217" s="192"/>
      <c r="GO217" s="192"/>
      <c r="GP217" s="192"/>
      <c r="GQ217" s="192"/>
      <c r="GR217" s="192"/>
      <c r="GS217" s="192"/>
      <c r="GT217" s="192"/>
      <c r="GU217" s="192"/>
      <c r="GV217" s="192"/>
      <c r="GW217" s="192"/>
      <c r="GX217" s="192"/>
      <c r="GY217" s="192"/>
      <c r="GZ217" s="192"/>
      <c r="HA217" s="192"/>
      <c r="HB217" s="192"/>
      <c r="HC217" s="192"/>
      <c r="HD217" s="192"/>
      <c r="HE217" s="192"/>
      <c r="HF217" s="192"/>
      <c r="HG217" s="192"/>
      <c r="HH217" s="192"/>
      <c r="HI217" s="192"/>
      <c r="HJ217" s="192"/>
      <c r="HK217" s="192"/>
      <c r="HL217" s="192"/>
      <c r="HM217" s="192"/>
      <c r="HN217" s="192"/>
      <c r="HO217" s="192"/>
      <c r="HP217" s="192"/>
      <c r="HQ217" s="192"/>
    </row>
    <row r="218" s="191" customFormat="1" spans="1:225">
      <c r="A218" s="203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  <c r="EC218" s="192"/>
      <c r="ED218" s="192"/>
      <c r="EE218" s="192"/>
      <c r="EF218" s="192"/>
      <c r="EG218" s="192"/>
      <c r="EH218" s="192"/>
      <c r="EI218" s="192"/>
      <c r="EJ218" s="192"/>
      <c r="EK218" s="192"/>
      <c r="EL218" s="192"/>
      <c r="EM218" s="192"/>
      <c r="EN218" s="192"/>
      <c r="EO218" s="192"/>
      <c r="EP218" s="192"/>
      <c r="EQ218" s="192"/>
      <c r="ER218" s="192"/>
      <c r="ES218" s="192"/>
      <c r="ET218" s="192"/>
      <c r="EU218" s="192"/>
      <c r="EV218" s="192"/>
      <c r="EW218" s="192"/>
      <c r="EX218" s="192"/>
      <c r="EY218" s="192"/>
      <c r="EZ218" s="192"/>
      <c r="FA218" s="192"/>
      <c r="FB218" s="192"/>
      <c r="FC218" s="192"/>
      <c r="FD218" s="192"/>
      <c r="FE218" s="192"/>
      <c r="FF218" s="192"/>
      <c r="FG218" s="192"/>
      <c r="FH218" s="192"/>
      <c r="FI218" s="192"/>
      <c r="FJ218" s="192"/>
      <c r="FK218" s="192"/>
      <c r="FL218" s="192"/>
      <c r="FM218" s="192"/>
      <c r="FN218" s="192"/>
      <c r="FO218" s="192"/>
      <c r="FP218" s="192"/>
      <c r="FQ218" s="192"/>
      <c r="FR218" s="192"/>
      <c r="FS218" s="192"/>
      <c r="FT218" s="192"/>
      <c r="FU218" s="192"/>
      <c r="FV218" s="192"/>
      <c r="FW218" s="192"/>
      <c r="FX218" s="192"/>
      <c r="FY218" s="192"/>
      <c r="FZ218" s="192"/>
      <c r="GA218" s="192"/>
      <c r="GB218" s="192"/>
      <c r="GC218" s="192"/>
      <c r="GD218" s="192"/>
      <c r="GE218" s="192"/>
      <c r="GF218" s="192"/>
      <c r="GG218" s="192"/>
      <c r="GH218" s="192"/>
      <c r="GI218" s="192"/>
      <c r="GJ218" s="192"/>
      <c r="GK218" s="192"/>
      <c r="GL218" s="192"/>
      <c r="GM218" s="192"/>
      <c r="GN218" s="192"/>
      <c r="GO218" s="192"/>
      <c r="GP218" s="192"/>
      <c r="GQ218" s="192"/>
      <c r="GR218" s="192"/>
      <c r="GS218" s="192"/>
      <c r="GT218" s="192"/>
      <c r="GU218" s="192"/>
      <c r="GV218" s="192"/>
      <c r="GW218" s="192"/>
      <c r="GX218" s="192"/>
      <c r="GY218" s="192"/>
      <c r="GZ218" s="192"/>
      <c r="HA218" s="192"/>
      <c r="HB218" s="192"/>
      <c r="HC218" s="192"/>
      <c r="HD218" s="192"/>
      <c r="HE218" s="192"/>
      <c r="HF218" s="192"/>
      <c r="HG218" s="192"/>
      <c r="HH218" s="192"/>
      <c r="HI218" s="192"/>
      <c r="HJ218" s="192"/>
      <c r="HK218" s="192"/>
      <c r="HL218" s="192"/>
      <c r="HM218" s="192"/>
      <c r="HN218" s="192"/>
      <c r="HO218" s="192"/>
      <c r="HP218" s="192"/>
      <c r="HQ218" s="192"/>
    </row>
    <row r="219" s="191" customFormat="1" spans="1:225">
      <c r="A219" s="203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  <c r="EC219" s="192"/>
      <c r="ED219" s="192"/>
      <c r="EE219" s="192"/>
      <c r="EF219" s="192"/>
      <c r="EG219" s="192"/>
      <c r="EH219" s="192"/>
      <c r="EI219" s="192"/>
      <c r="EJ219" s="192"/>
      <c r="EK219" s="192"/>
      <c r="EL219" s="192"/>
      <c r="EM219" s="192"/>
      <c r="EN219" s="192"/>
      <c r="EO219" s="192"/>
      <c r="EP219" s="192"/>
      <c r="EQ219" s="192"/>
      <c r="ER219" s="192"/>
      <c r="ES219" s="192"/>
      <c r="ET219" s="192"/>
      <c r="EU219" s="192"/>
      <c r="EV219" s="192"/>
      <c r="EW219" s="192"/>
      <c r="EX219" s="192"/>
      <c r="EY219" s="192"/>
      <c r="EZ219" s="192"/>
      <c r="FA219" s="192"/>
      <c r="FB219" s="192"/>
      <c r="FC219" s="192"/>
      <c r="FD219" s="192"/>
      <c r="FE219" s="192"/>
      <c r="FF219" s="192"/>
      <c r="FG219" s="192"/>
      <c r="FH219" s="192"/>
      <c r="FI219" s="192"/>
      <c r="FJ219" s="192"/>
      <c r="FK219" s="192"/>
      <c r="FL219" s="192"/>
      <c r="FM219" s="192"/>
      <c r="FN219" s="192"/>
      <c r="FO219" s="192"/>
      <c r="FP219" s="192"/>
      <c r="FQ219" s="192"/>
      <c r="FR219" s="192"/>
      <c r="FS219" s="192"/>
      <c r="FT219" s="192"/>
      <c r="FU219" s="192"/>
      <c r="FV219" s="192"/>
      <c r="FW219" s="192"/>
      <c r="FX219" s="192"/>
      <c r="FY219" s="192"/>
      <c r="FZ219" s="192"/>
      <c r="GA219" s="192"/>
      <c r="GB219" s="192"/>
      <c r="GC219" s="192"/>
      <c r="GD219" s="192"/>
      <c r="GE219" s="192"/>
      <c r="GF219" s="192"/>
      <c r="GG219" s="192"/>
      <c r="GH219" s="192"/>
      <c r="GI219" s="192"/>
      <c r="GJ219" s="192"/>
      <c r="GK219" s="192"/>
      <c r="GL219" s="192"/>
      <c r="GM219" s="192"/>
      <c r="GN219" s="192"/>
      <c r="GO219" s="192"/>
      <c r="GP219" s="192"/>
      <c r="GQ219" s="192"/>
      <c r="GR219" s="192"/>
      <c r="GS219" s="192"/>
      <c r="GT219" s="192"/>
      <c r="GU219" s="192"/>
      <c r="GV219" s="192"/>
      <c r="GW219" s="192"/>
      <c r="GX219" s="192"/>
      <c r="GY219" s="192"/>
      <c r="GZ219" s="192"/>
      <c r="HA219" s="192"/>
      <c r="HB219" s="192"/>
      <c r="HC219" s="192"/>
      <c r="HD219" s="192"/>
      <c r="HE219" s="192"/>
      <c r="HF219" s="192"/>
      <c r="HG219" s="192"/>
      <c r="HH219" s="192"/>
      <c r="HI219" s="192"/>
      <c r="HJ219" s="192"/>
      <c r="HK219" s="192"/>
      <c r="HL219" s="192"/>
      <c r="HM219" s="192"/>
      <c r="HN219" s="192"/>
      <c r="HO219" s="192"/>
      <c r="HP219" s="192"/>
      <c r="HQ219" s="192"/>
    </row>
    <row r="220" s="191" customFormat="1" spans="1:225">
      <c r="A220" s="203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  <c r="EC220" s="192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2"/>
      <c r="EO220" s="192"/>
      <c r="EP220" s="192"/>
      <c r="EQ220" s="192"/>
      <c r="ER220" s="192"/>
      <c r="ES220" s="192"/>
      <c r="ET220" s="192"/>
      <c r="EU220" s="192"/>
      <c r="EV220" s="192"/>
      <c r="EW220" s="192"/>
      <c r="EX220" s="192"/>
      <c r="EY220" s="192"/>
      <c r="EZ220" s="192"/>
      <c r="FA220" s="192"/>
      <c r="FB220" s="192"/>
      <c r="FC220" s="192"/>
      <c r="FD220" s="192"/>
      <c r="FE220" s="192"/>
      <c r="FF220" s="192"/>
      <c r="FG220" s="192"/>
      <c r="FH220" s="192"/>
      <c r="FI220" s="192"/>
      <c r="FJ220" s="192"/>
      <c r="FK220" s="192"/>
      <c r="FL220" s="192"/>
      <c r="FM220" s="192"/>
      <c r="FN220" s="192"/>
      <c r="FO220" s="192"/>
      <c r="FP220" s="192"/>
      <c r="FQ220" s="192"/>
      <c r="FR220" s="192"/>
      <c r="FS220" s="192"/>
      <c r="FT220" s="192"/>
      <c r="FU220" s="192"/>
      <c r="FV220" s="192"/>
      <c r="FW220" s="192"/>
      <c r="FX220" s="192"/>
      <c r="FY220" s="192"/>
      <c r="FZ220" s="192"/>
      <c r="GA220" s="192"/>
      <c r="GB220" s="192"/>
      <c r="GC220" s="192"/>
      <c r="GD220" s="192"/>
      <c r="GE220" s="192"/>
      <c r="GF220" s="192"/>
      <c r="GG220" s="192"/>
      <c r="GH220" s="192"/>
      <c r="GI220" s="192"/>
      <c r="GJ220" s="192"/>
      <c r="GK220" s="192"/>
      <c r="GL220" s="192"/>
      <c r="GM220" s="192"/>
      <c r="GN220" s="192"/>
      <c r="GO220" s="192"/>
      <c r="GP220" s="192"/>
      <c r="GQ220" s="192"/>
      <c r="GR220" s="192"/>
      <c r="GS220" s="192"/>
      <c r="GT220" s="192"/>
      <c r="GU220" s="192"/>
      <c r="GV220" s="192"/>
      <c r="GW220" s="192"/>
      <c r="GX220" s="192"/>
      <c r="GY220" s="192"/>
      <c r="GZ220" s="192"/>
      <c r="HA220" s="192"/>
      <c r="HB220" s="192"/>
      <c r="HC220" s="192"/>
      <c r="HD220" s="192"/>
      <c r="HE220" s="192"/>
      <c r="HF220" s="192"/>
      <c r="HG220" s="192"/>
      <c r="HH220" s="192"/>
      <c r="HI220" s="192"/>
      <c r="HJ220" s="192"/>
      <c r="HK220" s="192"/>
      <c r="HL220" s="192"/>
      <c r="HM220" s="192"/>
      <c r="HN220" s="192"/>
      <c r="HO220" s="192"/>
      <c r="HP220" s="192"/>
      <c r="HQ220" s="192"/>
    </row>
    <row r="221" s="191" customFormat="1" spans="1:225">
      <c r="A221" s="203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  <c r="EC221" s="192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2"/>
      <c r="EO221" s="192"/>
      <c r="EP221" s="192"/>
      <c r="EQ221" s="192"/>
      <c r="ER221" s="192"/>
      <c r="ES221" s="192"/>
      <c r="ET221" s="192"/>
      <c r="EU221" s="192"/>
      <c r="EV221" s="192"/>
      <c r="EW221" s="192"/>
      <c r="EX221" s="192"/>
      <c r="EY221" s="192"/>
      <c r="EZ221" s="192"/>
      <c r="FA221" s="192"/>
      <c r="FB221" s="192"/>
      <c r="FC221" s="192"/>
      <c r="FD221" s="192"/>
      <c r="FE221" s="192"/>
      <c r="FF221" s="192"/>
      <c r="FG221" s="192"/>
      <c r="FH221" s="192"/>
      <c r="FI221" s="192"/>
      <c r="FJ221" s="192"/>
      <c r="FK221" s="192"/>
      <c r="FL221" s="192"/>
      <c r="FM221" s="192"/>
      <c r="FN221" s="192"/>
      <c r="FO221" s="192"/>
      <c r="FP221" s="192"/>
      <c r="FQ221" s="192"/>
      <c r="FR221" s="192"/>
      <c r="FS221" s="192"/>
      <c r="FT221" s="192"/>
      <c r="FU221" s="192"/>
      <c r="FV221" s="192"/>
      <c r="FW221" s="192"/>
      <c r="FX221" s="192"/>
      <c r="FY221" s="192"/>
      <c r="FZ221" s="192"/>
      <c r="GA221" s="192"/>
      <c r="GB221" s="192"/>
      <c r="GC221" s="192"/>
      <c r="GD221" s="192"/>
      <c r="GE221" s="192"/>
      <c r="GF221" s="192"/>
      <c r="GG221" s="192"/>
      <c r="GH221" s="192"/>
      <c r="GI221" s="192"/>
      <c r="GJ221" s="192"/>
      <c r="GK221" s="192"/>
      <c r="GL221" s="192"/>
      <c r="GM221" s="192"/>
      <c r="GN221" s="192"/>
      <c r="GO221" s="192"/>
      <c r="GP221" s="192"/>
      <c r="GQ221" s="192"/>
      <c r="GR221" s="192"/>
      <c r="GS221" s="192"/>
      <c r="GT221" s="192"/>
      <c r="GU221" s="192"/>
      <c r="GV221" s="192"/>
      <c r="GW221" s="192"/>
      <c r="GX221" s="192"/>
      <c r="GY221" s="192"/>
      <c r="GZ221" s="192"/>
      <c r="HA221" s="192"/>
      <c r="HB221" s="192"/>
      <c r="HC221" s="192"/>
      <c r="HD221" s="192"/>
      <c r="HE221" s="192"/>
      <c r="HF221" s="192"/>
      <c r="HG221" s="192"/>
      <c r="HH221" s="192"/>
      <c r="HI221" s="192"/>
      <c r="HJ221" s="192"/>
      <c r="HK221" s="192"/>
      <c r="HL221" s="192"/>
      <c r="HM221" s="192"/>
      <c r="HN221" s="192"/>
      <c r="HO221" s="192"/>
      <c r="HP221" s="192"/>
      <c r="HQ221" s="192"/>
    </row>
    <row r="222" s="191" customFormat="1" spans="1:225">
      <c r="A222" s="203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  <c r="EC222" s="192"/>
      <c r="ED222" s="192"/>
      <c r="EE222" s="192"/>
      <c r="EF222" s="192"/>
      <c r="EG222" s="192"/>
      <c r="EH222" s="192"/>
      <c r="EI222" s="192"/>
      <c r="EJ222" s="192"/>
      <c r="EK222" s="192"/>
      <c r="EL222" s="192"/>
      <c r="EM222" s="192"/>
      <c r="EN222" s="192"/>
      <c r="EO222" s="192"/>
      <c r="EP222" s="192"/>
      <c r="EQ222" s="192"/>
      <c r="ER222" s="192"/>
      <c r="ES222" s="192"/>
      <c r="ET222" s="192"/>
      <c r="EU222" s="192"/>
      <c r="EV222" s="192"/>
      <c r="EW222" s="192"/>
      <c r="EX222" s="192"/>
      <c r="EY222" s="192"/>
      <c r="EZ222" s="192"/>
      <c r="FA222" s="192"/>
      <c r="FB222" s="192"/>
      <c r="FC222" s="192"/>
      <c r="FD222" s="192"/>
      <c r="FE222" s="192"/>
      <c r="FF222" s="192"/>
      <c r="FG222" s="192"/>
      <c r="FH222" s="192"/>
      <c r="FI222" s="192"/>
      <c r="FJ222" s="192"/>
      <c r="FK222" s="192"/>
      <c r="FL222" s="192"/>
      <c r="FM222" s="192"/>
      <c r="FN222" s="192"/>
      <c r="FO222" s="192"/>
      <c r="FP222" s="192"/>
      <c r="FQ222" s="192"/>
      <c r="FR222" s="192"/>
      <c r="FS222" s="192"/>
      <c r="FT222" s="192"/>
      <c r="FU222" s="192"/>
      <c r="FV222" s="192"/>
      <c r="FW222" s="192"/>
      <c r="FX222" s="192"/>
      <c r="FY222" s="192"/>
      <c r="FZ222" s="192"/>
      <c r="GA222" s="192"/>
      <c r="GB222" s="192"/>
      <c r="GC222" s="192"/>
      <c r="GD222" s="192"/>
      <c r="GE222" s="192"/>
      <c r="GF222" s="192"/>
      <c r="GG222" s="192"/>
      <c r="GH222" s="192"/>
      <c r="GI222" s="192"/>
      <c r="GJ222" s="192"/>
      <c r="GK222" s="192"/>
      <c r="GL222" s="192"/>
      <c r="GM222" s="192"/>
      <c r="GN222" s="192"/>
      <c r="GO222" s="192"/>
      <c r="GP222" s="192"/>
      <c r="GQ222" s="192"/>
      <c r="GR222" s="192"/>
      <c r="GS222" s="192"/>
      <c r="GT222" s="192"/>
      <c r="GU222" s="192"/>
      <c r="GV222" s="192"/>
      <c r="GW222" s="192"/>
      <c r="GX222" s="192"/>
      <c r="GY222" s="192"/>
      <c r="GZ222" s="192"/>
      <c r="HA222" s="192"/>
      <c r="HB222" s="192"/>
      <c r="HC222" s="192"/>
      <c r="HD222" s="192"/>
      <c r="HE222" s="192"/>
      <c r="HF222" s="192"/>
      <c r="HG222" s="192"/>
      <c r="HH222" s="192"/>
      <c r="HI222" s="192"/>
      <c r="HJ222" s="192"/>
      <c r="HK222" s="192"/>
      <c r="HL222" s="192"/>
      <c r="HM222" s="192"/>
      <c r="HN222" s="192"/>
      <c r="HO222" s="192"/>
      <c r="HP222" s="192"/>
      <c r="HQ222" s="192"/>
    </row>
    <row r="223" s="191" customFormat="1" spans="1:225">
      <c r="A223" s="203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  <c r="EG223" s="192"/>
      <c r="EH223" s="192"/>
      <c r="EI223" s="192"/>
      <c r="EJ223" s="192"/>
      <c r="EK223" s="192"/>
      <c r="EL223" s="192"/>
      <c r="EM223" s="192"/>
      <c r="EN223" s="192"/>
      <c r="EO223" s="192"/>
      <c r="EP223" s="192"/>
      <c r="EQ223" s="192"/>
      <c r="ER223" s="192"/>
      <c r="ES223" s="192"/>
      <c r="ET223" s="192"/>
      <c r="EU223" s="192"/>
      <c r="EV223" s="192"/>
      <c r="EW223" s="192"/>
      <c r="EX223" s="192"/>
      <c r="EY223" s="192"/>
      <c r="EZ223" s="192"/>
      <c r="FA223" s="192"/>
      <c r="FB223" s="192"/>
      <c r="FC223" s="192"/>
      <c r="FD223" s="192"/>
      <c r="FE223" s="192"/>
      <c r="FF223" s="192"/>
      <c r="FG223" s="192"/>
      <c r="FH223" s="192"/>
      <c r="FI223" s="192"/>
      <c r="FJ223" s="192"/>
      <c r="FK223" s="192"/>
      <c r="FL223" s="192"/>
      <c r="FM223" s="192"/>
      <c r="FN223" s="192"/>
      <c r="FO223" s="192"/>
      <c r="FP223" s="192"/>
      <c r="FQ223" s="192"/>
      <c r="FR223" s="192"/>
      <c r="FS223" s="192"/>
      <c r="FT223" s="192"/>
      <c r="FU223" s="192"/>
      <c r="FV223" s="192"/>
      <c r="FW223" s="192"/>
      <c r="FX223" s="192"/>
      <c r="FY223" s="192"/>
      <c r="FZ223" s="192"/>
      <c r="GA223" s="192"/>
      <c r="GB223" s="192"/>
      <c r="GC223" s="192"/>
      <c r="GD223" s="192"/>
      <c r="GE223" s="192"/>
      <c r="GF223" s="192"/>
      <c r="GG223" s="192"/>
      <c r="GH223" s="192"/>
      <c r="GI223" s="192"/>
      <c r="GJ223" s="192"/>
      <c r="GK223" s="192"/>
      <c r="GL223" s="192"/>
      <c r="GM223" s="192"/>
      <c r="GN223" s="192"/>
      <c r="GO223" s="192"/>
      <c r="GP223" s="192"/>
      <c r="GQ223" s="192"/>
      <c r="GR223" s="192"/>
      <c r="GS223" s="192"/>
      <c r="GT223" s="192"/>
      <c r="GU223" s="192"/>
      <c r="GV223" s="192"/>
      <c r="GW223" s="192"/>
      <c r="GX223" s="192"/>
      <c r="GY223" s="192"/>
      <c r="GZ223" s="192"/>
      <c r="HA223" s="192"/>
      <c r="HB223" s="192"/>
      <c r="HC223" s="192"/>
      <c r="HD223" s="192"/>
      <c r="HE223" s="192"/>
      <c r="HF223" s="192"/>
      <c r="HG223" s="192"/>
      <c r="HH223" s="192"/>
      <c r="HI223" s="192"/>
      <c r="HJ223" s="192"/>
      <c r="HK223" s="192"/>
      <c r="HL223" s="192"/>
      <c r="HM223" s="192"/>
      <c r="HN223" s="192"/>
      <c r="HO223" s="192"/>
      <c r="HP223" s="192"/>
      <c r="HQ223" s="192"/>
    </row>
    <row r="224" s="191" customFormat="1" spans="1:225">
      <c r="A224" s="203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  <c r="EC224" s="192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2"/>
      <c r="EO224" s="192"/>
      <c r="EP224" s="192"/>
      <c r="EQ224" s="192"/>
      <c r="ER224" s="192"/>
      <c r="ES224" s="192"/>
      <c r="ET224" s="192"/>
      <c r="EU224" s="192"/>
      <c r="EV224" s="192"/>
      <c r="EW224" s="192"/>
      <c r="EX224" s="192"/>
      <c r="EY224" s="192"/>
      <c r="EZ224" s="192"/>
      <c r="FA224" s="192"/>
      <c r="FB224" s="192"/>
      <c r="FC224" s="192"/>
      <c r="FD224" s="192"/>
      <c r="FE224" s="192"/>
      <c r="FF224" s="192"/>
      <c r="FG224" s="192"/>
      <c r="FH224" s="192"/>
      <c r="FI224" s="192"/>
      <c r="FJ224" s="192"/>
      <c r="FK224" s="192"/>
      <c r="FL224" s="192"/>
      <c r="FM224" s="192"/>
      <c r="FN224" s="192"/>
      <c r="FO224" s="192"/>
      <c r="FP224" s="192"/>
      <c r="FQ224" s="192"/>
      <c r="FR224" s="192"/>
      <c r="FS224" s="192"/>
      <c r="FT224" s="192"/>
      <c r="FU224" s="192"/>
      <c r="FV224" s="192"/>
      <c r="FW224" s="192"/>
      <c r="FX224" s="192"/>
      <c r="FY224" s="192"/>
      <c r="FZ224" s="192"/>
      <c r="GA224" s="192"/>
      <c r="GB224" s="192"/>
      <c r="GC224" s="192"/>
      <c r="GD224" s="192"/>
      <c r="GE224" s="192"/>
      <c r="GF224" s="192"/>
      <c r="GG224" s="192"/>
      <c r="GH224" s="192"/>
      <c r="GI224" s="192"/>
      <c r="GJ224" s="192"/>
      <c r="GK224" s="192"/>
      <c r="GL224" s="192"/>
      <c r="GM224" s="192"/>
      <c r="GN224" s="192"/>
      <c r="GO224" s="192"/>
      <c r="GP224" s="192"/>
      <c r="GQ224" s="192"/>
      <c r="GR224" s="192"/>
      <c r="GS224" s="192"/>
      <c r="GT224" s="192"/>
      <c r="GU224" s="192"/>
      <c r="GV224" s="192"/>
      <c r="GW224" s="192"/>
      <c r="GX224" s="192"/>
      <c r="GY224" s="192"/>
      <c r="GZ224" s="192"/>
      <c r="HA224" s="192"/>
      <c r="HB224" s="192"/>
      <c r="HC224" s="192"/>
      <c r="HD224" s="192"/>
      <c r="HE224" s="192"/>
      <c r="HF224" s="192"/>
      <c r="HG224" s="192"/>
      <c r="HH224" s="192"/>
      <c r="HI224" s="192"/>
      <c r="HJ224" s="192"/>
      <c r="HK224" s="192"/>
      <c r="HL224" s="192"/>
      <c r="HM224" s="192"/>
      <c r="HN224" s="192"/>
      <c r="HO224" s="192"/>
      <c r="HP224" s="192"/>
      <c r="HQ224" s="192"/>
    </row>
    <row r="225" s="191" customFormat="1" spans="1:225">
      <c r="A225" s="203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2"/>
      <c r="ES225" s="192"/>
      <c r="ET225" s="192"/>
      <c r="EU225" s="192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2"/>
      <c r="FG225" s="192"/>
      <c r="FH225" s="192"/>
      <c r="FI225" s="192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2"/>
      <c r="FU225" s="192"/>
      <c r="FV225" s="192"/>
      <c r="FW225" s="192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2"/>
      <c r="GI225" s="192"/>
      <c r="GJ225" s="192"/>
      <c r="GK225" s="192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2"/>
      <c r="GW225" s="192"/>
      <c r="GX225" s="192"/>
      <c r="GY225" s="192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2"/>
      <c r="HK225" s="192"/>
      <c r="HL225" s="192"/>
      <c r="HM225" s="192"/>
      <c r="HN225" s="192"/>
      <c r="HO225" s="192"/>
      <c r="HP225" s="192"/>
      <c r="HQ225" s="192"/>
    </row>
    <row r="226" s="191" customFormat="1" spans="1:225">
      <c r="A226" s="203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  <c r="EC226" s="192"/>
      <c r="ED226" s="192"/>
      <c r="EE226" s="192"/>
      <c r="EF226" s="192"/>
      <c r="EG226" s="192"/>
      <c r="EH226" s="192"/>
      <c r="EI226" s="192"/>
      <c r="EJ226" s="192"/>
      <c r="EK226" s="192"/>
      <c r="EL226" s="192"/>
      <c r="EM226" s="192"/>
      <c r="EN226" s="192"/>
      <c r="EO226" s="192"/>
      <c r="EP226" s="192"/>
      <c r="EQ226" s="192"/>
      <c r="ER226" s="192"/>
      <c r="ES226" s="192"/>
      <c r="ET226" s="192"/>
      <c r="EU226" s="192"/>
      <c r="EV226" s="192"/>
      <c r="EW226" s="192"/>
      <c r="EX226" s="192"/>
      <c r="EY226" s="192"/>
      <c r="EZ226" s="192"/>
      <c r="FA226" s="192"/>
      <c r="FB226" s="192"/>
      <c r="FC226" s="192"/>
      <c r="FD226" s="192"/>
      <c r="FE226" s="192"/>
      <c r="FF226" s="192"/>
      <c r="FG226" s="192"/>
      <c r="FH226" s="192"/>
      <c r="FI226" s="192"/>
      <c r="FJ226" s="192"/>
      <c r="FK226" s="192"/>
      <c r="FL226" s="192"/>
      <c r="FM226" s="192"/>
      <c r="FN226" s="192"/>
      <c r="FO226" s="192"/>
      <c r="FP226" s="192"/>
      <c r="FQ226" s="192"/>
      <c r="FR226" s="192"/>
      <c r="FS226" s="192"/>
      <c r="FT226" s="192"/>
      <c r="FU226" s="192"/>
      <c r="FV226" s="192"/>
      <c r="FW226" s="192"/>
      <c r="FX226" s="192"/>
      <c r="FY226" s="192"/>
      <c r="FZ226" s="192"/>
      <c r="GA226" s="192"/>
      <c r="GB226" s="192"/>
      <c r="GC226" s="192"/>
      <c r="GD226" s="192"/>
      <c r="GE226" s="192"/>
      <c r="GF226" s="192"/>
      <c r="GG226" s="192"/>
      <c r="GH226" s="192"/>
      <c r="GI226" s="192"/>
      <c r="GJ226" s="192"/>
      <c r="GK226" s="192"/>
      <c r="GL226" s="192"/>
      <c r="GM226" s="192"/>
      <c r="GN226" s="192"/>
      <c r="GO226" s="192"/>
      <c r="GP226" s="192"/>
      <c r="GQ226" s="192"/>
      <c r="GR226" s="192"/>
      <c r="GS226" s="192"/>
      <c r="GT226" s="192"/>
      <c r="GU226" s="192"/>
      <c r="GV226" s="192"/>
      <c r="GW226" s="192"/>
      <c r="GX226" s="192"/>
      <c r="GY226" s="192"/>
      <c r="GZ226" s="192"/>
      <c r="HA226" s="192"/>
      <c r="HB226" s="192"/>
      <c r="HC226" s="192"/>
      <c r="HD226" s="192"/>
      <c r="HE226" s="192"/>
      <c r="HF226" s="192"/>
      <c r="HG226" s="192"/>
      <c r="HH226" s="192"/>
      <c r="HI226" s="192"/>
      <c r="HJ226" s="192"/>
      <c r="HK226" s="192"/>
      <c r="HL226" s="192"/>
      <c r="HM226" s="192"/>
      <c r="HN226" s="192"/>
      <c r="HO226" s="192"/>
      <c r="HP226" s="192"/>
      <c r="HQ226" s="192"/>
    </row>
    <row r="227" s="191" customFormat="1" spans="1:225">
      <c r="A227" s="203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  <c r="EC227" s="192"/>
      <c r="ED227" s="192"/>
      <c r="EE227" s="192"/>
      <c r="EF227" s="192"/>
      <c r="EG227" s="192"/>
      <c r="EH227" s="192"/>
      <c r="EI227" s="192"/>
      <c r="EJ227" s="192"/>
      <c r="EK227" s="192"/>
      <c r="EL227" s="192"/>
      <c r="EM227" s="192"/>
      <c r="EN227" s="192"/>
      <c r="EO227" s="192"/>
      <c r="EP227" s="192"/>
      <c r="EQ227" s="192"/>
      <c r="ER227" s="192"/>
      <c r="ES227" s="192"/>
      <c r="ET227" s="192"/>
      <c r="EU227" s="192"/>
      <c r="EV227" s="192"/>
      <c r="EW227" s="192"/>
      <c r="EX227" s="192"/>
      <c r="EY227" s="192"/>
      <c r="EZ227" s="192"/>
      <c r="FA227" s="192"/>
      <c r="FB227" s="192"/>
      <c r="FC227" s="192"/>
      <c r="FD227" s="192"/>
      <c r="FE227" s="192"/>
      <c r="FF227" s="192"/>
      <c r="FG227" s="192"/>
      <c r="FH227" s="192"/>
      <c r="FI227" s="192"/>
      <c r="FJ227" s="192"/>
      <c r="FK227" s="192"/>
      <c r="FL227" s="192"/>
      <c r="FM227" s="192"/>
      <c r="FN227" s="192"/>
      <c r="FO227" s="192"/>
      <c r="FP227" s="192"/>
      <c r="FQ227" s="192"/>
      <c r="FR227" s="192"/>
      <c r="FS227" s="192"/>
      <c r="FT227" s="192"/>
      <c r="FU227" s="192"/>
      <c r="FV227" s="192"/>
      <c r="FW227" s="192"/>
      <c r="FX227" s="192"/>
      <c r="FY227" s="192"/>
      <c r="FZ227" s="192"/>
      <c r="GA227" s="192"/>
      <c r="GB227" s="192"/>
      <c r="GC227" s="192"/>
      <c r="GD227" s="192"/>
      <c r="GE227" s="192"/>
      <c r="GF227" s="192"/>
      <c r="GG227" s="192"/>
      <c r="GH227" s="192"/>
      <c r="GI227" s="192"/>
      <c r="GJ227" s="192"/>
      <c r="GK227" s="192"/>
      <c r="GL227" s="192"/>
      <c r="GM227" s="192"/>
      <c r="GN227" s="192"/>
      <c r="GO227" s="192"/>
      <c r="GP227" s="192"/>
      <c r="GQ227" s="192"/>
      <c r="GR227" s="192"/>
      <c r="GS227" s="192"/>
      <c r="GT227" s="192"/>
      <c r="GU227" s="192"/>
      <c r="GV227" s="192"/>
      <c r="GW227" s="192"/>
      <c r="GX227" s="192"/>
      <c r="GY227" s="192"/>
      <c r="GZ227" s="192"/>
      <c r="HA227" s="192"/>
      <c r="HB227" s="192"/>
      <c r="HC227" s="192"/>
      <c r="HD227" s="192"/>
      <c r="HE227" s="192"/>
      <c r="HF227" s="192"/>
      <c r="HG227" s="192"/>
      <c r="HH227" s="192"/>
      <c r="HI227" s="192"/>
      <c r="HJ227" s="192"/>
      <c r="HK227" s="192"/>
      <c r="HL227" s="192"/>
      <c r="HM227" s="192"/>
      <c r="HN227" s="192"/>
      <c r="HO227" s="192"/>
      <c r="HP227" s="192"/>
      <c r="HQ227" s="192"/>
    </row>
    <row r="228" s="191" customFormat="1" spans="1:225">
      <c r="A228" s="203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  <c r="EC228" s="192"/>
      <c r="ED228" s="192"/>
      <c r="EE228" s="192"/>
      <c r="EF228" s="192"/>
      <c r="EG228" s="192"/>
      <c r="EH228" s="192"/>
      <c r="EI228" s="192"/>
      <c r="EJ228" s="192"/>
      <c r="EK228" s="192"/>
      <c r="EL228" s="192"/>
      <c r="EM228" s="192"/>
      <c r="EN228" s="192"/>
      <c r="EO228" s="192"/>
      <c r="EP228" s="192"/>
      <c r="EQ228" s="192"/>
      <c r="ER228" s="192"/>
      <c r="ES228" s="192"/>
      <c r="ET228" s="192"/>
      <c r="EU228" s="192"/>
      <c r="EV228" s="192"/>
      <c r="EW228" s="192"/>
      <c r="EX228" s="192"/>
      <c r="EY228" s="192"/>
      <c r="EZ228" s="192"/>
      <c r="FA228" s="192"/>
      <c r="FB228" s="192"/>
      <c r="FC228" s="192"/>
      <c r="FD228" s="192"/>
      <c r="FE228" s="192"/>
      <c r="FF228" s="192"/>
      <c r="FG228" s="192"/>
      <c r="FH228" s="192"/>
      <c r="FI228" s="192"/>
      <c r="FJ228" s="192"/>
      <c r="FK228" s="192"/>
      <c r="FL228" s="192"/>
      <c r="FM228" s="192"/>
      <c r="FN228" s="192"/>
      <c r="FO228" s="192"/>
      <c r="FP228" s="192"/>
      <c r="FQ228" s="192"/>
      <c r="FR228" s="192"/>
      <c r="FS228" s="192"/>
      <c r="FT228" s="192"/>
      <c r="FU228" s="192"/>
      <c r="FV228" s="192"/>
      <c r="FW228" s="192"/>
      <c r="FX228" s="192"/>
      <c r="FY228" s="192"/>
      <c r="FZ228" s="192"/>
      <c r="GA228" s="192"/>
      <c r="GB228" s="192"/>
      <c r="GC228" s="192"/>
      <c r="GD228" s="192"/>
      <c r="GE228" s="192"/>
      <c r="GF228" s="192"/>
      <c r="GG228" s="192"/>
      <c r="GH228" s="192"/>
      <c r="GI228" s="192"/>
      <c r="GJ228" s="192"/>
      <c r="GK228" s="192"/>
      <c r="GL228" s="192"/>
      <c r="GM228" s="192"/>
      <c r="GN228" s="192"/>
      <c r="GO228" s="192"/>
      <c r="GP228" s="192"/>
      <c r="GQ228" s="192"/>
      <c r="GR228" s="192"/>
      <c r="GS228" s="192"/>
      <c r="GT228" s="192"/>
      <c r="GU228" s="192"/>
      <c r="GV228" s="192"/>
      <c r="GW228" s="192"/>
      <c r="GX228" s="192"/>
      <c r="GY228" s="192"/>
      <c r="GZ228" s="192"/>
      <c r="HA228" s="192"/>
      <c r="HB228" s="192"/>
      <c r="HC228" s="192"/>
      <c r="HD228" s="192"/>
      <c r="HE228" s="192"/>
      <c r="HF228" s="192"/>
      <c r="HG228" s="192"/>
      <c r="HH228" s="192"/>
      <c r="HI228" s="192"/>
      <c r="HJ228" s="192"/>
      <c r="HK228" s="192"/>
      <c r="HL228" s="192"/>
      <c r="HM228" s="192"/>
      <c r="HN228" s="192"/>
      <c r="HO228" s="192"/>
      <c r="HP228" s="192"/>
      <c r="HQ228" s="192"/>
    </row>
    <row r="229" s="191" customFormat="1" spans="1:225">
      <c r="A229" s="203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  <c r="EC229" s="192"/>
      <c r="ED229" s="192"/>
      <c r="EE229" s="192"/>
      <c r="EF229" s="192"/>
      <c r="EG229" s="192"/>
      <c r="EH229" s="192"/>
      <c r="EI229" s="192"/>
      <c r="EJ229" s="192"/>
      <c r="EK229" s="192"/>
      <c r="EL229" s="192"/>
      <c r="EM229" s="192"/>
      <c r="EN229" s="192"/>
      <c r="EO229" s="192"/>
      <c r="EP229" s="192"/>
      <c r="EQ229" s="192"/>
      <c r="ER229" s="192"/>
      <c r="ES229" s="192"/>
      <c r="ET229" s="192"/>
      <c r="EU229" s="192"/>
      <c r="EV229" s="192"/>
      <c r="EW229" s="192"/>
      <c r="EX229" s="192"/>
      <c r="EY229" s="192"/>
      <c r="EZ229" s="192"/>
      <c r="FA229" s="192"/>
      <c r="FB229" s="192"/>
      <c r="FC229" s="192"/>
      <c r="FD229" s="192"/>
      <c r="FE229" s="192"/>
      <c r="FF229" s="192"/>
      <c r="FG229" s="192"/>
      <c r="FH229" s="192"/>
      <c r="FI229" s="192"/>
      <c r="FJ229" s="192"/>
      <c r="FK229" s="192"/>
      <c r="FL229" s="192"/>
      <c r="FM229" s="192"/>
      <c r="FN229" s="192"/>
      <c r="FO229" s="192"/>
      <c r="FP229" s="192"/>
      <c r="FQ229" s="192"/>
      <c r="FR229" s="192"/>
      <c r="FS229" s="192"/>
      <c r="FT229" s="192"/>
      <c r="FU229" s="192"/>
      <c r="FV229" s="192"/>
      <c r="FW229" s="192"/>
      <c r="FX229" s="192"/>
      <c r="FY229" s="192"/>
      <c r="FZ229" s="192"/>
      <c r="GA229" s="192"/>
      <c r="GB229" s="192"/>
      <c r="GC229" s="192"/>
      <c r="GD229" s="192"/>
      <c r="GE229" s="192"/>
      <c r="GF229" s="192"/>
      <c r="GG229" s="192"/>
      <c r="GH229" s="192"/>
      <c r="GI229" s="192"/>
      <c r="GJ229" s="192"/>
      <c r="GK229" s="192"/>
      <c r="GL229" s="192"/>
      <c r="GM229" s="192"/>
      <c r="GN229" s="192"/>
      <c r="GO229" s="192"/>
      <c r="GP229" s="192"/>
      <c r="GQ229" s="192"/>
      <c r="GR229" s="192"/>
      <c r="GS229" s="192"/>
      <c r="GT229" s="192"/>
      <c r="GU229" s="192"/>
      <c r="GV229" s="192"/>
      <c r="GW229" s="192"/>
      <c r="GX229" s="192"/>
      <c r="GY229" s="192"/>
      <c r="GZ229" s="192"/>
      <c r="HA229" s="192"/>
      <c r="HB229" s="192"/>
      <c r="HC229" s="192"/>
      <c r="HD229" s="192"/>
      <c r="HE229" s="192"/>
      <c r="HF229" s="192"/>
      <c r="HG229" s="192"/>
      <c r="HH229" s="192"/>
      <c r="HI229" s="192"/>
      <c r="HJ229" s="192"/>
      <c r="HK229" s="192"/>
      <c r="HL229" s="192"/>
      <c r="HM229" s="192"/>
      <c r="HN229" s="192"/>
      <c r="HO229" s="192"/>
      <c r="HP229" s="192"/>
      <c r="HQ229" s="192"/>
    </row>
    <row r="230" s="191" customFormat="1" spans="1:225">
      <c r="A230" s="203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  <c r="EG230" s="192"/>
      <c r="EH230" s="192"/>
      <c r="EI230" s="192"/>
      <c r="EJ230" s="192"/>
      <c r="EK230" s="192"/>
      <c r="EL230" s="192"/>
      <c r="EM230" s="192"/>
      <c r="EN230" s="192"/>
      <c r="EO230" s="192"/>
      <c r="EP230" s="192"/>
      <c r="EQ230" s="192"/>
      <c r="ER230" s="192"/>
      <c r="ES230" s="192"/>
      <c r="ET230" s="192"/>
      <c r="EU230" s="192"/>
      <c r="EV230" s="192"/>
      <c r="EW230" s="192"/>
      <c r="EX230" s="192"/>
      <c r="EY230" s="192"/>
      <c r="EZ230" s="192"/>
      <c r="FA230" s="192"/>
      <c r="FB230" s="192"/>
      <c r="FC230" s="192"/>
      <c r="FD230" s="192"/>
      <c r="FE230" s="192"/>
      <c r="FF230" s="192"/>
      <c r="FG230" s="192"/>
      <c r="FH230" s="192"/>
      <c r="FI230" s="192"/>
      <c r="FJ230" s="192"/>
      <c r="FK230" s="192"/>
      <c r="FL230" s="192"/>
      <c r="FM230" s="192"/>
      <c r="FN230" s="192"/>
      <c r="FO230" s="192"/>
      <c r="FP230" s="192"/>
      <c r="FQ230" s="192"/>
      <c r="FR230" s="192"/>
      <c r="FS230" s="192"/>
      <c r="FT230" s="192"/>
      <c r="FU230" s="192"/>
      <c r="FV230" s="192"/>
      <c r="FW230" s="192"/>
      <c r="FX230" s="192"/>
      <c r="FY230" s="192"/>
      <c r="FZ230" s="192"/>
      <c r="GA230" s="192"/>
      <c r="GB230" s="192"/>
      <c r="GC230" s="192"/>
      <c r="GD230" s="192"/>
      <c r="GE230" s="192"/>
      <c r="GF230" s="192"/>
      <c r="GG230" s="192"/>
      <c r="GH230" s="192"/>
      <c r="GI230" s="192"/>
      <c r="GJ230" s="192"/>
      <c r="GK230" s="192"/>
      <c r="GL230" s="192"/>
      <c r="GM230" s="192"/>
      <c r="GN230" s="192"/>
      <c r="GO230" s="192"/>
      <c r="GP230" s="192"/>
      <c r="GQ230" s="192"/>
      <c r="GR230" s="192"/>
      <c r="GS230" s="192"/>
      <c r="GT230" s="192"/>
      <c r="GU230" s="192"/>
      <c r="GV230" s="192"/>
      <c r="GW230" s="192"/>
      <c r="GX230" s="192"/>
      <c r="GY230" s="192"/>
      <c r="GZ230" s="192"/>
      <c r="HA230" s="192"/>
      <c r="HB230" s="192"/>
      <c r="HC230" s="192"/>
      <c r="HD230" s="192"/>
      <c r="HE230" s="192"/>
      <c r="HF230" s="192"/>
      <c r="HG230" s="192"/>
      <c r="HH230" s="192"/>
      <c r="HI230" s="192"/>
      <c r="HJ230" s="192"/>
      <c r="HK230" s="192"/>
      <c r="HL230" s="192"/>
      <c r="HM230" s="192"/>
      <c r="HN230" s="192"/>
      <c r="HO230" s="192"/>
      <c r="HP230" s="192"/>
      <c r="HQ230" s="192"/>
    </row>
    <row r="231" s="191" customFormat="1" spans="1:225">
      <c r="A231" s="203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  <c r="EG231" s="192"/>
      <c r="EH231" s="192"/>
      <c r="EI231" s="192"/>
      <c r="EJ231" s="192"/>
      <c r="EK231" s="192"/>
      <c r="EL231" s="192"/>
      <c r="EM231" s="192"/>
      <c r="EN231" s="192"/>
      <c r="EO231" s="192"/>
      <c r="EP231" s="192"/>
      <c r="EQ231" s="192"/>
      <c r="ER231" s="192"/>
      <c r="ES231" s="192"/>
      <c r="ET231" s="192"/>
      <c r="EU231" s="192"/>
      <c r="EV231" s="192"/>
      <c r="EW231" s="192"/>
      <c r="EX231" s="192"/>
      <c r="EY231" s="192"/>
      <c r="EZ231" s="192"/>
      <c r="FA231" s="192"/>
      <c r="FB231" s="192"/>
      <c r="FC231" s="192"/>
      <c r="FD231" s="192"/>
      <c r="FE231" s="192"/>
      <c r="FF231" s="192"/>
      <c r="FG231" s="192"/>
      <c r="FH231" s="192"/>
      <c r="FI231" s="192"/>
      <c r="FJ231" s="192"/>
      <c r="FK231" s="192"/>
      <c r="FL231" s="192"/>
      <c r="FM231" s="192"/>
      <c r="FN231" s="192"/>
      <c r="FO231" s="192"/>
      <c r="FP231" s="192"/>
      <c r="FQ231" s="192"/>
      <c r="FR231" s="192"/>
      <c r="FS231" s="192"/>
      <c r="FT231" s="192"/>
      <c r="FU231" s="192"/>
      <c r="FV231" s="192"/>
      <c r="FW231" s="192"/>
      <c r="FX231" s="192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2"/>
      <c r="GI231" s="192"/>
      <c r="GJ231" s="192"/>
      <c r="GK231" s="192"/>
      <c r="GL231" s="192"/>
      <c r="GM231" s="192"/>
      <c r="GN231" s="192"/>
      <c r="GO231" s="192"/>
      <c r="GP231" s="192"/>
      <c r="GQ231" s="192"/>
      <c r="GR231" s="192"/>
      <c r="GS231" s="192"/>
      <c r="GT231" s="192"/>
      <c r="GU231" s="192"/>
      <c r="GV231" s="192"/>
      <c r="GW231" s="192"/>
      <c r="GX231" s="192"/>
      <c r="GY231" s="192"/>
      <c r="GZ231" s="192"/>
      <c r="HA231" s="192"/>
      <c r="HB231" s="192"/>
      <c r="HC231" s="192"/>
      <c r="HD231" s="192"/>
      <c r="HE231" s="192"/>
      <c r="HF231" s="192"/>
      <c r="HG231" s="192"/>
      <c r="HH231" s="192"/>
      <c r="HI231" s="192"/>
      <c r="HJ231" s="192"/>
      <c r="HK231" s="192"/>
      <c r="HL231" s="192"/>
      <c r="HM231" s="192"/>
      <c r="HN231" s="192"/>
      <c r="HO231" s="192"/>
      <c r="HP231" s="192"/>
      <c r="HQ231" s="192"/>
    </row>
    <row r="232" s="191" customFormat="1" spans="1:225">
      <c r="A232" s="203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  <c r="EC232" s="192"/>
      <c r="ED232" s="192"/>
      <c r="EE232" s="192"/>
      <c r="EF232" s="192"/>
      <c r="EG232" s="192"/>
      <c r="EH232" s="192"/>
      <c r="EI232" s="192"/>
      <c r="EJ232" s="192"/>
      <c r="EK232" s="192"/>
      <c r="EL232" s="192"/>
      <c r="EM232" s="192"/>
      <c r="EN232" s="192"/>
      <c r="EO232" s="192"/>
      <c r="EP232" s="192"/>
      <c r="EQ232" s="192"/>
      <c r="ER232" s="192"/>
      <c r="ES232" s="192"/>
      <c r="ET232" s="192"/>
      <c r="EU232" s="192"/>
      <c r="EV232" s="192"/>
      <c r="EW232" s="192"/>
      <c r="EX232" s="192"/>
      <c r="EY232" s="192"/>
      <c r="EZ232" s="192"/>
      <c r="FA232" s="192"/>
      <c r="FB232" s="192"/>
      <c r="FC232" s="192"/>
      <c r="FD232" s="192"/>
      <c r="FE232" s="192"/>
      <c r="FF232" s="192"/>
      <c r="FG232" s="192"/>
      <c r="FH232" s="192"/>
      <c r="FI232" s="192"/>
      <c r="FJ232" s="192"/>
      <c r="FK232" s="192"/>
      <c r="FL232" s="192"/>
      <c r="FM232" s="192"/>
      <c r="FN232" s="192"/>
      <c r="FO232" s="192"/>
      <c r="FP232" s="192"/>
      <c r="FQ232" s="192"/>
      <c r="FR232" s="192"/>
      <c r="FS232" s="192"/>
      <c r="FT232" s="192"/>
      <c r="FU232" s="192"/>
      <c r="FV232" s="192"/>
      <c r="FW232" s="192"/>
      <c r="FX232" s="192"/>
      <c r="FY232" s="192"/>
      <c r="FZ232" s="192"/>
      <c r="GA232" s="192"/>
      <c r="GB232" s="192"/>
      <c r="GC232" s="192"/>
      <c r="GD232" s="192"/>
      <c r="GE232" s="192"/>
      <c r="GF232" s="192"/>
      <c r="GG232" s="192"/>
      <c r="GH232" s="192"/>
      <c r="GI232" s="192"/>
      <c r="GJ232" s="192"/>
      <c r="GK232" s="192"/>
      <c r="GL232" s="192"/>
      <c r="GM232" s="192"/>
      <c r="GN232" s="192"/>
      <c r="GO232" s="192"/>
      <c r="GP232" s="192"/>
      <c r="GQ232" s="192"/>
      <c r="GR232" s="192"/>
      <c r="GS232" s="192"/>
      <c r="GT232" s="192"/>
      <c r="GU232" s="192"/>
      <c r="GV232" s="192"/>
      <c r="GW232" s="192"/>
      <c r="GX232" s="192"/>
      <c r="GY232" s="192"/>
      <c r="GZ232" s="192"/>
      <c r="HA232" s="192"/>
      <c r="HB232" s="192"/>
      <c r="HC232" s="192"/>
      <c r="HD232" s="192"/>
      <c r="HE232" s="192"/>
      <c r="HF232" s="192"/>
      <c r="HG232" s="192"/>
      <c r="HH232" s="192"/>
      <c r="HI232" s="192"/>
      <c r="HJ232" s="192"/>
      <c r="HK232" s="192"/>
      <c r="HL232" s="192"/>
      <c r="HM232" s="192"/>
      <c r="HN232" s="192"/>
      <c r="HO232" s="192"/>
      <c r="HP232" s="192"/>
      <c r="HQ232" s="192"/>
    </row>
    <row r="233" s="191" customFormat="1" spans="1:225">
      <c r="A233" s="203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  <c r="EG233" s="192"/>
      <c r="EH233" s="192"/>
      <c r="EI233" s="192"/>
      <c r="EJ233" s="192"/>
      <c r="EK233" s="192"/>
      <c r="EL233" s="192"/>
      <c r="EM233" s="192"/>
      <c r="EN233" s="192"/>
      <c r="EO233" s="192"/>
      <c r="EP233" s="192"/>
      <c r="EQ233" s="192"/>
      <c r="ER233" s="192"/>
      <c r="ES233" s="192"/>
      <c r="ET233" s="192"/>
      <c r="EU233" s="192"/>
      <c r="EV233" s="192"/>
      <c r="EW233" s="192"/>
      <c r="EX233" s="192"/>
      <c r="EY233" s="192"/>
      <c r="EZ233" s="192"/>
      <c r="FA233" s="192"/>
      <c r="FB233" s="192"/>
      <c r="FC233" s="192"/>
      <c r="FD233" s="192"/>
      <c r="FE233" s="192"/>
      <c r="FF233" s="192"/>
      <c r="FG233" s="192"/>
      <c r="FH233" s="192"/>
      <c r="FI233" s="192"/>
      <c r="FJ233" s="192"/>
      <c r="FK233" s="192"/>
      <c r="FL233" s="192"/>
      <c r="FM233" s="192"/>
      <c r="FN233" s="192"/>
      <c r="FO233" s="192"/>
      <c r="FP233" s="192"/>
      <c r="FQ233" s="192"/>
      <c r="FR233" s="192"/>
      <c r="FS233" s="192"/>
      <c r="FT233" s="192"/>
      <c r="FU233" s="192"/>
      <c r="FV233" s="192"/>
      <c r="FW233" s="192"/>
      <c r="FX233" s="192"/>
      <c r="FY233" s="192"/>
      <c r="FZ233" s="192"/>
      <c r="GA233" s="192"/>
      <c r="GB233" s="192"/>
      <c r="GC233" s="192"/>
      <c r="GD233" s="192"/>
      <c r="GE233" s="192"/>
      <c r="GF233" s="192"/>
      <c r="GG233" s="192"/>
      <c r="GH233" s="192"/>
      <c r="GI233" s="192"/>
      <c r="GJ233" s="192"/>
      <c r="GK233" s="192"/>
      <c r="GL233" s="192"/>
      <c r="GM233" s="192"/>
      <c r="GN233" s="192"/>
      <c r="GO233" s="192"/>
      <c r="GP233" s="192"/>
      <c r="GQ233" s="192"/>
      <c r="GR233" s="192"/>
      <c r="GS233" s="192"/>
      <c r="GT233" s="192"/>
      <c r="GU233" s="192"/>
      <c r="GV233" s="192"/>
      <c r="GW233" s="192"/>
      <c r="GX233" s="192"/>
      <c r="GY233" s="192"/>
      <c r="GZ233" s="192"/>
      <c r="HA233" s="192"/>
      <c r="HB233" s="192"/>
      <c r="HC233" s="192"/>
      <c r="HD233" s="192"/>
      <c r="HE233" s="192"/>
      <c r="HF233" s="192"/>
      <c r="HG233" s="192"/>
      <c r="HH233" s="192"/>
      <c r="HI233" s="192"/>
      <c r="HJ233" s="192"/>
      <c r="HK233" s="192"/>
      <c r="HL233" s="192"/>
      <c r="HM233" s="192"/>
      <c r="HN233" s="192"/>
      <c r="HO233" s="192"/>
      <c r="HP233" s="192"/>
      <c r="HQ233" s="192"/>
    </row>
    <row r="234" s="191" customFormat="1" spans="1:225">
      <c r="A234" s="203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  <c r="EC234" s="192"/>
      <c r="ED234" s="192"/>
      <c r="EE234" s="192"/>
      <c r="EF234" s="192"/>
      <c r="EG234" s="192"/>
      <c r="EH234" s="192"/>
      <c r="EI234" s="192"/>
      <c r="EJ234" s="192"/>
      <c r="EK234" s="192"/>
      <c r="EL234" s="192"/>
      <c r="EM234" s="192"/>
      <c r="EN234" s="192"/>
      <c r="EO234" s="192"/>
      <c r="EP234" s="192"/>
      <c r="EQ234" s="192"/>
      <c r="ER234" s="192"/>
      <c r="ES234" s="192"/>
      <c r="ET234" s="192"/>
      <c r="EU234" s="192"/>
      <c r="EV234" s="192"/>
      <c r="EW234" s="192"/>
      <c r="EX234" s="192"/>
      <c r="EY234" s="192"/>
      <c r="EZ234" s="192"/>
      <c r="FA234" s="192"/>
      <c r="FB234" s="192"/>
      <c r="FC234" s="192"/>
      <c r="FD234" s="192"/>
      <c r="FE234" s="192"/>
      <c r="FF234" s="192"/>
      <c r="FG234" s="192"/>
      <c r="FH234" s="192"/>
      <c r="FI234" s="192"/>
      <c r="FJ234" s="192"/>
      <c r="FK234" s="192"/>
      <c r="FL234" s="192"/>
      <c r="FM234" s="192"/>
      <c r="FN234" s="192"/>
      <c r="FO234" s="192"/>
      <c r="FP234" s="192"/>
      <c r="FQ234" s="192"/>
      <c r="FR234" s="192"/>
      <c r="FS234" s="192"/>
      <c r="FT234" s="192"/>
      <c r="FU234" s="192"/>
      <c r="FV234" s="192"/>
      <c r="FW234" s="192"/>
      <c r="FX234" s="192"/>
      <c r="FY234" s="192"/>
      <c r="FZ234" s="192"/>
      <c r="GA234" s="192"/>
      <c r="GB234" s="192"/>
      <c r="GC234" s="192"/>
      <c r="GD234" s="192"/>
      <c r="GE234" s="192"/>
      <c r="GF234" s="192"/>
      <c r="GG234" s="192"/>
      <c r="GH234" s="192"/>
      <c r="GI234" s="192"/>
      <c r="GJ234" s="192"/>
      <c r="GK234" s="192"/>
      <c r="GL234" s="192"/>
      <c r="GM234" s="192"/>
      <c r="GN234" s="192"/>
      <c r="GO234" s="192"/>
      <c r="GP234" s="192"/>
      <c r="GQ234" s="192"/>
      <c r="GR234" s="192"/>
      <c r="GS234" s="192"/>
      <c r="GT234" s="192"/>
      <c r="GU234" s="192"/>
      <c r="GV234" s="192"/>
      <c r="GW234" s="192"/>
      <c r="GX234" s="192"/>
      <c r="GY234" s="192"/>
      <c r="GZ234" s="192"/>
      <c r="HA234" s="192"/>
      <c r="HB234" s="192"/>
      <c r="HC234" s="192"/>
      <c r="HD234" s="192"/>
      <c r="HE234" s="192"/>
      <c r="HF234" s="192"/>
      <c r="HG234" s="192"/>
      <c r="HH234" s="192"/>
      <c r="HI234" s="192"/>
      <c r="HJ234" s="192"/>
      <c r="HK234" s="192"/>
      <c r="HL234" s="192"/>
      <c r="HM234" s="192"/>
      <c r="HN234" s="192"/>
      <c r="HO234" s="192"/>
      <c r="HP234" s="192"/>
      <c r="HQ234" s="192"/>
    </row>
    <row r="235" s="191" customFormat="1" spans="1:225">
      <c r="A235" s="203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  <c r="EG235" s="192"/>
      <c r="EH235" s="192"/>
      <c r="EI235" s="192"/>
      <c r="EJ235" s="192"/>
      <c r="EK235" s="192"/>
      <c r="EL235" s="192"/>
      <c r="EM235" s="192"/>
      <c r="EN235" s="192"/>
      <c r="EO235" s="192"/>
      <c r="EP235" s="192"/>
      <c r="EQ235" s="192"/>
      <c r="ER235" s="192"/>
      <c r="ES235" s="192"/>
      <c r="ET235" s="192"/>
      <c r="EU235" s="192"/>
      <c r="EV235" s="192"/>
      <c r="EW235" s="192"/>
      <c r="EX235" s="192"/>
      <c r="EY235" s="192"/>
      <c r="EZ235" s="192"/>
      <c r="FA235" s="192"/>
      <c r="FB235" s="192"/>
      <c r="FC235" s="192"/>
      <c r="FD235" s="192"/>
      <c r="FE235" s="192"/>
      <c r="FF235" s="192"/>
      <c r="FG235" s="192"/>
      <c r="FH235" s="192"/>
      <c r="FI235" s="192"/>
      <c r="FJ235" s="192"/>
      <c r="FK235" s="192"/>
      <c r="FL235" s="192"/>
      <c r="FM235" s="192"/>
      <c r="FN235" s="192"/>
      <c r="FO235" s="192"/>
      <c r="FP235" s="192"/>
      <c r="FQ235" s="192"/>
      <c r="FR235" s="192"/>
      <c r="FS235" s="192"/>
      <c r="FT235" s="192"/>
      <c r="FU235" s="192"/>
      <c r="FV235" s="192"/>
      <c r="FW235" s="192"/>
      <c r="FX235" s="192"/>
      <c r="FY235" s="192"/>
      <c r="FZ235" s="192"/>
      <c r="GA235" s="192"/>
      <c r="GB235" s="192"/>
      <c r="GC235" s="192"/>
      <c r="GD235" s="192"/>
      <c r="GE235" s="192"/>
      <c r="GF235" s="192"/>
      <c r="GG235" s="192"/>
      <c r="GH235" s="192"/>
      <c r="GI235" s="192"/>
      <c r="GJ235" s="192"/>
      <c r="GK235" s="192"/>
      <c r="GL235" s="192"/>
      <c r="GM235" s="192"/>
      <c r="GN235" s="192"/>
      <c r="GO235" s="192"/>
      <c r="GP235" s="192"/>
      <c r="GQ235" s="192"/>
      <c r="GR235" s="192"/>
      <c r="GS235" s="192"/>
      <c r="GT235" s="192"/>
      <c r="GU235" s="192"/>
      <c r="GV235" s="192"/>
      <c r="GW235" s="192"/>
      <c r="GX235" s="192"/>
      <c r="GY235" s="192"/>
      <c r="GZ235" s="192"/>
      <c r="HA235" s="192"/>
      <c r="HB235" s="192"/>
      <c r="HC235" s="192"/>
      <c r="HD235" s="192"/>
      <c r="HE235" s="192"/>
      <c r="HF235" s="192"/>
      <c r="HG235" s="192"/>
      <c r="HH235" s="192"/>
      <c r="HI235" s="192"/>
      <c r="HJ235" s="192"/>
      <c r="HK235" s="192"/>
      <c r="HL235" s="192"/>
      <c r="HM235" s="192"/>
      <c r="HN235" s="192"/>
      <c r="HO235" s="192"/>
      <c r="HP235" s="192"/>
      <c r="HQ235" s="192"/>
    </row>
    <row r="236" s="191" customFormat="1" spans="1:225">
      <c r="A236" s="203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  <c r="EC236" s="192"/>
      <c r="ED236" s="192"/>
      <c r="EE236" s="192"/>
      <c r="EF236" s="192"/>
      <c r="EG236" s="192"/>
      <c r="EH236" s="192"/>
      <c r="EI236" s="192"/>
      <c r="EJ236" s="192"/>
      <c r="EK236" s="192"/>
      <c r="EL236" s="192"/>
      <c r="EM236" s="192"/>
      <c r="EN236" s="192"/>
      <c r="EO236" s="192"/>
      <c r="EP236" s="192"/>
      <c r="EQ236" s="192"/>
      <c r="ER236" s="192"/>
      <c r="ES236" s="192"/>
      <c r="ET236" s="192"/>
      <c r="EU236" s="192"/>
      <c r="EV236" s="192"/>
      <c r="EW236" s="192"/>
      <c r="EX236" s="192"/>
      <c r="EY236" s="192"/>
      <c r="EZ236" s="192"/>
      <c r="FA236" s="192"/>
      <c r="FB236" s="192"/>
      <c r="FC236" s="192"/>
      <c r="FD236" s="192"/>
      <c r="FE236" s="192"/>
      <c r="FF236" s="192"/>
      <c r="FG236" s="192"/>
      <c r="FH236" s="192"/>
      <c r="FI236" s="192"/>
      <c r="FJ236" s="192"/>
      <c r="FK236" s="192"/>
      <c r="FL236" s="192"/>
      <c r="FM236" s="192"/>
      <c r="FN236" s="192"/>
      <c r="FO236" s="192"/>
      <c r="FP236" s="192"/>
      <c r="FQ236" s="192"/>
      <c r="FR236" s="192"/>
      <c r="FS236" s="192"/>
      <c r="FT236" s="192"/>
      <c r="FU236" s="192"/>
      <c r="FV236" s="192"/>
      <c r="FW236" s="192"/>
      <c r="FX236" s="192"/>
      <c r="FY236" s="192"/>
      <c r="FZ236" s="192"/>
      <c r="GA236" s="192"/>
      <c r="GB236" s="192"/>
      <c r="GC236" s="192"/>
      <c r="GD236" s="192"/>
      <c r="GE236" s="192"/>
      <c r="GF236" s="192"/>
      <c r="GG236" s="192"/>
      <c r="GH236" s="192"/>
      <c r="GI236" s="192"/>
      <c r="GJ236" s="192"/>
      <c r="GK236" s="192"/>
      <c r="GL236" s="192"/>
      <c r="GM236" s="192"/>
      <c r="GN236" s="192"/>
      <c r="GO236" s="192"/>
      <c r="GP236" s="192"/>
      <c r="GQ236" s="192"/>
      <c r="GR236" s="192"/>
      <c r="GS236" s="192"/>
      <c r="GT236" s="192"/>
      <c r="GU236" s="192"/>
      <c r="GV236" s="192"/>
      <c r="GW236" s="192"/>
      <c r="GX236" s="192"/>
      <c r="GY236" s="192"/>
      <c r="GZ236" s="192"/>
      <c r="HA236" s="192"/>
      <c r="HB236" s="192"/>
      <c r="HC236" s="192"/>
      <c r="HD236" s="192"/>
      <c r="HE236" s="192"/>
      <c r="HF236" s="192"/>
      <c r="HG236" s="192"/>
      <c r="HH236" s="192"/>
      <c r="HI236" s="192"/>
      <c r="HJ236" s="192"/>
      <c r="HK236" s="192"/>
      <c r="HL236" s="192"/>
      <c r="HM236" s="192"/>
      <c r="HN236" s="192"/>
      <c r="HO236" s="192"/>
      <c r="HP236" s="192"/>
      <c r="HQ236" s="192"/>
    </row>
    <row r="237" s="191" customFormat="1" spans="1:225">
      <c r="A237" s="203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  <c r="EC237" s="192"/>
      <c r="ED237" s="192"/>
      <c r="EE237" s="192"/>
      <c r="EF237" s="192"/>
      <c r="EG237" s="192"/>
      <c r="EH237" s="192"/>
      <c r="EI237" s="192"/>
      <c r="EJ237" s="192"/>
      <c r="EK237" s="192"/>
      <c r="EL237" s="192"/>
      <c r="EM237" s="192"/>
      <c r="EN237" s="192"/>
      <c r="EO237" s="192"/>
      <c r="EP237" s="192"/>
      <c r="EQ237" s="192"/>
      <c r="ER237" s="192"/>
      <c r="ES237" s="192"/>
      <c r="ET237" s="192"/>
      <c r="EU237" s="192"/>
      <c r="EV237" s="192"/>
      <c r="EW237" s="192"/>
      <c r="EX237" s="192"/>
      <c r="EY237" s="192"/>
      <c r="EZ237" s="192"/>
      <c r="FA237" s="192"/>
      <c r="FB237" s="192"/>
      <c r="FC237" s="192"/>
      <c r="FD237" s="192"/>
      <c r="FE237" s="192"/>
      <c r="FF237" s="192"/>
      <c r="FG237" s="192"/>
      <c r="FH237" s="192"/>
      <c r="FI237" s="192"/>
      <c r="FJ237" s="192"/>
      <c r="FK237" s="192"/>
      <c r="FL237" s="192"/>
      <c r="FM237" s="192"/>
      <c r="FN237" s="192"/>
      <c r="FO237" s="192"/>
      <c r="FP237" s="192"/>
      <c r="FQ237" s="192"/>
      <c r="FR237" s="192"/>
      <c r="FS237" s="192"/>
      <c r="FT237" s="192"/>
      <c r="FU237" s="192"/>
      <c r="FV237" s="192"/>
      <c r="FW237" s="192"/>
      <c r="FX237" s="192"/>
      <c r="FY237" s="192"/>
      <c r="FZ237" s="192"/>
      <c r="GA237" s="192"/>
      <c r="GB237" s="192"/>
      <c r="GC237" s="192"/>
      <c r="GD237" s="192"/>
      <c r="GE237" s="192"/>
      <c r="GF237" s="192"/>
      <c r="GG237" s="192"/>
      <c r="GH237" s="192"/>
      <c r="GI237" s="192"/>
      <c r="GJ237" s="192"/>
      <c r="GK237" s="192"/>
      <c r="GL237" s="192"/>
      <c r="GM237" s="192"/>
      <c r="GN237" s="192"/>
      <c r="GO237" s="192"/>
      <c r="GP237" s="192"/>
      <c r="GQ237" s="192"/>
      <c r="GR237" s="192"/>
      <c r="GS237" s="192"/>
      <c r="GT237" s="192"/>
      <c r="GU237" s="192"/>
      <c r="GV237" s="192"/>
      <c r="GW237" s="192"/>
      <c r="GX237" s="192"/>
      <c r="GY237" s="192"/>
      <c r="GZ237" s="192"/>
      <c r="HA237" s="192"/>
      <c r="HB237" s="192"/>
      <c r="HC237" s="192"/>
      <c r="HD237" s="192"/>
      <c r="HE237" s="192"/>
      <c r="HF237" s="192"/>
      <c r="HG237" s="192"/>
      <c r="HH237" s="192"/>
      <c r="HI237" s="192"/>
      <c r="HJ237" s="192"/>
      <c r="HK237" s="192"/>
      <c r="HL237" s="192"/>
      <c r="HM237" s="192"/>
      <c r="HN237" s="192"/>
      <c r="HO237" s="192"/>
      <c r="HP237" s="192"/>
      <c r="HQ237" s="192"/>
    </row>
    <row r="238" s="191" customFormat="1" spans="1:225">
      <c r="A238" s="203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  <c r="EC238" s="192"/>
      <c r="ED238" s="192"/>
      <c r="EE238" s="192"/>
      <c r="EF238" s="192"/>
      <c r="EG238" s="192"/>
      <c r="EH238" s="192"/>
      <c r="EI238" s="192"/>
      <c r="EJ238" s="192"/>
      <c r="EK238" s="192"/>
      <c r="EL238" s="192"/>
      <c r="EM238" s="192"/>
      <c r="EN238" s="192"/>
      <c r="EO238" s="192"/>
      <c r="EP238" s="192"/>
      <c r="EQ238" s="192"/>
      <c r="ER238" s="192"/>
      <c r="ES238" s="192"/>
      <c r="ET238" s="192"/>
      <c r="EU238" s="192"/>
      <c r="EV238" s="192"/>
      <c r="EW238" s="192"/>
      <c r="EX238" s="192"/>
      <c r="EY238" s="192"/>
      <c r="EZ238" s="192"/>
      <c r="FA238" s="192"/>
      <c r="FB238" s="192"/>
      <c r="FC238" s="192"/>
      <c r="FD238" s="192"/>
      <c r="FE238" s="192"/>
      <c r="FF238" s="192"/>
      <c r="FG238" s="192"/>
      <c r="FH238" s="192"/>
      <c r="FI238" s="192"/>
      <c r="FJ238" s="192"/>
      <c r="FK238" s="192"/>
      <c r="FL238" s="192"/>
      <c r="FM238" s="192"/>
      <c r="FN238" s="192"/>
      <c r="FO238" s="192"/>
      <c r="FP238" s="192"/>
      <c r="FQ238" s="192"/>
      <c r="FR238" s="192"/>
      <c r="FS238" s="192"/>
      <c r="FT238" s="192"/>
      <c r="FU238" s="192"/>
      <c r="FV238" s="192"/>
      <c r="FW238" s="192"/>
      <c r="FX238" s="192"/>
      <c r="FY238" s="192"/>
      <c r="FZ238" s="192"/>
      <c r="GA238" s="192"/>
      <c r="GB238" s="192"/>
      <c r="GC238" s="192"/>
      <c r="GD238" s="192"/>
      <c r="GE238" s="192"/>
      <c r="GF238" s="192"/>
      <c r="GG238" s="192"/>
      <c r="GH238" s="192"/>
      <c r="GI238" s="192"/>
      <c r="GJ238" s="192"/>
      <c r="GK238" s="192"/>
      <c r="GL238" s="192"/>
      <c r="GM238" s="192"/>
      <c r="GN238" s="192"/>
      <c r="GO238" s="192"/>
      <c r="GP238" s="192"/>
      <c r="GQ238" s="192"/>
      <c r="GR238" s="192"/>
      <c r="GS238" s="192"/>
      <c r="GT238" s="192"/>
      <c r="GU238" s="192"/>
      <c r="GV238" s="192"/>
      <c r="GW238" s="192"/>
      <c r="GX238" s="192"/>
      <c r="GY238" s="192"/>
      <c r="GZ238" s="192"/>
      <c r="HA238" s="192"/>
      <c r="HB238" s="192"/>
      <c r="HC238" s="192"/>
      <c r="HD238" s="192"/>
      <c r="HE238" s="192"/>
      <c r="HF238" s="192"/>
      <c r="HG238" s="192"/>
      <c r="HH238" s="192"/>
      <c r="HI238" s="192"/>
      <c r="HJ238" s="192"/>
      <c r="HK238" s="192"/>
      <c r="HL238" s="192"/>
      <c r="HM238" s="192"/>
      <c r="HN238" s="192"/>
      <c r="HO238" s="192"/>
      <c r="HP238" s="192"/>
      <c r="HQ238" s="192"/>
    </row>
    <row r="239" s="191" customFormat="1" spans="1:225">
      <c r="A239" s="203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  <c r="EC239" s="192"/>
      <c r="ED239" s="192"/>
      <c r="EE239" s="192"/>
      <c r="EF239" s="192"/>
      <c r="EG239" s="192"/>
      <c r="EH239" s="192"/>
      <c r="EI239" s="192"/>
      <c r="EJ239" s="192"/>
      <c r="EK239" s="192"/>
      <c r="EL239" s="192"/>
      <c r="EM239" s="192"/>
      <c r="EN239" s="192"/>
      <c r="EO239" s="192"/>
      <c r="EP239" s="192"/>
      <c r="EQ239" s="192"/>
      <c r="ER239" s="192"/>
      <c r="ES239" s="192"/>
      <c r="ET239" s="192"/>
      <c r="EU239" s="192"/>
      <c r="EV239" s="192"/>
      <c r="EW239" s="192"/>
      <c r="EX239" s="192"/>
      <c r="EY239" s="192"/>
      <c r="EZ239" s="192"/>
      <c r="FA239" s="192"/>
      <c r="FB239" s="192"/>
      <c r="FC239" s="192"/>
      <c r="FD239" s="192"/>
      <c r="FE239" s="192"/>
      <c r="FF239" s="192"/>
      <c r="FG239" s="192"/>
      <c r="FH239" s="192"/>
      <c r="FI239" s="192"/>
      <c r="FJ239" s="192"/>
      <c r="FK239" s="192"/>
      <c r="FL239" s="192"/>
      <c r="FM239" s="192"/>
      <c r="FN239" s="192"/>
      <c r="FO239" s="192"/>
      <c r="FP239" s="192"/>
      <c r="FQ239" s="192"/>
      <c r="FR239" s="192"/>
      <c r="FS239" s="192"/>
      <c r="FT239" s="192"/>
      <c r="FU239" s="192"/>
      <c r="FV239" s="192"/>
      <c r="FW239" s="192"/>
      <c r="FX239" s="192"/>
      <c r="FY239" s="192"/>
      <c r="FZ239" s="192"/>
      <c r="GA239" s="192"/>
      <c r="GB239" s="192"/>
      <c r="GC239" s="192"/>
      <c r="GD239" s="192"/>
      <c r="GE239" s="192"/>
      <c r="GF239" s="192"/>
      <c r="GG239" s="192"/>
      <c r="GH239" s="192"/>
      <c r="GI239" s="192"/>
      <c r="GJ239" s="192"/>
      <c r="GK239" s="192"/>
      <c r="GL239" s="192"/>
      <c r="GM239" s="192"/>
      <c r="GN239" s="192"/>
      <c r="GO239" s="192"/>
      <c r="GP239" s="192"/>
      <c r="GQ239" s="192"/>
      <c r="GR239" s="192"/>
      <c r="GS239" s="192"/>
      <c r="GT239" s="192"/>
      <c r="GU239" s="192"/>
      <c r="GV239" s="192"/>
      <c r="GW239" s="192"/>
      <c r="GX239" s="192"/>
      <c r="GY239" s="192"/>
      <c r="GZ239" s="192"/>
      <c r="HA239" s="192"/>
      <c r="HB239" s="192"/>
      <c r="HC239" s="192"/>
      <c r="HD239" s="192"/>
      <c r="HE239" s="192"/>
      <c r="HF239" s="192"/>
      <c r="HG239" s="192"/>
      <c r="HH239" s="192"/>
      <c r="HI239" s="192"/>
      <c r="HJ239" s="192"/>
      <c r="HK239" s="192"/>
      <c r="HL239" s="192"/>
      <c r="HM239" s="192"/>
      <c r="HN239" s="192"/>
      <c r="HO239" s="192"/>
      <c r="HP239" s="192"/>
      <c r="HQ239" s="192"/>
    </row>
    <row r="240" s="191" customFormat="1" spans="1:225">
      <c r="A240" s="203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  <c r="EC240" s="192"/>
      <c r="ED240" s="192"/>
      <c r="EE240" s="192"/>
      <c r="EF240" s="192"/>
      <c r="EG240" s="192"/>
      <c r="EH240" s="192"/>
      <c r="EI240" s="192"/>
      <c r="EJ240" s="192"/>
      <c r="EK240" s="192"/>
      <c r="EL240" s="192"/>
      <c r="EM240" s="192"/>
      <c r="EN240" s="192"/>
      <c r="EO240" s="192"/>
      <c r="EP240" s="192"/>
      <c r="EQ240" s="192"/>
      <c r="ER240" s="192"/>
      <c r="ES240" s="192"/>
      <c r="ET240" s="192"/>
      <c r="EU240" s="192"/>
      <c r="EV240" s="192"/>
      <c r="EW240" s="192"/>
      <c r="EX240" s="192"/>
      <c r="EY240" s="192"/>
      <c r="EZ240" s="192"/>
      <c r="FA240" s="192"/>
      <c r="FB240" s="192"/>
      <c r="FC240" s="192"/>
      <c r="FD240" s="192"/>
      <c r="FE240" s="192"/>
      <c r="FF240" s="192"/>
      <c r="FG240" s="192"/>
      <c r="FH240" s="192"/>
      <c r="FI240" s="192"/>
      <c r="FJ240" s="192"/>
      <c r="FK240" s="192"/>
      <c r="FL240" s="192"/>
      <c r="FM240" s="192"/>
      <c r="FN240" s="192"/>
      <c r="FO240" s="192"/>
      <c r="FP240" s="192"/>
      <c r="FQ240" s="192"/>
      <c r="FR240" s="192"/>
      <c r="FS240" s="192"/>
      <c r="FT240" s="192"/>
      <c r="FU240" s="192"/>
      <c r="FV240" s="192"/>
      <c r="FW240" s="192"/>
      <c r="FX240" s="192"/>
      <c r="FY240" s="192"/>
      <c r="FZ240" s="192"/>
      <c r="GA240" s="192"/>
      <c r="GB240" s="192"/>
      <c r="GC240" s="192"/>
      <c r="GD240" s="192"/>
      <c r="GE240" s="192"/>
      <c r="GF240" s="192"/>
      <c r="GG240" s="192"/>
      <c r="GH240" s="192"/>
      <c r="GI240" s="192"/>
      <c r="GJ240" s="192"/>
      <c r="GK240" s="192"/>
      <c r="GL240" s="192"/>
      <c r="GM240" s="192"/>
      <c r="GN240" s="192"/>
      <c r="GO240" s="192"/>
      <c r="GP240" s="192"/>
      <c r="GQ240" s="192"/>
      <c r="GR240" s="192"/>
      <c r="GS240" s="192"/>
      <c r="GT240" s="192"/>
      <c r="GU240" s="192"/>
      <c r="GV240" s="192"/>
      <c r="GW240" s="192"/>
      <c r="GX240" s="192"/>
      <c r="GY240" s="192"/>
      <c r="GZ240" s="192"/>
      <c r="HA240" s="192"/>
      <c r="HB240" s="192"/>
      <c r="HC240" s="192"/>
      <c r="HD240" s="192"/>
      <c r="HE240" s="192"/>
      <c r="HF240" s="192"/>
      <c r="HG240" s="192"/>
      <c r="HH240" s="192"/>
      <c r="HI240" s="192"/>
      <c r="HJ240" s="192"/>
      <c r="HK240" s="192"/>
      <c r="HL240" s="192"/>
      <c r="HM240" s="192"/>
      <c r="HN240" s="192"/>
      <c r="HO240" s="192"/>
      <c r="HP240" s="192"/>
      <c r="HQ240" s="192"/>
    </row>
    <row r="241" s="191" customFormat="1" spans="1:225">
      <c r="A241" s="203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  <c r="EC241" s="192"/>
      <c r="ED241" s="192"/>
      <c r="EE241" s="192"/>
      <c r="EF241" s="192"/>
      <c r="EG241" s="192"/>
      <c r="EH241" s="192"/>
      <c r="EI241" s="192"/>
      <c r="EJ241" s="192"/>
      <c r="EK241" s="192"/>
      <c r="EL241" s="192"/>
      <c r="EM241" s="192"/>
      <c r="EN241" s="192"/>
      <c r="EO241" s="192"/>
      <c r="EP241" s="192"/>
      <c r="EQ241" s="192"/>
      <c r="ER241" s="192"/>
      <c r="ES241" s="192"/>
      <c r="ET241" s="192"/>
      <c r="EU241" s="192"/>
      <c r="EV241" s="192"/>
      <c r="EW241" s="192"/>
      <c r="EX241" s="192"/>
      <c r="EY241" s="192"/>
      <c r="EZ241" s="192"/>
      <c r="FA241" s="192"/>
      <c r="FB241" s="192"/>
      <c r="FC241" s="192"/>
      <c r="FD241" s="192"/>
      <c r="FE241" s="192"/>
      <c r="FF241" s="192"/>
      <c r="FG241" s="192"/>
      <c r="FH241" s="192"/>
      <c r="FI241" s="192"/>
      <c r="FJ241" s="192"/>
      <c r="FK241" s="192"/>
      <c r="FL241" s="192"/>
      <c r="FM241" s="192"/>
      <c r="FN241" s="192"/>
      <c r="FO241" s="192"/>
      <c r="FP241" s="192"/>
      <c r="FQ241" s="192"/>
      <c r="FR241" s="192"/>
      <c r="FS241" s="192"/>
      <c r="FT241" s="192"/>
      <c r="FU241" s="192"/>
      <c r="FV241" s="192"/>
      <c r="FW241" s="192"/>
      <c r="FX241" s="192"/>
      <c r="FY241" s="192"/>
      <c r="FZ241" s="192"/>
      <c r="GA241" s="192"/>
      <c r="GB241" s="192"/>
      <c r="GC241" s="192"/>
      <c r="GD241" s="192"/>
      <c r="GE241" s="192"/>
      <c r="GF241" s="192"/>
      <c r="GG241" s="192"/>
      <c r="GH241" s="192"/>
      <c r="GI241" s="192"/>
      <c r="GJ241" s="192"/>
      <c r="GK241" s="192"/>
      <c r="GL241" s="192"/>
      <c r="GM241" s="192"/>
      <c r="GN241" s="192"/>
      <c r="GO241" s="192"/>
      <c r="GP241" s="192"/>
      <c r="GQ241" s="192"/>
      <c r="GR241" s="192"/>
      <c r="GS241" s="192"/>
      <c r="GT241" s="192"/>
      <c r="GU241" s="192"/>
      <c r="GV241" s="192"/>
      <c r="GW241" s="192"/>
      <c r="GX241" s="192"/>
      <c r="GY241" s="192"/>
      <c r="GZ241" s="192"/>
      <c r="HA241" s="192"/>
      <c r="HB241" s="192"/>
      <c r="HC241" s="192"/>
      <c r="HD241" s="192"/>
      <c r="HE241" s="192"/>
      <c r="HF241" s="192"/>
      <c r="HG241" s="192"/>
      <c r="HH241" s="192"/>
      <c r="HI241" s="192"/>
      <c r="HJ241" s="192"/>
      <c r="HK241" s="192"/>
      <c r="HL241" s="192"/>
      <c r="HM241" s="192"/>
      <c r="HN241" s="192"/>
      <c r="HO241" s="192"/>
      <c r="HP241" s="192"/>
      <c r="HQ241" s="192"/>
    </row>
    <row r="242" s="191" customFormat="1" spans="1:225">
      <c r="A242" s="203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  <c r="EC242" s="192"/>
      <c r="ED242" s="192"/>
      <c r="EE242" s="192"/>
      <c r="EF242" s="192"/>
      <c r="EG242" s="192"/>
      <c r="EH242" s="192"/>
      <c r="EI242" s="192"/>
      <c r="EJ242" s="192"/>
      <c r="EK242" s="192"/>
      <c r="EL242" s="192"/>
      <c r="EM242" s="192"/>
      <c r="EN242" s="192"/>
      <c r="EO242" s="192"/>
      <c r="EP242" s="192"/>
      <c r="EQ242" s="192"/>
      <c r="ER242" s="192"/>
      <c r="ES242" s="192"/>
      <c r="ET242" s="192"/>
      <c r="EU242" s="192"/>
      <c r="EV242" s="192"/>
      <c r="EW242" s="192"/>
      <c r="EX242" s="192"/>
      <c r="EY242" s="192"/>
      <c r="EZ242" s="192"/>
      <c r="FA242" s="192"/>
      <c r="FB242" s="192"/>
      <c r="FC242" s="192"/>
      <c r="FD242" s="192"/>
      <c r="FE242" s="192"/>
      <c r="FF242" s="192"/>
      <c r="FG242" s="192"/>
      <c r="FH242" s="192"/>
      <c r="FI242" s="192"/>
      <c r="FJ242" s="192"/>
      <c r="FK242" s="192"/>
      <c r="FL242" s="192"/>
      <c r="FM242" s="192"/>
      <c r="FN242" s="192"/>
      <c r="FO242" s="192"/>
      <c r="FP242" s="192"/>
      <c r="FQ242" s="192"/>
      <c r="FR242" s="192"/>
      <c r="FS242" s="192"/>
      <c r="FT242" s="192"/>
      <c r="FU242" s="192"/>
      <c r="FV242" s="192"/>
      <c r="FW242" s="192"/>
      <c r="FX242" s="192"/>
      <c r="FY242" s="192"/>
      <c r="FZ242" s="192"/>
      <c r="GA242" s="192"/>
      <c r="GB242" s="192"/>
      <c r="GC242" s="192"/>
      <c r="GD242" s="192"/>
      <c r="GE242" s="192"/>
      <c r="GF242" s="192"/>
      <c r="GG242" s="192"/>
      <c r="GH242" s="192"/>
      <c r="GI242" s="192"/>
      <c r="GJ242" s="192"/>
      <c r="GK242" s="192"/>
      <c r="GL242" s="192"/>
      <c r="GM242" s="192"/>
      <c r="GN242" s="192"/>
      <c r="GO242" s="192"/>
      <c r="GP242" s="192"/>
      <c r="GQ242" s="192"/>
      <c r="GR242" s="192"/>
      <c r="GS242" s="192"/>
      <c r="GT242" s="192"/>
      <c r="GU242" s="192"/>
      <c r="GV242" s="192"/>
      <c r="GW242" s="192"/>
      <c r="GX242" s="192"/>
      <c r="GY242" s="192"/>
      <c r="GZ242" s="192"/>
      <c r="HA242" s="192"/>
      <c r="HB242" s="192"/>
      <c r="HC242" s="192"/>
      <c r="HD242" s="192"/>
      <c r="HE242" s="192"/>
      <c r="HF242" s="192"/>
      <c r="HG242" s="192"/>
      <c r="HH242" s="192"/>
      <c r="HI242" s="192"/>
      <c r="HJ242" s="192"/>
      <c r="HK242" s="192"/>
      <c r="HL242" s="192"/>
      <c r="HM242" s="192"/>
      <c r="HN242" s="192"/>
      <c r="HO242" s="192"/>
      <c r="HP242" s="192"/>
      <c r="HQ242" s="192"/>
    </row>
    <row r="243" s="191" customFormat="1" spans="1:225">
      <c r="A243" s="203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  <c r="EC243" s="192"/>
      <c r="ED243" s="192"/>
      <c r="EE243" s="192"/>
      <c r="EF243" s="192"/>
      <c r="EG243" s="192"/>
      <c r="EH243" s="192"/>
      <c r="EI243" s="192"/>
      <c r="EJ243" s="192"/>
      <c r="EK243" s="192"/>
      <c r="EL243" s="192"/>
      <c r="EM243" s="192"/>
      <c r="EN243" s="192"/>
      <c r="EO243" s="192"/>
      <c r="EP243" s="192"/>
      <c r="EQ243" s="192"/>
      <c r="ER243" s="192"/>
      <c r="ES243" s="192"/>
      <c r="ET243" s="192"/>
      <c r="EU243" s="192"/>
      <c r="EV243" s="192"/>
      <c r="EW243" s="192"/>
      <c r="EX243" s="192"/>
      <c r="EY243" s="192"/>
      <c r="EZ243" s="192"/>
      <c r="FA243" s="192"/>
      <c r="FB243" s="192"/>
      <c r="FC243" s="192"/>
      <c r="FD243" s="192"/>
      <c r="FE243" s="192"/>
      <c r="FF243" s="192"/>
      <c r="FG243" s="192"/>
      <c r="FH243" s="192"/>
      <c r="FI243" s="192"/>
      <c r="FJ243" s="192"/>
      <c r="FK243" s="192"/>
      <c r="FL243" s="192"/>
      <c r="FM243" s="192"/>
      <c r="FN243" s="192"/>
      <c r="FO243" s="192"/>
      <c r="FP243" s="192"/>
      <c r="FQ243" s="192"/>
      <c r="FR243" s="192"/>
      <c r="FS243" s="192"/>
      <c r="FT243" s="192"/>
      <c r="FU243" s="192"/>
      <c r="FV243" s="192"/>
      <c r="FW243" s="192"/>
      <c r="FX243" s="192"/>
      <c r="FY243" s="192"/>
      <c r="FZ243" s="192"/>
      <c r="GA243" s="192"/>
      <c r="GB243" s="192"/>
      <c r="GC243" s="192"/>
      <c r="GD243" s="192"/>
      <c r="GE243" s="192"/>
      <c r="GF243" s="192"/>
      <c r="GG243" s="192"/>
      <c r="GH243" s="192"/>
      <c r="GI243" s="192"/>
      <c r="GJ243" s="192"/>
      <c r="GK243" s="192"/>
      <c r="GL243" s="192"/>
      <c r="GM243" s="192"/>
      <c r="GN243" s="192"/>
      <c r="GO243" s="192"/>
      <c r="GP243" s="192"/>
      <c r="GQ243" s="192"/>
      <c r="GR243" s="192"/>
      <c r="GS243" s="192"/>
      <c r="GT243" s="192"/>
      <c r="GU243" s="192"/>
      <c r="GV243" s="192"/>
      <c r="GW243" s="192"/>
      <c r="GX243" s="192"/>
      <c r="GY243" s="192"/>
      <c r="GZ243" s="192"/>
      <c r="HA243" s="192"/>
      <c r="HB243" s="192"/>
      <c r="HC243" s="192"/>
      <c r="HD243" s="192"/>
      <c r="HE243" s="192"/>
      <c r="HF243" s="192"/>
      <c r="HG243" s="192"/>
      <c r="HH243" s="192"/>
      <c r="HI243" s="192"/>
      <c r="HJ243" s="192"/>
      <c r="HK243" s="192"/>
      <c r="HL243" s="192"/>
      <c r="HM243" s="192"/>
      <c r="HN243" s="192"/>
      <c r="HO243" s="192"/>
      <c r="HP243" s="192"/>
      <c r="HQ243" s="192"/>
    </row>
    <row r="244" s="191" customFormat="1" spans="1:225">
      <c r="A244" s="203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  <c r="EC244" s="192"/>
      <c r="ED244" s="192"/>
      <c r="EE244" s="192"/>
      <c r="EF244" s="192"/>
      <c r="EG244" s="192"/>
      <c r="EH244" s="192"/>
      <c r="EI244" s="192"/>
      <c r="EJ244" s="192"/>
      <c r="EK244" s="192"/>
      <c r="EL244" s="192"/>
      <c r="EM244" s="192"/>
      <c r="EN244" s="192"/>
      <c r="EO244" s="192"/>
      <c r="EP244" s="192"/>
      <c r="EQ244" s="192"/>
      <c r="ER244" s="192"/>
      <c r="ES244" s="192"/>
      <c r="ET244" s="192"/>
      <c r="EU244" s="192"/>
      <c r="EV244" s="192"/>
      <c r="EW244" s="192"/>
      <c r="EX244" s="192"/>
      <c r="EY244" s="192"/>
      <c r="EZ244" s="192"/>
      <c r="FA244" s="192"/>
      <c r="FB244" s="192"/>
      <c r="FC244" s="192"/>
      <c r="FD244" s="192"/>
      <c r="FE244" s="192"/>
      <c r="FF244" s="192"/>
      <c r="FG244" s="192"/>
      <c r="FH244" s="192"/>
      <c r="FI244" s="192"/>
      <c r="FJ244" s="192"/>
      <c r="FK244" s="192"/>
      <c r="FL244" s="192"/>
      <c r="FM244" s="192"/>
      <c r="FN244" s="192"/>
      <c r="FO244" s="192"/>
      <c r="FP244" s="192"/>
      <c r="FQ244" s="192"/>
      <c r="FR244" s="192"/>
      <c r="FS244" s="192"/>
      <c r="FT244" s="192"/>
      <c r="FU244" s="192"/>
      <c r="FV244" s="192"/>
      <c r="FW244" s="192"/>
      <c r="FX244" s="192"/>
      <c r="FY244" s="192"/>
      <c r="FZ244" s="192"/>
      <c r="GA244" s="192"/>
      <c r="GB244" s="192"/>
      <c r="GC244" s="192"/>
      <c r="GD244" s="192"/>
      <c r="GE244" s="192"/>
      <c r="GF244" s="192"/>
      <c r="GG244" s="192"/>
      <c r="GH244" s="192"/>
      <c r="GI244" s="192"/>
      <c r="GJ244" s="192"/>
      <c r="GK244" s="192"/>
      <c r="GL244" s="192"/>
      <c r="GM244" s="192"/>
      <c r="GN244" s="192"/>
      <c r="GO244" s="192"/>
      <c r="GP244" s="192"/>
      <c r="GQ244" s="192"/>
      <c r="GR244" s="192"/>
      <c r="GS244" s="192"/>
      <c r="GT244" s="192"/>
      <c r="GU244" s="192"/>
      <c r="GV244" s="192"/>
      <c r="GW244" s="192"/>
      <c r="GX244" s="192"/>
      <c r="GY244" s="192"/>
      <c r="GZ244" s="192"/>
      <c r="HA244" s="192"/>
      <c r="HB244" s="192"/>
      <c r="HC244" s="192"/>
      <c r="HD244" s="192"/>
      <c r="HE244" s="192"/>
      <c r="HF244" s="192"/>
      <c r="HG244" s="192"/>
      <c r="HH244" s="192"/>
      <c r="HI244" s="192"/>
      <c r="HJ244" s="192"/>
      <c r="HK244" s="192"/>
      <c r="HL244" s="192"/>
      <c r="HM244" s="192"/>
      <c r="HN244" s="192"/>
      <c r="HO244" s="192"/>
      <c r="HP244" s="192"/>
      <c r="HQ244" s="192"/>
    </row>
    <row r="245" s="191" customFormat="1" spans="1:225">
      <c r="A245" s="203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  <c r="EC245" s="192"/>
      <c r="ED245" s="192"/>
      <c r="EE245" s="192"/>
      <c r="EF245" s="192"/>
      <c r="EG245" s="192"/>
      <c r="EH245" s="192"/>
      <c r="EI245" s="192"/>
      <c r="EJ245" s="192"/>
      <c r="EK245" s="192"/>
      <c r="EL245" s="192"/>
      <c r="EM245" s="192"/>
      <c r="EN245" s="192"/>
      <c r="EO245" s="192"/>
      <c r="EP245" s="192"/>
      <c r="EQ245" s="192"/>
      <c r="ER245" s="192"/>
      <c r="ES245" s="192"/>
      <c r="ET245" s="192"/>
      <c r="EU245" s="192"/>
      <c r="EV245" s="192"/>
      <c r="EW245" s="192"/>
      <c r="EX245" s="192"/>
      <c r="EY245" s="192"/>
      <c r="EZ245" s="192"/>
      <c r="FA245" s="192"/>
      <c r="FB245" s="192"/>
      <c r="FC245" s="192"/>
      <c r="FD245" s="192"/>
      <c r="FE245" s="192"/>
      <c r="FF245" s="192"/>
      <c r="FG245" s="192"/>
      <c r="FH245" s="192"/>
      <c r="FI245" s="192"/>
      <c r="FJ245" s="192"/>
      <c r="FK245" s="192"/>
      <c r="FL245" s="192"/>
      <c r="FM245" s="192"/>
      <c r="FN245" s="192"/>
      <c r="FO245" s="192"/>
      <c r="FP245" s="192"/>
      <c r="FQ245" s="192"/>
      <c r="FR245" s="192"/>
      <c r="FS245" s="192"/>
      <c r="FT245" s="192"/>
      <c r="FU245" s="192"/>
      <c r="FV245" s="192"/>
      <c r="FW245" s="192"/>
      <c r="FX245" s="192"/>
      <c r="FY245" s="192"/>
      <c r="FZ245" s="192"/>
      <c r="GA245" s="192"/>
      <c r="GB245" s="192"/>
      <c r="GC245" s="192"/>
      <c r="GD245" s="192"/>
      <c r="GE245" s="192"/>
      <c r="GF245" s="192"/>
      <c r="GG245" s="192"/>
      <c r="GH245" s="192"/>
      <c r="GI245" s="192"/>
      <c r="GJ245" s="192"/>
      <c r="GK245" s="192"/>
      <c r="GL245" s="192"/>
      <c r="GM245" s="192"/>
      <c r="GN245" s="192"/>
      <c r="GO245" s="192"/>
      <c r="GP245" s="192"/>
      <c r="GQ245" s="192"/>
      <c r="GR245" s="192"/>
      <c r="GS245" s="192"/>
      <c r="GT245" s="192"/>
      <c r="GU245" s="192"/>
      <c r="GV245" s="192"/>
      <c r="GW245" s="192"/>
      <c r="GX245" s="192"/>
      <c r="GY245" s="192"/>
      <c r="GZ245" s="192"/>
      <c r="HA245" s="192"/>
      <c r="HB245" s="192"/>
      <c r="HC245" s="192"/>
      <c r="HD245" s="192"/>
      <c r="HE245" s="192"/>
      <c r="HF245" s="192"/>
      <c r="HG245" s="192"/>
      <c r="HH245" s="192"/>
      <c r="HI245" s="192"/>
      <c r="HJ245" s="192"/>
      <c r="HK245" s="192"/>
      <c r="HL245" s="192"/>
      <c r="HM245" s="192"/>
      <c r="HN245" s="192"/>
      <c r="HO245" s="192"/>
      <c r="HP245" s="192"/>
      <c r="HQ245" s="192"/>
    </row>
    <row r="246" s="191" customFormat="1" spans="1:225">
      <c r="A246" s="203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  <c r="EC246" s="192"/>
      <c r="ED246" s="192"/>
      <c r="EE246" s="192"/>
      <c r="EF246" s="192"/>
      <c r="EG246" s="192"/>
      <c r="EH246" s="192"/>
      <c r="EI246" s="192"/>
      <c r="EJ246" s="192"/>
      <c r="EK246" s="192"/>
      <c r="EL246" s="192"/>
      <c r="EM246" s="192"/>
      <c r="EN246" s="192"/>
      <c r="EO246" s="192"/>
      <c r="EP246" s="192"/>
      <c r="EQ246" s="192"/>
      <c r="ER246" s="192"/>
      <c r="ES246" s="192"/>
      <c r="ET246" s="192"/>
      <c r="EU246" s="192"/>
      <c r="EV246" s="192"/>
      <c r="EW246" s="192"/>
      <c r="EX246" s="192"/>
      <c r="EY246" s="192"/>
      <c r="EZ246" s="192"/>
      <c r="FA246" s="192"/>
      <c r="FB246" s="192"/>
      <c r="FC246" s="192"/>
      <c r="FD246" s="192"/>
      <c r="FE246" s="192"/>
      <c r="FF246" s="192"/>
      <c r="FG246" s="192"/>
      <c r="FH246" s="192"/>
      <c r="FI246" s="192"/>
      <c r="FJ246" s="192"/>
      <c r="FK246" s="192"/>
      <c r="FL246" s="192"/>
      <c r="FM246" s="192"/>
      <c r="FN246" s="192"/>
      <c r="FO246" s="192"/>
      <c r="FP246" s="192"/>
      <c r="FQ246" s="192"/>
      <c r="FR246" s="192"/>
      <c r="FS246" s="192"/>
      <c r="FT246" s="192"/>
      <c r="FU246" s="192"/>
      <c r="FV246" s="192"/>
      <c r="FW246" s="192"/>
      <c r="FX246" s="192"/>
      <c r="FY246" s="192"/>
      <c r="FZ246" s="192"/>
      <c r="GA246" s="192"/>
      <c r="GB246" s="192"/>
      <c r="GC246" s="192"/>
      <c r="GD246" s="192"/>
      <c r="GE246" s="192"/>
      <c r="GF246" s="192"/>
      <c r="GG246" s="192"/>
      <c r="GH246" s="192"/>
      <c r="GI246" s="192"/>
      <c r="GJ246" s="192"/>
      <c r="GK246" s="192"/>
      <c r="GL246" s="192"/>
      <c r="GM246" s="192"/>
      <c r="GN246" s="192"/>
      <c r="GO246" s="192"/>
      <c r="GP246" s="192"/>
      <c r="GQ246" s="192"/>
      <c r="GR246" s="192"/>
      <c r="GS246" s="192"/>
      <c r="GT246" s="192"/>
      <c r="GU246" s="192"/>
      <c r="GV246" s="192"/>
      <c r="GW246" s="192"/>
      <c r="GX246" s="192"/>
      <c r="GY246" s="192"/>
      <c r="GZ246" s="192"/>
      <c r="HA246" s="192"/>
      <c r="HB246" s="192"/>
      <c r="HC246" s="192"/>
      <c r="HD246" s="192"/>
      <c r="HE246" s="192"/>
      <c r="HF246" s="192"/>
      <c r="HG246" s="192"/>
      <c r="HH246" s="192"/>
      <c r="HI246" s="192"/>
      <c r="HJ246" s="192"/>
      <c r="HK246" s="192"/>
      <c r="HL246" s="192"/>
      <c r="HM246" s="192"/>
      <c r="HN246" s="192"/>
      <c r="HO246" s="192"/>
      <c r="HP246" s="192"/>
      <c r="HQ246" s="192"/>
    </row>
    <row r="247" s="191" customFormat="1" spans="1:225">
      <c r="A247" s="203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  <c r="EC247" s="192"/>
      <c r="ED247" s="192"/>
      <c r="EE247" s="192"/>
      <c r="EF247" s="192"/>
      <c r="EG247" s="192"/>
      <c r="EH247" s="192"/>
      <c r="EI247" s="192"/>
      <c r="EJ247" s="192"/>
      <c r="EK247" s="192"/>
      <c r="EL247" s="192"/>
      <c r="EM247" s="192"/>
      <c r="EN247" s="192"/>
      <c r="EO247" s="192"/>
      <c r="EP247" s="192"/>
      <c r="EQ247" s="192"/>
      <c r="ER247" s="192"/>
      <c r="ES247" s="192"/>
      <c r="ET247" s="192"/>
      <c r="EU247" s="192"/>
      <c r="EV247" s="192"/>
      <c r="EW247" s="192"/>
      <c r="EX247" s="192"/>
      <c r="EY247" s="192"/>
      <c r="EZ247" s="192"/>
      <c r="FA247" s="192"/>
      <c r="FB247" s="192"/>
      <c r="FC247" s="192"/>
      <c r="FD247" s="192"/>
      <c r="FE247" s="192"/>
      <c r="FF247" s="192"/>
      <c r="FG247" s="192"/>
      <c r="FH247" s="192"/>
      <c r="FI247" s="192"/>
      <c r="FJ247" s="192"/>
      <c r="FK247" s="192"/>
      <c r="FL247" s="192"/>
      <c r="FM247" s="192"/>
      <c r="FN247" s="192"/>
      <c r="FO247" s="192"/>
      <c r="FP247" s="192"/>
      <c r="FQ247" s="192"/>
      <c r="FR247" s="192"/>
      <c r="FS247" s="192"/>
      <c r="FT247" s="192"/>
      <c r="FU247" s="192"/>
      <c r="FV247" s="192"/>
      <c r="FW247" s="192"/>
      <c r="FX247" s="192"/>
      <c r="FY247" s="192"/>
      <c r="FZ247" s="192"/>
      <c r="GA247" s="192"/>
      <c r="GB247" s="192"/>
      <c r="GC247" s="192"/>
      <c r="GD247" s="192"/>
      <c r="GE247" s="192"/>
      <c r="GF247" s="192"/>
      <c r="GG247" s="192"/>
      <c r="GH247" s="192"/>
      <c r="GI247" s="192"/>
      <c r="GJ247" s="192"/>
      <c r="GK247" s="192"/>
      <c r="GL247" s="192"/>
      <c r="GM247" s="192"/>
      <c r="GN247" s="192"/>
      <c r="GO247" s="192"/>
      <c r="GP247" s="192"/>
      <c r="GQ247" s="192"/>
      <c r="GR247" s="192"/>
      <c r="GS247" s="192"/>
      <c r="GT247" s="192"/>
      <c r="GU247" s="192"/>
      <c r="GV247" s="192"/>
      <c r="GW247" s="192"/>
      <c r="GX247" s="192"/>
      <c r="GY247" s="192"/>
      <c r="GZ247" s="192"/>
      <c r="HA247" s="192"/>
      <c r="HB247" s="192"/>
      <c r="HC247" s="192"/>
      <c r="HD247" s="192"/>
      <c r="HE247" s="192"/>
      <c r="HF247" s="192"/>
      <c r="HG247" s="192"/>
      <c r="HH247" s="192"/>
      <c r="HI247" s="192"/>
      <c r="HJ247" s="192"/>
      <c r="HK247" s="192"/>
      <c r="HL247" s="192"/>
      <c r="HM247" s="192"/>
      <c r="HN247" s="192"/>
      <c r="HO247" s="192"/>
      <c r="HP247" s="192"/>
      <c r="HQ247" s="192"/>
    </row>
    <row r="248" s="191" customFormat="1" spans="1:225">
      <c r="A248" s="203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  <c r="EC248" s="192"/>
      <c r="ED248" s="192"/>
      <c r="EE248" s="192"/>
      <c r="EF248" s="192"/>
      <c r="EG248" s="192"/>
      <c r="EH248" s="192"/>
      <c r="EI248" s="192"/>
      <c r="EJ248" s="192"/>
      <c r="EK248" s="192"/>
      <c r="EL248" s="192"/>
      <c r="EM248" s="192"/>
      <c r="EN248" s="192"/>
      <c r="EO248" s="192"/>
      <c r="EP248" s="192"/>
      <c r="EQ248" s="192"/>
      <c r="ER248" s="192"/>
      <c r="ES248" s="192"/>
      <c r="ET248" s="192"/>
      <c r="EU248" s="192"/>
      <c r="EV248" s="192"/>
      <c r="EW248" s="192"/>
      <c r="EX248" s="192"/>
      <c r="EY248" s="192"/>
      <c r="EZ248" s="192"/>
      <c r="FA248" s="192"/>
      <c r="FB248" s="192"/>
      <c r="FC248" s="192"/>
      <c r="FD248" s="192"/>
      <c r="FE248" s="192"/>
      <c r="FF248" s="192"/>
      <c r="FG248" s="192"/>
      <c r="FH248" s="192"/>
      <c r="FI248" s="192"/>
      <c r="FJ248" s="192"/>
      <c r="FK248" s="192"/>
      <c r="FL248" s="192"/>
      <c r="FM248" s="192"/>
      <c r="FN248" s="192"/>
      <c r="FO248" s="192"/>
      <c r="FP248" s="192"/>
      <c r="FQ248" s="192"/>
      <c r="FR248" s="192"/>
      <c r="FS248" s="192"/>
      <c r="FT248" s="192"/>
      <c r="FU248" s="192"/>
      <c r="FV248" s="192"/>
      <c r="FW248" s="192"/>
      <c r="FX248" s="192"/>
      <c r="FY248" s="192"/>
      <c r="FZ248" s="192"/>
      <c r="GA248" s="192"/>
      <c r="GB248" s="192"/>
      <c r="GC248" s="192"/>
      <c r="GD248" s="192"/>
      <c r="GE248" s="192"/>
      <c r="GF248" s="192"/>
      <c r="GG248" s="192"/>
      <c r="GH248" s="192"/>
      <c r="GI248" s="192"/>
      <c r="GJ248" s="192"/>
      <c r="GK248" s="192"/>
      <c r="GL248" s="192"/>
      <c r="GM248" s="192"/>
      <c r="GN248" s="192"/>
      <c r="GO248" s="192"/>
      <c r="GP248" s="192"/>
      <c r="GQ248" s="192"/>
      <c r="GR248" s="192"/>
      <c r="GS248" s="192"/>
      <c r="GT248" s="192"/>
      <c r="GU248" s="192"/>
      <c r="GV248" s="192"/>
      <c r="GW248" s="192"/>
      <c r="GX248" s="192"/>
      <c r="GY248" s="192"/>
      <c r="GZ248" s="192"/>
      <c r="HA248" s="192"/>
      <c r="HB248" s="192"/>
      <c r="HC248" s="192"/>
      <c r="HD248" s="192"/>
      <c r="HE248" s="192"/>
      <c r="HF248" s="192"/>
      <c r="HG248" s="192"/>
      <c r="HH248" s="192"/>
      <c r="HI248" s="192"/>
      <c r="HJ248" s="192"/>
      <c r="HK248" s="192"/>
      <c r="HL248" s="192"/>
      <c r="HM248" s="192"/>
      <c r="HN248" s="192"/>
      <c r="HO248" s="192"/>
      <c r="HP248" s="192"/>
      <c r="HQ248" s="192"/>
    </row>
    <row r="249" s="191" customFormat="1" spans="1:225">
      <c r="A249" s="203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  <c r="EC249" s="192"/>
      <c r="ED249" s="192"/>
      <c r="EE249" s="192"/>
      <c r="EF249" s="192"/>
      <c r="EG249" s="192"/>
      <c r="EH249" s="192"/>
      <c r="EI249" s="192"/>
      <c r="EJ249" s="192"/>
      <c r="EK249" s="192"/>
      <c r="EL249" s="192"/>
      <c r="EM249" s="192"/>
      <c r="EN249" s="192"/>
      <c r="EO249" s="192"/>
      <c r="EP249" s="192"/>
      <c r="EQ249" s="192"/>
      <c r="ER249" s="192"/>
      <c r="ES249" s="192"/>
      <c r="ET249" s="192"/>
      <c r="EU249" s="192"/>
      <c r="EV249" s="192"/>
      <c r="EW249" s="192"/>
      <c r="EX249" s="192"/>
      <c r="EY249" s="192"/>
      <c r="EZ249" s="192"/>
      <c r="FA249" s="192"/>
      <c r="FB249" s="192"/>
      <c r="FC249" s="192"/>
      <c r="FD249" s="192"/>
      <c r="FE249" s="192"/>
      <c r="FF249" s="192"/>
      <c r="FG249" s="192"/>
      <c r="FH249" s="192"/>
      <c r="FI249" s="192"/>
      <c r="FJ249" s="192"/>
      <c r="FK249" s="192"/>
      <c r="FL249" s="192"/>
      <c r="FM249" s="192"/>
      <c r="FN249" s="192"/>
      <c r="FO249" s="192"/>
      <c r="FP249" s="192"/>
      <c r="FQ249" s="192"/>
      <c r="FR249" s="192"/>
      <c r="FS249" s="192"/>
      <c r="FT249" s="192"/>
      <c r="FU249" s="192"/>
      <c r="FV249" s="192"/>
      <c r="FW249" s="192"/>
      <c r="FX249" s="192"/>
      <c r="FY249" s="192"/>
      <c r="FZ249" s="192"/>
      <c r="GA249" s="192"/>
      <c r="GB249" s="192"/>
      <c r="GC249" s="192"/>
      <c r="GD249" s="192"/>
      <c r="GE249" s="192"/>
      <c r="GF249" s="192"/>
      <c r="GG249" s="192"/>
      <c r="GH249" s="192"/>
      <c r="GI249" s="192"/>
      <c r="GJ249" s="192"/>
      <c r="GK249" s="192"/>
      <c r="GL249" s="192"/>
      <c r="GM249" s="192"/>
      <c r="GN249" s="192"/>
      <c r="GO249" s="192"/>
      <c r="GP249" s="192"/>
      <c r="GQ249" s="192"/>
      <c r="GR249" s="192"/>
      <c r="GS249" s="192"/>
      <c r="GT249" s="192"/>
      <c r="GU249" s="192"/>
      <c r="GV249" s="192"/>
      <c r="GW249" s="192"/>
      <c r="GX249" s="192"/>
      <c r="GY249" s="192"/>
      <c r="GZ249" s="192"/>
      <c r="HA249" s="192"/>
      <c r="HB249" s="192"/>
      <c r="HC249" s="192"/>
      <c r="HD249" s="192"/>
      <c r="HE249" s="192"/>
      <c r="HF249" s="192"/>
      <c r="HG249" s="192"/>
      <c r="HH249" s="192"/>
      <c r="HI249" s="192"/>
      <c r="HJ249" s="192"/>
      <c r="HK249" s="192"/>
      <c r="HL249" s="192"/>
      <c r="HM249" s="192"/>
      <c r="HN249" s="192"/>
      <c r="HO249" s="192"/>
      <c r="HP249" s="192"/>
      <c r="HQ249" s="192"/>
    </row>
    <row r="250" s="191" customFormat="1" spans="1:225">
      <c r="A250" s="203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  <c r="EC250" s="192"/>
      <c r="ED250" s="192"/>
      <c r="EE250" s="192"/>
      <c r="EF250" s="192"/>
      <c r="EG250" s="192"/>
      <c r="EH250" s="192"/>
      <c r="EI250" s="192"/>
      <c r="EJ250" s="192"/>
      <c r="EK250" s="192"/>
      <c r="EL250" s="192"/>
      <c r="EM250" s="192"/>
      <c r="EN250" s="192"/>
      <c r="EO250" s="192"/>
      <c r="EP250" s="192"/>
      <c r="EQ250" s="192"/>
      <c r="ER250" s="192"/>
      <c r="ES250" s="192"/>
      <c r="ET250" s="192"/>
      <c r="EU250" s="192"/>
      <c r="EV250" s="192"/>
      <c r="EW250" s="192"/>
      <c r="EX250" s="192"/>
      <c r="EY250" s="192"/>
      <c r="EZ250" s="192"/>
      <c r="FA250" s="192"/>
      <c r="FB250" s="192"/>
      <c r="FC250" s="192"/>
      <c r="FD250" s="192"/>
      <c r="FE250" s="192"/>
      <c r="FF250" s="192"/>
      <c r="FG250" s="192"/>
      <c r="FH250" s="192"/>
      <c r="FI250" s="192"/>
      <c r="FJ250" s="192"/>
      <c r="FK250" s="192"/>
      <c r="FL250" s="192"/>
      <c r="FM250" s="192"/>
      <c r="FN250" s="192"/>
      <c r="FO250" s="192"/>
      <c r="FP250" s="192"/>
      <c r="FQ250" s="192"/>
      <c r="FR250" s="192"/>
      <c r="FS250" s="192"/>
      <c r="FT250" s="192"/>
      <c r="FU250" s="192"/>
      <c r="FV250" s="192"/>
      <c r="FW250" s="192"/>
      <c r="FX250" s="192"/>
      <c r="FY250" s="192"/>
      <c r="FZ250" s="192"/>
      <c r="GA250" s="192"/>
      <c r="GB250" s="192"/>
      <c r="GC250" s="192"/>
      <c r="GD250" s="192"/>
      <c r="GE250" s="192"/>
      <c r="GF250" s="192"/>
      <c r="GG250" s="192"/>
      <c r="GH250" s="192"/>
      <c r="GI250" s="192"/>
      <c r="GJ250" s="192"/>
      <c r="GK250" s="192"/>
      <c r="GL250" s="192"/>
      <c r="GM250" s="192"/>
      <c r="GN250" s="192"/>
      <c r="GO250" s="192"/>
      <c r="GP250" s="192"/>
      <c r="GQ250" s="192"/>
      <c r="GR250" s="192"/>
      <c r="GS250" s="192"/>
      <c r="GT250" s="192"/>
      <c r="GU250" s="192"/>
      <c r="GV250" s="192"/>
      <c r="GW250" s="192"/>
      <c r="GX250" s="192"/>
      <c r="GY250" s="192"/>
      <c r="GZ250" s="192"/>
      <c r="HA250" s="192"/>
      <c r="HB250" s="192"/>
      <c r="HC250" s="192"/>
      <c r="HD250" s="192"/>
      <c r="HE250" s="192"/>
      <c r="HF250" s="192"/>
      <c r="HG250" s="192"/>
      <c r="HH250" s="192"/>
      <c r="HI250" s="192"/>
      <c r="HJ250" s="192"/>
      <c r="HK250" s="192"/>
      <c r="HL250" s="192"/>
      <c r="HM250" s="192"/>
      <c r="HN250" s="192"/>
      <c r="HO250" s="192"/>
      <c r="HP250" s="192"/>
      <c r="HQ250" s="192"/>
    </row>
    <row r="251" s="191" customFormat="1" spans="1:225">
      <c r="A251" s="203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  <c r="EC251" s="192"/>
      <c r="ED251" s="192"/>
      <c r="EE251" s="192"/>
      <c r="EF251" s="192"/>
      <c r="EG251" s="192"/>
      <c r="EH251" s="192"/>
      <c r="EI251" s="192"/>
      <c r="EJ251" s="192"/>
      <c r="EK251" s="192"/>
      <c r="EL251" s="192"/>
      <c r="EM251" s="192"/>
      <c r="EN251" s="192"/>
      <c r="EO251" s="192"/>
      <c r="EP251" s="192"/>
      <c r="EQ251" s="192"/>
      <c r="ER251" s="192"/>
      <c r="ES251" s="192"/>
      <c r="ET251" s="192"/>
      <c r="EU251" s="192"/>
      <c r="EV251" s="192"/>
      <c r="EW251" s="192"/>
      <c r="EX251" s="192"/>
      <c r="EY251" s="192"/>
      <c r="EZ251" s="192"/>
      <c r="FA251" s="192"/>
      <c r="FB251" s="192"/>
      <c r="FC251" s="192"/>
      <c r="FD251" s="192"/>
      <c r="FE251" s="192"/>
      <c r="FF251" s="192"/>
      <c r="FG251" s="192"/>
      <c r="FH251" s="192"/>
      <c r="FI251" s="192"/>
      <c r="FJ251" s="192"/>
      <c r="FK251" s="192"/>
      <c r="FL251" s="192"/>
      <c r="FM251" s="192"/>
      <c r="FN251" s="192"/>
      <c r="FO251" s="192"/>
      <c r="FP251" s="192"/>
      <c r="FQ251" s="192"/>
      <c r="FR251" s="192"/>
      <c r="FS251" s="192"/>
      <c r="FT251" s="192"/>
      <c r="FU251" s="192"/>
      <c r="FV251" s="192"/>
      <c r="FW251" s="192"/>
      <c r="FX251" s="192"/>
      <c r="FY251" s="192"/>
      <c r="FZ251" s="192"/>
      <c r="GA251" s="192"/>
      <c r="GB251" s="192"/>
      <c r="GC251" s="192"/>
      <c r="GD251" s="192"/>
      <c r="GE251" s="192"/>
      <c r="GF251" s="192"/>
      <c r="GG251" s="192"/>
      <c r="GH251" s="192"/>
      <c r="GI251" s="192"/>
      <c r="GJ251" s="192"/>
      <c r="GK251" s="192"/>
      <c r="GL251" s="192"/>
      <c r="GM251" s="192"/>
      <c r="GN251" s="192"/>
      <c r="GO251" s="192"/>
      <c r="GP251" s="192"/>
      <c r="GQ251" s="192"/>
      <c r="GR251" s="192"/>
      <c r="GS251" s="192"/>
      <c r="GT251" s="192"/>
      <c r="GU251" s="192"/>
      <c r="GV251" s="192"/>
      <c r="GW251" s="192"/>
      <c r="GX251" s="192"/>
      <c r="GY251" s="192"/>
      <c r="GZ251" s="192"/>
      <c r="HA251" s="192"/>
      <c r="HB251" s="192"/>
      <c r="HC251" s="192"/>
      <c r="HD251" s="192"/>
      <c r="HE251" s="192"/>
      <c r="HF251" s="192"/>
      <c r="HG251" s="192"/>
      <c r="HH251" s="192"/>
      <c r="HI251" s="192"/>
      <c r="HJ251" s="192"/>
      <c r="HK251" s="192"/>
      <c r="HL251" s="192"/>
      <c r="HM251" s="192"/>
      <c r="HN251" s="192"/>
      <c r="HO251" s="192"/>
      <c r="HP251" s="192"/>
      <c r="HQ251" s="192"/>
    </row>
    <row r="252" s="191" customFormat="1" spans="1:225">
      <c r="A252" s="203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  <c r="EC252" s="192"/>
      <c r="ED252" s="192"/>
      <c r="EE252" s="192"/>
      <c r="EF252" s="192"/>
      <c r="EG252" s="192"/>
      <c r="EH252" s="192"/>
      <c r="EI252" s="192"/>
      <c r="EJ252" s="192"/>
      <c r="EK252" s="192"/>
      <c r="EL252" s="192"/>
      <c r="EM252" s="192"/>
      <c r="EN252" s="192"/>
      <c r="EO252" s="192"/>
      <c r="EP252" s="192"/>
      <c r="EQ252" s="192"/>
      <c r="ER252" s="192"/>
      <c r="ES252" s="192"/>
      <c r="ET252" s="192"/>
      <c r="EU252" s="192"/>
      <c r="EV252" s="192"/>
      <c r="EW252" s="192"/>
      <c r="EX252" s="192"/>
      <c r="EY252" s="192"/>
      <c r="EZ252" s="192"/>
      <c r="FA252" s="192"/>
      <c r="FB252" s="192"/>
      <c r="FC252" s="192"/>
      <c r="FD252" s="192"/>
      <c r="FE252" s="192"/>
      <c r="FF252" s="192"/>
      <c r="FG252" s="192"/>
      <c r="FH252" s="192"/>
      <c r="FI252" s="192"/>
      <c r="FJ252" s="192"/>
      <c r="FK252" s="192"/>
      <c r="FL252" s="192"/>
      <c r="FM252" s="192"/>
      <c r="FN252" s="192"/>
      <c r="FO252" s="192"/>
      <c r="FP252" s="192"/>
      <c r="FQ252" s="192"/>
      <c r="FR252" s="192"/>
      <c r="FS252" s="192"/>
      <c r="FT252" s="192"/>
      <c r="FU252" s="192"/>
      <c r="FV252" s="192"/>
      <c r="FW252" s="192"/>
      <c r="FX252" s="192"/>
      <c r="FY252" s="192"/>
      <c r="FZ252" s="192"/>
      <c r="GA252" s="192"/>
      <c r="GB252" s="192"/>
      <c r="GC252" s="192"/>
      <c r="GD252" s="192"/>
      <c r="GE252" s="192"/>
      <c r="GF252" s="192"/>
      <c r="GG252" s="192"/>
      <c r="GH252" s="192"/>
      <c r="GI252" s="192"/>
      <c r="GJ252" s="192"/>
      <c r="GK252" s="192"/>
      <c r="GL252" s="192"/>
      <c r="GM252" s="192"/>
      <c r="GN252" s="192"/>
      <c r="GO252" s="192"/>
      <c r="GP252" s="192"/>
      <c r="GQ252" s="192"/>
      <c r="GR252" s="192"/>
      <c r="GS252" s="192"/>
      <c r="GT252" s="192"/>
      <c r="GU252" s="192"/>
      <c r="GV252" s="192"/>
      <c r="GW252" s="192"/>
      <c r="GX252" s="192"/>
      <c r="GY252" s="192"/>
      <c r="GZ252" s="192"/>
      <c r="HA252" s="192"/>
      <c r="HB252" s="192"/>
      <c r="HC252" s="192"/>
      <c r="HD252" s="192"/>
      <c r="HE252" s="192"/>
      <c r="HF252" s="192"/>
      <c r="HG252" s="192"/>
      <c r="HH252" s="192"/>
      <c r="HI252" s="192"/>
      <c r="HJ252" s="192"/>
      <c r="HK252" s="192"/>
      <c r="HL252" s="192"/>
      <c r="HM252" s="192"/>
      <c r="HN252" s="192"/>
      <c r="HO252" s="192"/>
      <c r="HP252" s="192"/>
      <c r="HQ252" s="192"/>
    </row>
    <row r="253" s="191" customFormat="1" spans="1:225">
      <c r="A253" s="203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  <c r="EC253" s="192"/>
      <c r="ED253" s="192"/>
      <c r="EE253" s="192"/>
      <c r="EF253" s="192"/>
      <c r="EG253" s="192"/>
      <c r="EH253" s="192"/>
      <c r="EI253" s="192"/>
      <c r="EJ253" s="192"/>
      <c r="EK253" s="192"/>
      <c r="EL253" s="192"/>
      <c r="EM253" s="192"/>
      <c r="EN253" s="192"/>
      <c r="EO253" s="192"/>
      <c r="EP253" s="192"/>
      <c r="EQ253" s="192"/>
      <c r="ER253" s="192"/>
      <c r="ES253" s="192"/>
      <c r="ET253" s="192"/>
      <c r="EU253" s="192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2"/>
      <c r="FF253" s="192"/>
      <c r="FG253" s="192"/>
      <c r="FH253" s="192"/>
      <c r="FI253" s="192"/>
      <c r="FJ253" s="192"/>
      <c r="FK253" s="192"/>
      <c r="FL253" s="192"/>
      <c r="FM253" s="192"/>
      <c r="FN253" s="192"/>
      <c r="FO253" s="192"/>
      <c r="FP253" s="192"/>
      <c r="FQ253" s="192"/>
      <c r="FR253" s="192"/>
      <c r="FS253" s="192"/>
      <c r="FT253" s="192"/>
      <c r="FU253" s="192"/>
      <c r="FV253" s="192"/>
      <c r="FW253" s="192"/>
      <c r="FX253" s="192"/>
      <c r="FY253" s="192"/>
      <c r="FZ253" s="192"/>
      <c r="GA253" s="192"/>
      <c r="GB253" s="192"/>
      <c r="GC253" s="192"/>
      <c r="GD253" s="192"/>
      <c r="GE253" s="192"/>
      <c r="GF253" s="192"/>
      <c r="GG253" s="192"/>
      <c r="GH253" s="192"/>
      <c r="GI253" s="192"/>
      <c r="GJ253" s="192"/>
      <c r="GK253" s="192"/>
      <c r="GL253" s="192"/>
      <c r="GM253" s="192"/>
      <c r="GN253" s="192"/>
      <c r="GO253" s="192"/>
      <c r="GP253" s="192"/>
      <c r="GQ253" s="192"/>
      <c r="GR253" s="192"/>
      <c r="GS253" s="192"/>
      <c r="GT253" s="192"/>
      <c r="GU253" s="192"/>
      <c r="GV253" s="192"/>
      <c r="GW253" s="192"/>
      <c r="GX253" s="192"/>
      <c r="GY253" s="192"/>
      <c r="GZ253" s="192"/>
      <c r="HA253" s="192"/>
      <c r="HB253" s="192"/>
      <c r="HC253" s="192"/>
      <c r="HD253" s="192"/>
      <c r="HE253" s="192"/>
      <c r="HF253" s="192"/>
      <c r="HG253" s="192"/>
      <c r="HH253" s="192"/>
      <c r="HI253" s="192"/>
      <c r="HJ253" s="192"/>
      <c r="HK253" s="192"/>
      <c r="HL253" s="192"/>
      <c r="HM253" s="192"/>
      <c r="HN253" s="192"/>
      <c r="HO253" s="192"/>
      <c r="HP253" s="192"/>
      <c r="HQ253" s="192"/>
    </row>
    <row r="254" s="191" customFormat="1" spans="1:225">
      <c r="A254" s="203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  <c r="EC254" s="192"/>
      <c r="ED254" s="192"/>
      <c r="EE254" s="192"/>
      <c r="EF254" s="192"/>
      <c r="EG254" s="192"/>
      <c r="EH254" s="192"/>
      <c r="EI254" s="192"/>
      <c r="EJ254" s="192"/>
      <c r="EK254" s="192"/>
      <c r="EL254" s="192"/>
      <c r="EM254" s="192"/>
      <c r="EN254" s="192"/>
      <c r="EO254" s="192"/>
      <c r="EP254" s="192"/>
      <c r="EQ254" s="192"/>
      <c r="ER254" s="192"/>
      <c r="ES254" s="192"/>
      <c r="ET254" s="192"/>
      <c r="EU254" s="192"/>
      <c r="EV254" s="192"/>
      <c r="EW254" s="192"/>
      <c r="EX254" s="192"/>
      <c r="EY254" s="192"/>
      <c r="EZ254" s="192"/>
      <c r="FA254" s="192"/>
      <c r="FB254" s="192"/>
      <c r="FC254" s="192"/>
      <c r="FD254" s="192"/>
      <c r="FE254" s="192"/>
      <c r="FF254" s="192"/>
      <c r="FG254" s="192"/>
      <c r="FH254" s="192"/>
      <c r="FI254" s="192"/>
      <c r="FJ254" s="192"/>
      <c r="FK254" s="192"/>
      <c r="FL254" s="192"/>
      <c r="FM254" s="192"/>
      <c r="FN254" s="192"/>
      <c r="FO254" s="192"/>
      <c r="FP254" s="192"/>
      <c r="FQ254" s="192"/>
      <c r="FR254" s="192"/>
      <c r="FS254" s="192"/>
      <c r="FT254" s="192"/>
      <c r="FU254" s="192"/>
      <c r="FV254" s="192"/>
      <c r="FW254" s="192"/>
      <c r="FX254" s="192"/>
      <c r="FY254" s="192"/>
      <c r="FZ254" s="192"/>
      <c r="GA254" s="192"/>
      <c r="GB254" s="192"/>
      <c r="GC254" s="192"/>
      <c r="GD254" s="192"/>
      <c r="GE254" s="192"/>
      <c r="GF254" s="192"/>
      <c r="GG254" s="192"/>
      <c r="GH254" s="192"/>
      <c r="GI254" s="192"/>
      <c r="GJ254" s="192"/>
      <c r="GK254" s="192"/>
      <c r="GL254" s="192"/>
      <c r="GM254" s="192"/>
      <c r="GN254" s="192"/>
      <c r="GO254" s="192"/>
      <c r="GP254" s="192"/>
      <c r="GQ254" s="192"/>
      <c r="GR254" s="192"/>
      <c r="GS254" s="192"/>
      <c r="GT254" s="192"/>
      <c r="GU254" s="192"/>
      <c r="GV254" s="192"/>
      <c r="GW254" s="192"/>
      <c r="GX254" s="192"/>
      <c r="GY254" s="192"/>
      <c r="GZ254" s="192"/>
      <c r="HA254" s="192"/>
      <c r="HB254" s="192"/>
      <c r="HC254" s="192"/>
      <c r="HD254" s="192"/>
      <c r="HE254" s="192"/>
      <c r="HF254" s="192"/>
      <c r="HG254" s="192"/>
      <c r="HH254" s="192"/>
      <c r="HI254" s="192"/>
      <c r="HJ254" s="192"/>
      <c r="HK254" s="192"/>
      <c r="HL254" s="192"/>
      <c r="HM254" s="192"/>
      <c r="HN254" s="192"/>
      <c r="HO254" s="192"/>
      <c r="HP254" s="192"/>
      <c r="HQ254" s="192"/>
    </row>
    <row r="255" s="191" customFormat="1" spans="1:225">
      <c r="A255" s="203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  <c r="EC255" s="192"/>
      <c r="ED255" s="192"/>
      <c r="EE255" s="192"/>
      <c r="EF255" s="192"/>
      <c r="EG255" s="192"/>
      <c r="EH255" s="192"/>
      <c r="EI255" s="192"/>
      <c r="EJ255" s="192"/>
      <c r="EK255" s="192"/>
      <c r="EL255" s="192"/>
      <c r="EM255" s="192"/>
      <c r="EN255" s="192"/>
      <c r="EO255" s="192"/>
      <c r="EP255" s="192"/>
      <c r="EQ255" s="192"/>
      <c r="ER255" s="192"/>
      <c r="ES255" s="192"/>
      <c r="ET255" s="192"/>
      <c r="EU255" s="192"/>
      <c r="EV255" s="192"/>
      <c r="EW255" s="192"/>
      <c r="EX255" s="192"/>
      <c r="EY255" s="192"/>
      <c r="EZ255" s="192"/>
      <c r="FA255" s="192"/>
      <c r="FB255" s="192"/>
      <c r="FC255" s="192"/>
      <c r="FD255" s="192"/>
      <c r="FE255" s="192"/>
      <c r="FF255" s="192"/>
      <c r="FG255" s="192"/>
      <c r="FH255" s="192"/>
      <c r="FI255" s="192"/>
      <c r="FJ255" s="192"/>
      <c r="FK255" s="192"/>
      <c r="FL255" s="192"/>
      <c r="FM255" s="192"/>
      <c r="FN255" s="192"/>
      <c r="FO255" s="192"/>
      <c r="FP255" s="192"/>
      <c r="FQ255" s="192"/>
      <c r="FR255" s="192"/>
      <c r="FS255" s="192"/>
      <c r="FT255" s="192"/>
      <c r="FU255" s="192"/>
      <c r="FV255" s="192"/>
      <c r="FW255" s="192"/>
      <c r="FX255" s="192"/>
      <c r="FY255" s="192"/>
      <c r="FZ255" s="192"/>
      <c r="GA255" s="192"/>
      <c r="GB255" s="192"/>
      <c r="GC255" s="192"/>
      <c r="GD255" s="192"/>
      <c r="GE255" s="192"/>
      <c r="GF255" s="192"/>
      <c r="GG255" s="192"/>
      <c r="GH255" s="192"/>
      <c r="GI255" s="192"/>
      <c r="GJ255" s="192"/>
      <c r="GK255" s="192"/>
      <c r="GL255" s="192"/>
      <c r="GM255" s="192"/>
      <c r="GN255" s="192"/>
      <c r="GO255" s="192"/>
      <c r="GP255" s="192"/>
      <c r="GQ255" s="192"/>
      <c r="GR255" s="192"/>
      <c r="GS255" s="192"/>
      <c r="GT255" s="192"/>
      <c r="GU255" s="192"/>
      <c r="GV255" s="192"/>
      <c r="GW255" s="192"/>
      <c r="GX255" s="192"/>
      <c r="GY255" s="192"/>
      <c r="GZ255" s="192"/>
      <c r="HA255" s="192"/>
      <c r="HB255" s="192"/>
      <c r="HC255" s="192"/>
      <c r="HD255" s="192"/>
      <c r="HE255" s="192"/>
      <c r="HF255" s="192"/>
      <c r="HG255" s="192"/>
      <c r="HH255" s="192"/>
      <c r="HI255" s="192"/>
      <c r="HJ255" s="192"/>
      <c r="HK255" s="192"/>
      <c r="HL255" s="192"/>
      <c r="HM255" s="192"/>
      <c r="HN255" s="192"/>
      <c r="HO255" s="192"/>
      <c r="HP255" s="192"/>
      <c r="HQ255" s="192"/>
    </row>
    <row r="256" s="191" customFormat="1" spans="1:225">
      <c r="A256" s="203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  <c r="EC256" s="192"/>
      <c r="ED256" s="192"/>
      <c r="EE256" s="192"/>
      <c r="EF256" s="192"/>
      <c r="EG256" s="192"/>
      <c r="EH256" s="192"/>
      <c r="EI256" s="192"/>
      <c r="EJ256" s="192"/>
      <c r="EK256" s="192"/>
      <c r="EL256" s="192"/>
      <c r="EM256" s="192"/>
      <c r="EN256" s="192"/>
      <c r="EO256" s="192"/>
      <c r="EP256" s="192"/>
      <c r="EQ256" s="192"/>
      <c r="ER256" s="192"/>
      <c r="ES256" s="192"/>
      <c r="ET256" s="192"/>
      <c r="EU256" s="192"/>
      <c r="EV256" s="192"/>
      <c r="EW256" s="192"/>
      <c r="EX256" s="192"/>
      <c r="EY256" s="192"/>
      <c r="EZ256" s="192"/>
      <c r="FA256" s="192"/>
      <c r="FB256" s="192"/>
      <c r="FC256" s="192"/>
      <c r="FD256" s="192"/>
      <c r="FE256" s="192"/>
      <c r="FF256" s="192"/>
      <c r="FG256" s="192"/>
      <c r="FH256" s="192"/>
      <c r="FI256" s="192"/>
      <c r="FJ256" s="192"/>
      <c r="FK256" s="192"/>
      <c r="FL256" s="192"/>
      <c r="FM256" s="192"/>
      <c r="FN256" s="192"/>
      <c r="FO256" s="192"/>
      <c r="FP256" s="192"/>
      <c r="FQ256" s="192"/>
      <c r="FR256" s="192"/>
      <c r="FS256" s="192"/>
      <c r="FT256" s="192"/>
      <c r="FU256" s="192"/>
      <c r="FV256" s="192"/>
      <c r="FW256" s="192"/>
      <c r="FX256" s="192"/>
      <c r="FY256" s="192"/>
      <c r="FZ256" s="192"/>
      <c r="GA256" s="192"/>
      <c r="GB256" s="192"/>
      <c r="GC256" s="192"/>
      <c r="GD256" s="192"/>
      <c r="GE256" s="192"/>
      <c r="GF256" s="192"/>
      <c r="GG256" s="192"/>
      <c r="GH256" s="192"/>
      <c r="GI256" s="192"/>
      <c r="GJ256" s="192"/>
      <c r="GK256" s="192"/>
      <c r="GL256" s="192"/>
      <c r="GM256" s="192"/>
      <c r="GN256" s="192"/>
      <c r="GO256" s="192"/>
      <c r="GP256" s="192"/>
      <c r="GQ256" s="192"/>
      <c r="GR256" s="192"/>
      <c r="GS256" s="192"/>
      <c r="GT256" s="192"/>
      <c r="GU256" s="192"/>
      <c r="GV256" s="192"/>
      <c r="GW256" s="192"/>
      <c r="GX256" s="192"/>
      <c r="GY256" s="192"/>
      <c r="GZ256" s="192"/>
      <c r="HA256" s="192"/>
      <c r="HB256" s="192"/>
      <c r="HC256" s="192"/>
      <c r="HD256" s="192"/>
      <c r="HE256" s="192"/>
      <c r="HF256" s="192"/>
      <c r="HG256" s="192"/>
      <c r="HH256" s="192"/>
      <c r="HI256" s="192"/>
      <c r="HJ256" s="192"/>
      <c r="HK256" s="192"/>
      <c r="HL256" s="192"/>
      <c r="HM256" s="192"/>
      <c r="HN256" s="192"/>
      <c r="HO256" s="192"/>
      <c r="HP256" s="192"/>
      <c r="HQ256" s="192"/>
    </row>
    <row r="257" s="191" customFormat="1" spans="1:225">
      <c r="A257" s="203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  <c r="EC257" s="192"/>
      <c r="ED257" s="192"/>
      <c r="EE257" s="192"/>
      <c r="EF257" s="192"/>
      <c r="EG257" s="192"/>
      <c r="EH257" s="192"/>
      <c r="EI257" s="192"/>
      <c r="EJ257" s="192"/>
      <c r="EK257" s="192"/>
      <c r="EL257" s="192"/>
      <c r="EM257" s="192"/>
      <c r="EN257" s="192"/>
      <c r="EO257" s="192"/>
      <c r="EP257" s="192"/>
      <c r="EQ257" s="192"/>
      <c r="ER257" s="192"/>
      <c r="ES257" s="192"/>
      <c r="ET257" s="192"/>
      <c r="EU257" s="192"/>
      <c r="EV257" s="192"/>
      <c r="EW257" s="192"/>
      <c r="EX257" s="192"/>
      <c r="EY257" s="192"/>
      <c r="EZ257" s="192"/>
      <c r="FA257" s="192"/>
      <c r="FB257" s="192"/>
      <c r="FC257" s="192"/>
      <c r="FD257" s="192"/>
      <c r="FE257" s="192"/>
      <c r="FF257" s="192"/>
      <c r="FG257" s="192"/>
      <c r="FH257" s="192"/>
      <c r="FI257" s="192"/>
      <c r="FJ257" s="192"/>
      <c r="FK257" s="192"/>
      <c r="FL257" s="192"/>
      <c r="FM257" s="192"/>
      <c r="FN257" s="192"/>
      <c r="FO257" s="192"/>
      <c r="FP257" s="192"/>
      <c r="FQ257" s="192"/>
      <c r="FR257" s="192"/>
      <c r="FS257" s="192"/>
      <c r="FT257" s="192"/>
      <c r="FU257" s="192"/>
      <c r="FV257" s="192"/>
      <c r="FW257" s="192"/>
      <c r="FX257" s="192"/>
      <c r="FY257" s="192"/>
      <c r="FZ257" s="192"/>
      <c r="GA257" s="192"/>
      <c r="GB257" s="192"/>
      <c r="GC257" s="192"/>
      <c r="GD257" s="192"/>
      <c r="GE257" s="192"/>
      <c r="GF257" s="192"/>
      <c r="GG257" s="192"/>
      <c r="GH257" s="192"/>
      <c r="GI257" s="192"/>
      <c r="GJ257" s="192"/>
      <c r="GK257" s="192"/>
      <c r="GL257" s="192"/>
      <c r="GM257" s="192"/>
      <c r="GN257" s="192"/>
      <c r="GO257" s="192"/>
      <c r="GP257" s="192"/>
      <c r="GQ257" s="192"/>
      <c r="GR257" s="192"/>
      <c r="GS257" s="192"/>
      <c r="GT257" s="192"/>
      <c r="GU257" s="192"/>
      <c r="GV257" s="192"/>
      <c r="GW257" s="192"/>
      <c r="GX257" s="192"/>
      <c r="GY257" s="192"/>
      <c r="GZ257" s="192"/>
      <c r="HA257" s="192"/>
      <c r="HB257" s="192"/>
      <c r="HC257" s="192"/>
      <c r="HD257" s="192"/>
      <c r="HE257" s="192"/>
      <c r="HF257" s="192"/>
      <c r="HG257" s="192"/>
      <c r="HH257" s="192"/>
      <c r="HI257" s="192"/>
      <c r="HJ257" s="192"/>
      <c r="HK257" s="192"/>
      <c r="HL257" s="192"/>
      <c r="HM257" s="192"/>
      <c r="HN257" s="192"/>
      <c r="HO257" s="192"/>
      <c r="HP257" s="192"/>
      <c r="HQ257" s="192"/>
    </row>
    <row r="258" s="191" customFormat="1" spans="1:225">
      <c r="A258" s="203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  <c r="EC258" s="192"/>
      <c r="ED258" s="192"/>
      <c r="EE258" s="192"/>
      <c r="EF258" s="192"/>
      <c r="EG258" s="192"/>
      <c r="EH258" s="192"/>
      <c r="EI258" s="192"/>
      <c r="EJ258" s="192"/>
      <c r="EK258" s="192"/>
      <c r="EL258" s="192"/>
      <c r="EM258" s="192"/>
      <c r="EN258" s="192"/>
      <c r="EO258" s="192"/>
      <c r="EP258" s="192"/>
      <c r="EQ258" s="192"/>
      <c r="ER258" s="192"/>
      <c r="ES258" s="192"/>
      <c r="ET258" s="192"/>
      <c r="EU258" s="192"/>
      <c r="EV258" s="192"/>
      <c r="EW258" s="192"/>
      <c r="EX258" s="192"/>
      <c r="EY258" s="192"/>
      <c r="EZ258" s="192"/>
      <c r="FA258" s="192"/>
      <c r="FB258" s="192"/>
      <c r="FC258" s="192"/>
      <c r="FD258" s="192"/>
      <c r="FE258" s="192"/>
      <c r="FF258" s="192"/>
      <c r="FG258" s="192"/>
      <c r="FH258" s="192"/>
      <c r="FI258" s="192"/>
      <c r="FJ258" s="192"/>
      <c r="FK258" s="192"/>
      <c r="FL258" s="192"/>
      <c r="FM258" s="192"/>
      <c r="FN258" s="192"/>
      <c r="FO258" s="192"/>
      <c r="FP258" s="192"/>
      <c r="FQ258" s="192"/>
      <c r="FR258" s="192"/>
      <c r="FS258" s="192"/>
      <c r="FT258" s="192"/>
      <c r="FU258" s="192"/>
      <c r="FV258" s="192"/>
      <c r="FW258" s="192"/>
      <c r="FX258" s="192"/>
      <c r="FY258" s="192"/>
      <c r="FZ258" s="192"/>
      <c r="GA258" s="192"/>
      <c r="GB258" s="192"/>
      <c r="GC258" s="192"/>
      <c r="GD258" s="192"/>
      <c r="GE258" s="192"/>
      <c r="GF258" s="192"/>
      <c r="GG258" s="192"/>
      <c r="GH258" s="192"/>
      <c r="GI258" s="192"/>
      <c r="GJ258" s="192"/>
      <c r="GK258" s="192"/>
      <c r="GL258" s="192"/>
      <c r="GM258" s="192"/>
      <c r="GN258" s="192"/>
      <c r="GO258" s="192"/>
      <c r="GP258" s="192"/>
      <c r="GQ258" s="192"/>
      <c r="GR258" s="192"/>
      <c r="GS258" s="192"/>
      <c r="GT258" s="192"/>
      <c r="GU258" s="192"/>
      <c r="GV258" s="192"/>
      <c r="GW258" s="192"/>
      <c r="GX258" s="192"/>
      <c r="GY258" s="192"/>
      <c r="GZ258" s="192"/>
      <c r="HA258" s="192"/>
      <c r="HB258" s="192"/>
      <c r="HC258" s="192"/>
      <c r="HD258" s="192"/>
      <c r="HE258" s="192"/>
      <c r="HF258" s="192"/>
      <c r="HG258" s="192"/>
      <c r="HH258" s="192"/>
      <c r="HI258" s="192"/>
      <c r="HJ258" s="192"/>
      <c r="HK258" s="192"/>
      <c r="HL258" s="192"/>
      <c r="HM258" s="192"/>
      <c r="HN258" s="192"/>
      <c r="HO258" s="192"/>
      <c r="HP258" s="192"/>
      <c r="HQ258" s="192"/>
    </row>
    <row r="259" s="191" customFormat="1" spans="1:225">
      <c r="A259" s="203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  <c r="EC259" s="192"/>
      <c r="ED259" s="192"/>
      <c r="EE259" s="192"/>
      <c r="EF259" s="192"/>
      <c r="EG259" s="192"/>
      <c r="EH259" s="192"/>
      <c r="EI259" s="192"/>
      <c r="EJ259" s="192"/>
      <c r="EK259" s="192"/>
      <c r="EL259" s="192"/>
      <c r="EM259" s="192"/>
      <c r="EN259" s="192"/>
      <c r="EO259" s="192"/>
      <c r="EP259" s="192"/>
      <c r="EQ259" s="192"/>
      <c r="ER259" s="192"/>
      <c r="ES259" s="192"/>
      <c r="ET259" s="192"/>
      <c r="EU259" s="192"/>
      <c r="EV259" s="192"/>
      <c r="EW259" s="192"/>
      <c r="EX259" s="192"/>
      <c r="EY259" s="192"/>
      <c r="EZ259" s="192"/>
      <c r="FA259" s="192"/>
      <c r="FB259" s="192"/>
      <c r="FC259" s="192"/>
      <c r="FD259" s="192"/>
      <c r="FE259" s="192"/>
      <c r="FF259" s="192"/>
      <c r="FG259" s="192"/>
      <c r="FH259" s="192"/>
      <c r="FI259" s="192"/>
      <c r="FJ259" s="192"/>
      <c r="FK259" s="192"/>
      <c r="FL259" s="192"/>
      <c r="FM259" s="192"/>
      <c r="FN259" s="192"/>
      <c r="FO259" s="192"/>
      <c r="FP259" s="192"/>
      <c r="FQ259" s="192"/>
      <c r="FR259" s="192"/>
      <c r="FS259" s="192"/>
      <c r="FT259" s="192"/>
      <c r="FU259" s="192"/>
      <c r="FV259" s="192"/>
      <c r="FW259" s="192"/>
      <c r="FX259" s="192"/>
      <c r="FY259" s="192"/>
      <c r="FZ259" s="192"/>
      <c r="GA259" s="192"/>
      <c r="GB259" s="192"/>
      <c r="GC259" s="192"/>
      <c r="GD259" s="192"/>
      <c r="GE259" s="192"/>
      <c r="GF259" s="192"/>
      <c r="GG259" s="192"/>
      <c r="GH259" s="192"/>
      <c r="GI259" s="192"/>
      <c r="GJ259" s="192"/>
      <c r="GK259" s="192"/>
      <c r="GL259" s="192"/>
      <c r="GM259" s="192"/>
      <c r="GN259" s="192"/>
      <c r="GO259" s="192"/>
      <c r="GP259" s="192"/>
      <c r="GQ259" s="192"/>
      <c r="GR259" s="192"/>
      <c r="GS259" s="192"/>
      <c r="GT259" s="192"/>
      <c r="GU259" s="192"/>
      <c r="GV259" s="192"/>
      <c r="GW259" s="192"/>
      <c r="GX259" s="192"/>
      <c r="GY259" s="192"/>
      <c r="GZ259" s="192"/>
      <c r="HA259" s="192"/>
      <c r="HB259" s="192"/>
      <c r="HC259" s="192"/>
      <c r="HD259" s="192"/>
      <c r="HE259" s="192"/>
      <c r="HF259" s="192"/>
      <c r="HG259" s="192"/>
      <c r="HH259" s="192"/>
      <c r="HI259" s="192"/>
      <c r="HJ259" s="192"/>
      <c r="HK259" s="192"/>
      <c r="HL259" s="192"/>
      <c r="HM259" s="192"/>
      <c r="HN259" s="192"/>
      <c r="HO259" s="192"/>
      <c r="HP259" s="192"/>
      <c r="HQ259" s="192"/>
    </row>
    <row r="260" s="191" customFormat="1" spans="1:225">
      <c r="A260" s="203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  <c r="EC260" s="192"/>
      <c r="ED260" s="192"/>
      <c r="EE260" s="192"/>
      <c r="EF260" s="192"/>
      <c r="EG260" s="192"/>
      <c r="EH260" s="192"/>
      <c r="EI260" s="192"/>
      <c r="EJ260" s="192"/>
      <c r="EK260" s="192"/>
      <c r="EL260" s="192"/>
      <c r="EM260" s="192"/>
      <c r="EN260" s="192"/>
      <c r="EO260" s="192"/>
      <c r="EP260" s="192"/>
      <c r="EQ260" s="192"/>
      <c r="ER260" s="192"/>
      <c r="ES260" s="192"/>
      <c r="ET260" s="192"/>
      <c r="EU260" s="192"/>
      <c r="EV260" s="192"/>
      <c r="EW260" s="192"/>
      <c r="EX260" s="192"/>
      <c r="EY260" s="192"/>
      <c r="EZ260" s="192"/>
      <c r="FA260" s="192"/>
      <c r="FB260" s="192"/>
      <c r="FC260" s="192"/>
      <c r="FD260" s="192"/>
      <c r="FE260" s="192"/>
      <c r="FF260" s="192"/>
      <c r="FG260" s="192"/>
      <c r="FH260" s="192"/>
      <c r="FI260" s="192"/>
      <c r="FJ260" s="192"/>
      <c r="FK260" s="192"/>
      <c r="FL260" s="192"/>
      <c r="FM260" s="192"/>
      <c r="FN260" s="192"/>
      <c r="FO260" s="192"/>
      <c r="FP260" s="192"/>
      <c r="FQ260" s="192"/>
      <c r="FR260" s="192"/>
      <c r="FS260" s="192"/>
      <c r="FT260" s="192"/>
      <c r="FU260" s="192"/>
      <c r="FV260" s="192"/>
      <c r="FW260" s="192"/>
      <c r="FX260" s="192"/>
      <c r="FY260" s="192"/>
      <c r="FZ260" s="192"/>
      <c r="GA260" s="192"/>
      <c r="GB260" s="192"/>
      <c r="GC260" s="192"/>
      <c r="GD260" s="192"/>
      <c r="GE260" s="192"/>
      <c r="GF260" s="192"/>
      <c r="GG260" s="192"/>
      <c r="GH260" s="192"/>
      <c r="GI260" s="192"/>
      <c r="GJ260" s="192"/>
      <c r="GK260" s="192"/>
      <c r="GL260" s="192"/>
      <c r="GM260" s="192"/>
      <c r="GN260" s="192"/>
      <c r="GO260" s="192"/>
      <c r="GP260" s="192"/>
      <c r="GQ260" s="192"/>
      <c r="GR260" s="192"/>
      <c r="GS260" s="192"/>
      <c r="GT260" s="192"/>
      <c r="GU260" s="192"/>
      <c r="GV260" s="192"/>
      <c r="GW260" s="192"/>
      <c r="GX260" s="192"/>
      <c r="GY260" s="192"/>
      <c r="GZ260" s="192"/>
      <c r="HA260" s="192"/>
      <c r="HB260" s="192"/>
      <c r="HC260" s="192"/>
      <c r="HD260" s="192"/>
      <c r="HE260" s="192"/>
      <c r="HF260" s="192"/>
      <c r="HG260" s="192"/>
      <c r="HH260" s="192"/>
      <c r="HI260" s="192"/>
      <c r="HJ260" s="192"/>
      <c r="HK260" s="192"/>
      <c r="HL260" s="192"/>
      <c r="HM260" s="192"/>
      <c r="HN260" s="192"/>
      <c r="HO260" s="192"/>
      <c r="HP260" s="192"/>
      <c r="HQ260" s="192"/>
    </row>
    <row r="261" s="191" customFormat="1" spans="1:225">
      <c r="A261" s="203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  <c r="EC261" s="192"/>
      <c r="ED261" s="192"/>
      <c r="EE261" s="192"/>
      <c r="EF261" s="192"/>
      <c r="EG261" s="192"/>
      <c r="EH261" s="192"/>
      <c r="EI261" s="192"/>
      <c r="EJ261" s="192"/>
      <c r="EK261" s="192"/>
      <c r="EL261" s="192"/>
      <c r="EM261" s="192"/>
      <c r="EN261" s="192"/>
      <c r="EO261" s="192"/>
      <c r="EP261" s="192"/>
      <c r="EQ261" s="192"/>
      <c r="ER261" s="192"/>
      <c r="ES261" s="192"/>
      <c r="ET261" s="192"/>
      <c r="EU261" s="192"/>
      <c r="EV261" s="192"/>
      <c r="EW261" s="192"/>
      <c r="EX261" s="192"/>
      <c r="EY261" s="192"/>
      <c r="EZ261" s="192"/>
      <c r="FA261" s="192"/>
      <c r="FB261" s="192"/>
      <c r="FC261" s="192"/>
      <c r="FD261" s="192"/>
      <c r="FE261" s="192"/>
      <c r="FF261" s="192"/>
      <c r="FG261" s="192"/>
      <c r="FH261" s="192"/>
      <c r="FI261" s="192"/>
      <c r="FJ261" s="192"/>
      <c r="FK261" s="192"/>
      <c r="FL261" s="192"/>
      <c r="FM261" s="192"/>
      <c r="FN261" s="192"/>
      <c r="FO261" s="192"/>
      <c r="FP261" s="192"/>
      <c r="FQ261" s="192"/>
      <c r="FR261" s="192"/>
      <c r="FS261" s="192"/>
      <c r="FT261" s="192"/>
      <c r="FU261" s="192"/>
      <c r="FV261" s="192"/>
      <c r="FW261" s="192"/>
      <c r="FX261" s="192"/>
      <c r="FY261" s="192"/>
      <c r="FZ261" s="192"/>
      <c r="GA261" s="192"/>
      <c r="GB261" s="192"/>
      <c r="GC261" s="192"/>
      <c r="GD261" s="192"/>
      <c r="GE261" s="192"/>
      <c r="GF261" s="192"/>
      <c r="GG261" s="192"/>
      <c r="GH261" s="192"/>
      <c r="GI261" s="192"/>
      <c r="GJ261" s="192"/>
      <c r="GK261" s="192"/>
      <c r="GL261" s="192"/>
      <c r="GM261" s="192"/>
      <c r="GN261" s="192"/>
      <c r="GO261" s="192"/>
      <c r="GP261" s="192"/>
      <c r="GQ261" s="192"/>
      <c r="GR261" s="192"/>
      <c r="GS261" s="192"/>
      <c r="GT261" s="192"/>
      <c r="GU261" s="192"/>
      <c r="GV261" s="192"/>
      <c r="GW261" s="192"/>
      <c r="GX261" s="192"/>
      <c r="GY261" s="192"/>
      <c r="GZ261" s="192"/>
      <c r="HA261" s="192"/>
      <c r="HB261" s="192"/>
      <c r="HC261" s="192"/>
      <c r="HD261" s="192"/>
      <c r="HE261" s="192"/>
      <c r="HF261" s="192"/>
      <c r="HG261" s="192"/>
      <c r="HH261" s="192"/>
      <c r="HI261" s="192"/>
      <c r="HJ261" s="192"/>
      <c r="HK261" s="192"/>
      <c r="HL261" s="192"/>
      <c r="HM261" s="192"/>
      <c r="HN261" s="192"/>
      <c r="HO261" s="192"/>
      <c r="HP261" s="192"/>
      <c r="HQ261" s="192"/>
    </row>
    <row r="262" s="191" customFormat="1" spans="1:225">
      <c r="A262" s="203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  <c r="EC262" s="192"/>
      <c r="ED262" s="192"/>
      <c r="EE262" s="192"/>
      <c r="EF262" s="192"/>
      <c r="EG262" s="192"/>
      <c r="EH262" s="192"/>
      <c r="EI262" s="192"/>
      <c r="EJ262" s="192"/>
      <c r="EK262" s="192"/>
      <c r="EL262" s="192"/>
      <c r="EM262" s="192"/>
      <c r="EN262" s="192"/>
      <c r="EO262" s="192"/>
      <c r="EP262" s="192"/>
      <c r="EQ262" s="192"/>
      <c r="ER262" s="192"/>
      <c r="ES262" s="192"/>
      <c r="ET262" s="192"/>
      <c r="EU262" s="192"/>
      <c r="EV262" s="192"/>
      <c r="EW262" s="192"/>
      <c r="EX262" s="192"/>
      <c r="EY262" s="192"/>
      <c r="EZ262" s="192"/>
      <c r="FA262" s="192"/>
      <c r="FB262" s="192"/>
      <c r="FC262" s="192"/>
      <c r="FD262" s="192"/>
      <c r="FE262" s="192"/>
      <c r="FF262" s="192"/>
      <c r="FG262" s="192"/>
      <c r="FH262" s="192"/>
      <c r="FI262" s="192"/>
      <c r="FJ262" s="192"/>
      <c r="FK262" s="192"/>
      <c r="FL262" s="192"/>
      <c r="FM262" s="192"/>
      <c r="FN262" s="192"/>
      <c r="FO262" s="192"/>
      <c r="FP262" s="192"/>
      <c r="FQ262" s="192"/>
      <c r="FR262" s="192"/>
      <c r="FS262" s="192"/>
      <c r="FT262" s="192"/>
      <c r="FU262" s="192"/>
      <c r="FV262" s="192"/>
      <c r="FW262" s="192"/>
      <c r="FX262" s="192"/>
      <c r="FY262" s="192"/>
      <c r="FZ262" s="192"/>
      <c r="GA262" s="192"/>
      <c r="GB262" s="192"/>
      <c r="GC262" s="192"/>
      <c r="GD262" s="192"/>
      <c r="GE262" s="192"/>
      <c r="GF262" s="192"/>
      <c r="GG262" s="192"/>
      <c r="GH262" s="192"/>
      <c r="GI262" s="192"/>
      <c r="GJ262" s="192"/>
      <c r="GK262" s="192"/>
      <c r="GL262" s="192"/>
      <c r="GM262" s="192"/>
      <c r="GN262" s="192"/>
      <c r="GO262" s="192"/>
      <c r="GP262" s="192"/>
      <c r="GQ262" s="192"/>
      <c r="GR262" s="192"/>
      <c r="GS262" s="192"/>
      <c r="GT262" s="192"/>
      <c r="GU262" s="192"/>
      <c r="GV262" s="192"/>
      <c r="GW262" s="192"/>
      <c r="GX262" s="192"/>
      <c r="GY262" s="192"/>
      <c r="GZ262" s="192"/>
      <c r="HA262" s="192"/>
      <c r="HB262" s="192"/>
      <c r="HC262" s="192"/>
      <c r="HD262" s="192"/>
      <c r="HE262" s="192"/>
      <c r="HF262" s="192"/>
      <c r="HG262" s="192"/>
      <c r="HH262" s="192"/>
      <c r="HI262" s="192"/>
      <c r="HJ262" s="192"/>
      <c r="HK262" s="192"/>
      <c r="HL262" s="192"/>
      <c r="HM262" s="192"/>
      <c r="HN262" s="192"/>
      <c r="HO262" s="192"/>
      <c r="HP262" s="192"/>
      <c r="HQ262" s="192"/>
    </row>
    <row r="263" s="191" customFormat="1" spans="1:225">
      <c r="A263" s="203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  <c r="EC263" s="192"/>
      <c r="ED263" s="192"/>
      <c r="EE263" s="192"/>
      <c r="EF263" s="192"/>
      <c r="EG263" s="192"/>
      <c r="EH263" s="192"/>
      <c r="EI263" s="192"/>
      <c r="EJ263" s="192"/>
      <c r="EK263" s="192"/>
      <c r="EL263" s="192"/>
      <c r="EM263" s="192"/>
      <c r="EN263" s="192"/>
      <c r="EO263" s="192"/>
      <c r="EP263" s="192"/>
      <c r="EQ263" s="192"/>
      <c r="ER263" s="192"/>
      <c r="ES263" s="192"/>
      <c r="ET263" s="192"/>
      <c r="EU263" s="192"/>
      <c r="EV263" s="192"/>
      <c r="EW263" s="192"/>
      <c r="EX263" s="192"/>
      <c r="EY263" s="192"/>
      <c r="EZ263" s="192"/>
      <c r="FA263" s="192"/>
      <c r="FB263" s="192"/>
      <c r="FC263" s="192"/>
      <c r="FD263" s="192"/>
      <c r="FE263" s="192"/>
      <c r="FF263" s="192"/>
      <c r="FG263" s="192"/>
      <c r="FH263" s="192"/>
      <c r="FI263" s="192"/>
      <c r="FJ263" s="192"/>
      <c r="FK263" s="192"/>
      <c r="FL263" s="192"/>
      <c r="FM263" s="192"/>
      <c r="FN263" s="192"/>
      <c r="FO263" s="192"/>
      <c r="FP263" s="192"/>
      <c r="FQ263" s="192"/>
      <c r="FR263" s="192"/>
      <c r="FS263" s="192"/>
      <c r="FT263" s="192"/>
      <c r="FU263" s="192"/>
      <c r="FV263" s="192"/>
      <c r="FW263" s="192"/>
      <c r="FX263" s="192"/>
      <c r="FY263" s="192"/>
      <c r="FZ263" s="192"/>
      <c r="GA263" s="192"/>
      <c r="GB263" s="192"/>
      <c r="GC263" s="192"/>
      <c r="GD263" s="192"/>
      <c r="GE263" s="192"/>
      <c r="GF263" s="192"/>
      <c r="GG263" s="192"/>
      <c r="GH263" s="192"/>
      <c r="GI263" s="192"/>
      <c r="GJ263" s="192"/>
      <c r="GK263" s="192"/>
      <c r="GL263" s="192"/>
      <c r="GM263" s="192"/>
      <c r="GN263" s="192"/>
      <c r="GO263" s="192"/>
      <c r="GP263" s="192"/>
      <c r="GQ263" s="192"/>
      <c r="GR263" s="192"/>
      <c r="GS263" s="192"/>
      <c r="GT263" s="192"/>
      <c r="GU263" s="192"/>
      <c r="GV263" s="192"/>
      <c r="GW263" s="192"/>
      <c r="GX263" s="192"/>
      <c r="GY263" s="192"/>
      <c r="GZ263" s="192"/>
      <c r="HA263" s="192"/>
      <c r="HB263" s="192"/>
      <c r="HC263" s="192"/>
      <c r="HD263" s="192"/>
      <c r="HE263" s="192"/>
      <c r="HF263" s="192"/>
      <c r="HG263" s="192"/>
      <c r="HH263" s="192"/>
      <c r="HI263" s="192"/>
      <c r="HJ263" s="192"/>
      <c r="HK263" s="192"/>
      <c r="HL263" s="192"/>
      <c r="HM263" s="192"/>
      <c r="HN263" s="192"/>
      <c r="HO263" s="192"/>
      <c r="HP263" s="192"/>
      <c r="HQ263" s="192"/>
    </row>
    <row r="264" s="191" customFormat="1" spans="1:225">
      <c r="A264" s="203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  <c r="EC264" s="192"/>
      <c r="ED264" s="192"/>
      <c r="EE264" s="192"/>
      <c r="EF264" s="192"/>
      <c r="EG264" s="192"/>
      <c r="EH264" s="192"/>
      <c r="EI264" s="192"/>
      <c r="EJ264" s="192"/>
      <c r="EK264" s="192"/>
      <c r="EL264" s="192"/>
      <c r="EM264" s="192"/>
      <c r="EN264" s="192"/>
      <c r="EO264" s="192"/>
      <c r="EP264" s="192"/>
      <c r="EQ264" s="192"/>
      <c r="ER264" s="192"/>
      <c r="ES264" s="192"/>
      <c r="ET264" s="192"/>
      <c r="EU264" s="192"/>
      <c r="EV264" s="192"/>
      <c r="EW264" s="192"/>
      <c r="EX264" s="192"/>
      <c r="EY264" s="192"/>
      <c r="EZ264" s="192"/>
      <c r="FA264" s="192"/>
      <c r="FB264" s="192"/>
      <c r="FC264" s="192"/>
      <c r="FD264" s="192"/>
      <c r="FE264" s="192"/>
      <c r="FF264" s="192"/>
      <c r="FG264" s="192"/>
      <c r="FH264" s="192"/>
      <c r="FI264" s="192"/>
      <c r="FJ264" s="192"/>
      <c r="FK264" s="192"/>
      <c r="FL264" s="192"/>
      <c r="FM264" s="192"/>
      <c r="FN264" s="192"/>
      <c r="FO264" s="192"/>
      <c r="FP264" s="192"/>
      <c r="FQ264" s="192"/>
      <c r="FR264" s="192"/>
      <c r="FS264" s="192"/>
      <c r="FT264" s="192"/>
      <c r="FU264" s="192"/>
      <c r="FV264" s="192"/>
      <c r="FW264" s="192"/>
      <c r="FX264" s="192"/>
      <c r="FY264" s="192"/>
      <c r="FZ264" s="192"/>
      <c r="GA264" s="192"/>
      <c r="GB264" s="192"/>
      <c r="GC264" s="192"/>
      <c r="GD264" s="192"/>
      <c r="GE264" s="192"/>
      <c r="GF264" s="192"/>
      <c r="GG264" s="192"/>
      <c r="GH264" s="192"/>
      <c r="GI264" s="192"/>
      <c r="GJ264" s="192"/>
      <c r="GK264" s="192"/>
      <c r="GL264" s="192"/>
      <c r="GM264" s="192"/>
      <c r="GN264" s="192"/>
      <c r="GO264" s="192"/>
      <c r="GP264" s="192"/>
      <c r="GQ264" s="192"/>
      <c r="GR264" s="192"/>
      <c r="GS264" s="192"/>
      <c r="GT264" s="192"/>
      <c r="GU264" s="192"/>
      <c r="GV264" s="192"/>
      <c r="GW264" s="192"/>
      <c r="GX264" s="192"/>
      <c r="GY264" s="192"/>
      <c r="GZ264" s="192"/>
      <c r="HA264" s="192"/>
      <c r="HB264" s="192"/>
      <c r="HC264" s="192"/>
      <c r="HD264" s="192"/>
      <c r="HE264" s="192"/>
      <c r="HF264" s="192"/>
      <c r="HG264" s="192"/>
      <c r="HH264" s="192"/>
      <c r="HI264" s="192"/>
      <c r="HJ264" s="192"/>
      <c r="HK264" s="192"/>
      <c r="HL264" s="192"/>
      <c r="HM264" s="192"/>
      <c r="HN264" s="192"/>
      <c r="HO264" s="192"/>
      <c r="HP264" s="192"/>
      <c r="HQ264" s="192"/>
    </row>
    <row r="265" s="191" customFormat="1" spans="1:225">
      <c r="A265" s="203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  <c r="EC265" s="192"/>
      <c r="ED265" s="192"/>
      <c r="EE265" s="192"/>
      <c r="EF265" s="192"/>
      <c r="EG265" s="192"/>
      <c r="EH265" s="192"/>
      <c r="EI265" s="192"/>
      <c r="EJ265" s="192"/>
      <c r="EK265" s="192"/>
      <c r="EL265" s="192"/>
      <c r="EM265" s="192"/>
      <c r="EN265" s="192"/>
      <c r="EO265" s="192"/>
      <c r="EP265" s="192"/>
      <c r="EQ265" s="192"/>
      <c r="ER265" s="192"/>
      <c r="ES265" s="192"/>
      <c r="ET265" s="192"/>
      <c r="EU265" s="192"/>
      <c r="EV265" s="192"/>
      <c r="EW265" s="192"/>
      <c r="EX265" s="192"/>
      <c r="EY265" s="192"/>
      <c r="EZ265" s="192"/>
      <c r="FA265" s="192"/>
      <c r="FB265" s="192"/>
      <c r="FC265" s="192"/>
      <c r="FD265" s="192"/>
      <c r="FE265" s="192"/>
      <c r="FF265" s="192"/>
      <c r="FG265" s="192"/>
      <c r="FH265" s="192"/>
      <c r="FI265" s="192"/>
      <c r="FJ265" s="192"/>
      <c r="FK265" s="192"/>
      <c r="FL265" s="192"/>
      <c r="FM265" s="192"/>
      <c r="FN265" s="192"/>
      <c r="FO265" s="192"/>
      <c r="FP265" s="192"/>
      <c r="FQ265" s="192"/>
      <c r="FR265" s="192"/>
      <c r="FS265" s="192"/>
      <c r="FT265" s="192"/>
      <c r="FU265" s="192"/>
      <c r="FV265" s="192"/>
      <c r="FW265" s="192"/>
      <c r="FX265" s="192"/>
      <c r="FY265" s="192"/>
      <c r="FZ265" s="192"/>
      <c r="GA265" s="192"/>
      <c r="GB265" s="192"/>
      <c r="GC265" s="192"/>
      <c r="GD265" s="192"/>
      <c r="GE265" s="192"/>
      <c r="GF265" s="192"/>
      <c r="GG265" s="192"/>
      <c r="GH265" s="192"/>
      <c r="GI265" s="192"/>
      <c r="GJ265" s="192"/>
      <c r="GK265" s="192"/>
      <c r="GL265" s="192"/>
      <c r="GM265" s="192"/>
      <c r="GN265" s="192"/>
      <c r="GO265" s="192"/>
      <c r="GP265" s="192"/>
      <c r="GQ265" s="192"/>
      <c r="GR265" s="192"/>
      <c r="GS265" s="192"/>
      <c r="GT265" s="192"/>
      <c r="GU265" s="192"/>
      <c r="GV265" s="192"/>
      <c r="GW265" s="192"/>
      <c r="GX265" s="192"/>
      <c r="GY265" s="192"/>
      <c r="GZ265" s="192"/>
      <c r="HA265" s="192"/>
      <c r="HB265" s="192"/>
      <c r="HC265" s="192"/>
      <c r="HD265" s="192"/>
      <c r="HE265" s="192"/>
      <c r="HF265" s="192"/>
      <c r="HG265" s="192"/>
      <c r="HH265" s="192"/>
      <c r="HI265" s="192"/>
      <c r="HJ265" s="192"/>
      <c r="HK265" s="192"/>
      <c r="HL265" s="192"/>
      <c r="HM265" s="192"/>
      <c r="HN265" s="192"/>
      <c r="HO265" s="192"/>
      <c r="HP265" s="192"/>
      <c r="HQ265" s="192"/>
    </row>
    <row r="266" s="191" customFormat="1" spans="1:225">
      <c r="A266" s="203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  <c r="EC266" s="192"/>
      <c r="ED266" s="192"/>
      <c r="EE266" s="192"/>
      <c r="EF266" s="192"/>
      <c r="EG266" s="192"/>
      <c r="EH266" s="192"/>
      <c r="EI266" s="192"/>
      <c r="EJ266" s="192"/>
      <c r="EK266" s="192"/>
      <c r="EL266" s="192"/>
      <c r="EM266" s="192"/>
      <c r="EN266" s="192"/>
      <c r="EO266" s="192"/>
      <c r="EP266" s="192"/>
      <c r="EQ266" s="192"/>
      <c r="ER266" s="192"/>
      <c r="ES266" s="192"/>
      <c r="ET266" s="192"/>
      <c r="EU266" s="192"/>
      <c r="EV266" s="192"/>
      <c r="EW266" s="192"/>
      <c r="EX266" s="192"/>
      <c r="EY266" s="192"/>
      <c r="EZ266" s="192"/>
      <c r="FA266" s="192"/>
      <c r="FB266" s="192"/>
      <c r="FC266" s="192"/>
      <c r="FD266" s="192"/>
      <c r="FE266" s="192"/>
      <c r="FF266" s="192"/>
      <c r="FG266" s="192"/>
      <c r="FH266" s="192"/>
      <c r="FI266" s="192"/>
      <c r="FJ266" s="192"/>
      <c r="FK266" s="192"/>
      <c r="FL266" s="192"/>
      <c r="FM266" s="192"/>
      <c r="FN266" s="192"/>
      <c r="FO266" s="192"/>
      <c r="FP266" s="192"/>
      <c r="FQ266" s="192"/>
      <c r="FR266" s="192"/>
      <c r="FS266" s="192"/>
      <c r="FT266" s="192"/>
      <c r="FU266" s="192"/>
      <c r="FV266" s="192"/>
      <c r="FW266" s="192"/>
      <c r="FX266" s="192"/>
      <c r="FY266" s="192"/>
      <c r="FZ266" s="192"/>
      <c r="GA266" s="192"/>
      <c r="GB266" s="192"/>
      <c r="GC266" s="192"/>
      <c r="GD266" s="192"/>
      <c r="GE266" s="192"/>
      <c r="GF266" s="192"/>
      <c r="GG266" s="192"/>
      <c r="GH266" s="192"/>
      <c r="GI266" s="192"/>
      <c r="GJ266" s="192"/>
      <c r="GK266" s="192"/>
      <c r="GL266" s="192"/>
      <c r="GM266" s="192"/>
      <c r="GN266" s="192"/>
      <c r="GO266" s="192"/>
      <c r="GP266" s="192"/>
      <c r="GQ266" s="192"/>
      <c r="GR266" s="192"/>
      <c r="GS266" s="192"/>
      <c r="GT266" s="192"/>
      <c r="GU266" s="192"/>
      <c r="GV266" s="192"/>
      <c r="GW266" s="192"/>
      <c r="GX266" s="192"/>
      <c r="GY266" s="192"/>
      <c r="GZ266" s="192"/>
      <c r="HA266" s="192"/>
      <c r="HB266" s="192"/>
      <c r="HC266" s="192"/>
      <c r="HD266" s="192"/>
      <c r="HE266" s="192"/>
      <c r="HF266" s="192"/>
      <c r="HG266" s="192"/>
      <c r="HH266" s="192"/>
      <c r="HI266" s="192"/>
      <c r="HJ266" s="192"/>
      <c r="HK266" s="192"/>
      <c r="HL266" s="192"/>
      <c r="HM266" s="192"/>
      <c r="HN266" s="192"/>
      <c r="HO266" s="192"/>
      <c r="HP266" s="192"/>
      <c r="HQ266" s="192"/>
    </row>
    <row r="267" s="191" customFormat="1" spans="1:225">
      <c r="A267" s="203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  <c r="EC267" s="192"/>
      <c r="ED267" s="192"/>
      <c r="EE267" s="192"/>
      <c r="EF267" s="192"/>
      <c r="EG267" s="192"/>
      <c r="EH267" s="192"/>
      <c r="EI267" s="192"/>
      <c r="EJ267" s="192"/>
      <c r="EK267" s="192"/>
      <c r="EL267" s="192"/>
      <c r="EM267" s="192"/>
      <c r="EN267" s="192"/>
      <c r="EO267" s="192"/>
      <c r="EP267" s="192"/>
      <c r="EQ267" s="192"/>
      <c r="ER267" s="192"/>
      <c r="ES267" s="192"/>
      <c r="ET267" s="192"/>
      <c r="EU267" s="192"/>
      <c r="EV267" s="192"/>
      <c r="EW267" s="192"/>
      <c r="EX267" s="192"/>
      <c r="EY267" s="192"/>
      <c r="EZ267" s="192"/>
      <c r="FA267" s="192"/>
      <c r="FB267" s="192"/>
      <c r="FC267" s="192"/>
      <c r="FD267" s="192"/>
      <c r="FE267" s="192"/>
      <c r="FF267" s="192"/>
      <c r="FG267" s="192"/>
      <c r="FH267" s="192"/>
      <c r="FI267" s="192"/>
      <c r="FJ267" s="192"/>
      <c r="FK267" s="192"/>
      <c r="FL267" s="192"/>
      <c r="FM267" s="192"/>
      <c r="FN267" s="192"/>
      <c r="FO267" s="192"/>
      <c r="FP267" s="192"/>
      <c r="FQ267" s="192"/>
      <c r="FR267" s="192"/>
      <c r="FS267" s="192"/>
      <c r="FT267" s="192"/>
      <c r="FU267" s="192"/>
      <c r="FV267" s="192"/>
      <c r="FW267" s="192"/>
      <c r="FX267" s="192"/>
      <c r="FY267" s="192"/>
      <c r="FZ267" s="192"/>
      <c r="GA267" s="192"/>
      <c r="GB267" s="192"/>
      <c r="GC267" s="192"/>
      <c r="GD267" s="192"/>
      <c r="GE267" s="192"/>
      <c r="GF267" s="192"/>
      <c r="GG267" s="192"/>
      <c r="GH267" s="192"/>
      <c r="GI267" s="192"/>
      <c r="GJ267" s="192"/>
      <c r="GK267" s="192"/>
      <c r="GL267" s="192"/>
      <c r="GM267" s="192"/>
      <c r="GN267" s="192"/>
      <c r="GO267" s="192"/>
      <c r="GP267" s="192"/>
      <c r="GQ267" s="192"/>
      <c r="GR267" s="192"/>
      <c r="GS267" s="192"/>
      <c r="GT267" s="192"/>
      <c r="GU267" s="192"/>
      <c r="GV267" s="192"/>
      <c r="GW267" s="192"/>
      <c r="GX267" s="192"/>
      <c r="GY267" s="192"/>
      <c r="GZ267" s="192"/>
      <c r="HA267" s="192"/>
      <c r="HB267" s="192"/>
      <c r="HC267" s="192"/>
      <c r="HD267" s="192"/>
      <c r="HE267" s="192"/>
      <c r="HF267" s="192"/>
      <c r="HG267" s="192"/>
      <c r="HH267" s="192"/>
      <c r="HI267" s="192"/>
      <c r="HJ267" s="192"/>
      <c r="HK267" s="192"/>
      <c r="HL267" s="192"/>
      <c r="HM267" s="192"/>
      <c r="HN267" s="192"/>
      <c r="HO267" s="192"/>
      <c r="HP267" s="192"/>
      <c r="HQ267" s="192"/>
    </row>
    <row r="268" s="191" customFormat="1" spans="1:225">
      <c r="A268" s="203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  <c r="EC268" s="192"/>
      <c r="ED268" s="192"/>
      <c r="EE268" s="192"/>
      <c r="EF268" s="192"/>
      <c r="EG268" s="192"/>
      <c r="EH268" s="192"/>
      <c r="EI268" s="192"/>
      <c r="EJ268" s="192"/>
      <c r="EK268" s="192"/>
      <c r="EL268" s="192"/>
      <c r="EM268" s="192"/>
      <c r="EN268" s="192"/>
      <c r="EO268" s="192"/>
      <c r="EP268" s="192"/>
      <c r="EQ268" s="192"/>
      <c r="ER268" s="192"/>
      <c r="ES268" s="192"/>
      <c r="ET268" s="192"/>
      <c r="EU268" s="192"/>
      <c r="EV268" s="192"/>
      <c r="EW268" s="192"/>
      <c r="EX268" s="192"/>
      <c r="EY268" s="192"/>
      <c r="EZ268" s="192"/>
      <c r="FA268" s="192"/>
      <c r="FB268" s="192"/>
      <c r="FC268" s="192"/>
      <c r="FD268" s="192"/>
      <c r="FE268" s="192"/>
      <c r="FF268" s="192"/>
      <c r="FG268" s="192"/>
      <c r="FH268" s="192"/>
      <c r="FI268" s="192"/>
      <c r="FJ268" s="192"/>
      <c r="FK268" s="192"/>
      <c r="FL268" s="192"/>
      <c r="FM268" s="192"/>
      <c r="FN268" s="192"/>
      <c r="FO268" s="192"/>
      <c r="FP268" s="192"/>
      <c r="FQ268" s="192"/>
      <c r="FR268" s="192"/>
      <c r="FS268" s="192"/>
      <c r="FT268" s="192"/>
      <c r="FU268" s="192"/>
      <c r="FV268" s="192"/>
      <c r="FW268" s="192"/>
      <c r="FX268" s="192"/>
      <c r="FY268" s="192"/>
      <c r="FZ268" s="192"/>
      <c r="GA268" s="192"/>
      <c r="GB268" s="192"/>
      <c r="GC268" s="192"/>
      <c r="GD268" s="192"/>
      <c r="GE268" s="192"/>
      <c r="GF268" s="192"/>
      <c r="GG268" s="192"/>
      <c r="GH268" s="192"/>
      <c r="GI268" s="192"/>
      <c r="GJ268" s="192"/>
      <c r="GK268" s="192"/>
      <c r="GL268" s="192"/>
      <c r="GM268" s="192"/>
      <c r="GN268" s="192"/>
      <c r="GO268" s="192"/>
      <c r="GP268" s="192"/>
      <c r="GQ268" s="192"/>
      <c r="GR268" s="192"/>
      <c r="GS268" s="192"/>
      <c r="GT268" s="192"/>
      <c r="GU268" s="192"/>
      <c r="GV268" s="192"/>
      <c r="GW268" s="192"/>
      <c r="GX268" s="192"/>
      <c r="GY268" s="192"/>
      <c r="GZ268" s="192"/>
      <c r="HA268" s="192"/>
      <c r="HB268" s="192"/>
      <c r="HC268" s="192"/>
      <c r="HD268" s="192"/>
      <c r="HE268" s="192"/>
      <c r="HF268" s="192"/>
      <c r="HG268" s="192"/>
      <c r="HH268" s="192"/>
      <c r="HI268" s="192"/>
      <c r="HJ268" s="192"/>
      <c r="HK268" s="192"/>
      <c r="HL268" s="192"/>
      <c r="HM268" s="192"/>
      <c r="HN268" s="192"/>
      <c r="HO268" s="192"/>
      <c r="HP268" s="192"/>
      <c r="HQ268" s="192"/>
    </row>
    <row r="269" s="191" customFormat="1" spans="1:225">
      <c r="A269" s="203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  <c r="EC269" s="192"/>
      <c r="ED269" s="192"/>
      <c r="EE269" s="192"/>
      <c r="EF269" s="192"/>
      <c r="EG269" s="192"/>
      <c r="EH269" s="192"/>
      <c r="EI269" s="192"/>
      <c r="EJ269" s="192"/>
      <c r="EK269" s="192"/>
      <c r="EL269" s="192"/>
      <c r="EM269" s="192"/>
      <c r="EN269" s="192"/>
      <c r="EO269" s="192"/>
      <c r="EP269" s="192"/>
      <c r="EQ269" s="192"/>
      <c r="ER269" s="192"/>
      <c r="ES269" s="192"/>
      <c r="ET269" s="192"/>
      <c r="EU269" s="192"/>
      <c r="EV269" s="192"/>
      <c r="EW269" s="192"/>
      <c r="EX269" s="192"/>
      <c r="EY269" s="192"/>
      <c r="EZ269" s="192"/>
      <c r="FA269" s="192"/>
      <c r="FB269" s="192"/>
      <c r="FC269" s="192"/>
      <c r="FD269" s="192"/>
      <c r="FE269" s="192"/>
      <c r="FF269" s="192"/>
      <c r="FG269" s="192"/>
      <c r="FH269" s="192"/>
      <c r="FI269" s="192"/>
      <c r="FJ269" s="192"/>
      <c r="FK269" s="192"/>
      <c r="FL269" s="192"/>
      <c r="FM269" s="192"/>
      <c r="FN269" s="192"/>
      <c r="FO269" s="192"/>
      <c r="FP269" s="192"/>
      <c r="FQ269" s="192"/>
      <c r="FR269" s="192"/>
      <c r="FS269" s="192"/>
      <c r="FT269" s="192"/>
      <c r="FU269" s="192"/>
      <c r="FV269" s="192"/>
      <c r="FW269" s="192"/>
      <c r="FX269" s="192"/>
      <c r="FY269" s="192"/>
      <c r="FZ269" s="192"/>
      <c r="GA269" s="192"/>
      <c r="GB269" s="192"/>
      <c r="GC269" s="192"/>
      <c r="GD269" s="192"/>
      <c r="GE269" s="192"/>
      <c r="GF269" s="192"/>
      <c r="GG269" s="192"/>
      <c r="GH269" s="192"/>
      <c r="GI269" s="192"/>
      <c r="GJ269" s="192"/>
      <c r="GK269" s="192"/>
      <c r="GL269" s="192"/>
      <c r="GM269" s="192"/>
      <c r="GN269" s="192"/>
      <c r="GO269" s="192"/>
      <c r="GP269" s="192"/>
      <c r="GQ269" s="192"/>
      <c r="GR269" s="192"/>
      <c r="GS269" s="192"/>
      <c r="GT269" s="192"/>
      <c r="GU269" s="192"/>
      <c r="GV269" s="192"/>
      <c r="GW269" s="192"/>
      <c r="GX269" s="192"/>
      <c r="GY269" s="192"/>
      <c r="GZ269" s="192"/>
      <c r="HA269" s="192"/>
      <c r="HB269" s="192"/>
      <c r="HC269" s="192"/>
      <c r="HD269" s="192"/>
      <c r="HE269" s="192"/>
      <c r="HF269" s="192"/>
      <c r="HG269" s="192"/>
      <c r="HH269" s="192"/>
      <c r="HI269" s="192"/>
      <c r="HJ269" s="192"/>
      <c r="HK269" s="192"/>
      <c r="HL269" s="192"/>
      <c r="HM269" s="192"/>
      <c r="HN269" s="192"/>
      <c r="HO269" s="192"/>
      <c r="HP269" s="192"/>
      <c r="HQ269" s="192"/>
    </row>
    <row r="270" s="191" customFormat="1" spans="1:225">
      <c r="A270" s="203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  <c r="EC270" s="192"/>
      <c r="ED270" s="192"/>
      <c r="EE270" s="192"/>
      <c r="EF270" s="192"/>
      <c r="EG270" s="192"/>
      <c r="EH270" s="192"/>
      <c r="EI270" s="192"/>
      <c r="EJ270" s="192"/>
      <c r="EK270" s="192"/>
      <c r="EL270" s="192"/>
      <c r="EM270" s="192"/>
      <c r="EN270" s="192"/>
      <c r="EO270" s="192"/>
      <c r="EP270" s="192"/>
      <c r="EQ270" s="192"/>
      <c r="ER270" s="192"/>
      <c r="ES270" s="192"/>
      <c r="ET270" s="192"/>
      <c r="EU270" s="192"/>
      <c r="EV270" s="192"/>
      <c r="EW270" s="192"/>
      <c r="EX270" s="192"/>
      <c r="EY270" s="192"/>
      <c r="EZ270" s="192"/>
      <c r="FA270" s="192"/>
      <c r="FB270" s="192"/>
      <c r="FC270" s="192"/>
      <c r="FD270" s="192"/>
      <c r="FE270" s="192"/>
      <c r="FF270" s="192"/>
      <c r="FG270" s="192"/>
      <c r="FH270" s="192"/>
      <c r="FI270" s="192"/>
      <c r="FJ270" s="192"/>
      <c r="FK270" s="192"/>
      <c r="FL270" s="192"/>
      <c r="FM270" s="192"/>
      <c r="FN270" s="192"/>
      <c r="FO270" s="192"/>
      <c r="FP270" s="192"/>
      <c r="FQ270" s="192"/>
      <c r="FR270" s="192"/>
      <c r="FS270" s="192"/>
      <c r="FT270" s="192"/>
      <c r="FU270" s="192"/>
      <c r="FV270" s="192"/>
      <c r="FW270" s="192"/>
      <c r="FX270" s="192"/>
      <c r="FY270" s="192"/>
      <c r="FZ270" s="192"/>
      <c r="GA270" s="192"/>
      <c r="GB270" s="192"/>
      <c r="GC270" s="192"/>
      <c r="GD270" s="192"/>
      <c r="GE270" s="192"/>
      <c r="GF270" s="192"/>
      <c r="GG270" s="192"/>
      <c r="GH270" s="192"/>
      <c r="GI270" s="192"/>
      <c r="GJ270" s="192"/>
      <c r="GK270" s="192"/>
      <c r="GL270" s="192"/>
      <c r="GM270" s="192"/>
      <c r="GN270" s="192"/>
      <c r="GO270" s="192"/>
      <c r="GP270" s="192"/>
      <c r="GQ270" s="192"/>
      <c r="GR270" s="192"/>
      <c r="GS270" s="192"/>
      <c r="GT270" s="192"/>
      <c r="GU270" s="192"/>
      <c r="GV270" s="192"/>
      <c r="GW270" s="192"/>
      <c r="GX270" s="192"/>
      <c r="GY270" s="192"/>
      <c r="GZ270" s="192"/>
      <c r="HA270" s="192"/>
      <c r="HB270" s="192"/>
      <c r="HC270" s="192"/>
      <c r="HD270" s="192"/>
      <c r="HE270" s="192"/>
      <c r="HF270" s="192"/>
      <c r="HG270" s="192"/>
      <c r="HH270" s="192"/>
      <c r="HI270" s="192"/>
      <c r="HJ270" s="192"/>
      <c r="HK270" s="192"/>
      <c r="HL270" s="192"/>
      <c r="HM270" s="192"/>
      <c r="HN270" s="192"/>
      <c r="HO270" s="192"/>
      <c r="HP270" s="192"/>
      <c r="HQ270" s="192"/>
    </row>
    <row r="271" s="191" customFormat="1" spans="1:225">
      <c r="A271" s="203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  <c r="EC271" s="192"/>
      <c r="ED271" s="192"/>
      <c r="EE271" s="192"/>
      <c r="EF271" s="192"/>
      <c r="EG271" s="192"/>
      <c r="EH271" s="192"/>
      <c r="EI271" s="192"/>
      <c r="EJ271" s="192"/>
      <c r="EK271" s="192"/>
      <c r="EL271" s="192"/>
      <c r="EM271" s="192"/>
      <c r="EN271" s="192"/>
      <c r="EO271" s="192"/>
      <c r="EP271" s="192"/>
      <c r="EQ271" s="192"/>
      <c r="ER271" s="192"/>
      <c r="ES271" s="192"/>
      <c r="ET271" s="192"/>
      <c r="EU271" s="192"/>
      <c r="EV271" s="192"/>
      <c r="EW271" s="192"/>
      <c r="EX271" s="192"/>
      <c r="EY271" s="192"/>
      <c r="EZ271" s="192"/>
      <c r="FA271" s="192"/>
      <c r="FB271" s="192"/>
      <c r="FC271" s="192"/>
      <c r="FD271" s="192"/>
      <c r="FE271" s="192"/>
      <c r="FF271" s="192"/>
      <c r="FG271" s="192"/>
      <c r="FH271" s="192"/>
      <c r="FI271" s="192"/>
      <c r="FJ271" s="192"/>
      <c r="FK271" s="192"/>
      <c r="FL271" s="192"/>
      <c r="FM271" s="192"/>
      <c r="FN271" s="192"/>
      <c r="FO271" s="192"/>
      <c r="FP271" s="192"/>
      <c r="FQ271" s="192"/>
      <c r="FR271" s="192"/>
      <c r="FS271" s="192"/>
      <c r="FT271" s="192"/>
      <c r="FU271" s="192"/>
      <c r="FV271" s="192"/>
      <c r="FW271" s="192"/>
      <c r="FX271" s="192"/>
      <c r="FY271" s="192"/>
      <c r="FZ271" s="192"/>
      <c r="GA271" s="192"/>
      <c r="GB271" s="192"/>
      <c r="GC271" s="192"/>
      <c r="GD271" s="192"/>
      <c r="GE271" s="192"/>
      <c r="GF271" s="192"/>
      <c r="GG271" s="192"/>
      <c r="GH271" s="192"/>
      <c r="GI271" s="192"/>
      <c r="GJ271" s="192"/>
      <c r="GK271" s="192"/>
      <c r="GL271" s="192"/>
      <c r="GM271" s="192"/>
      <c r="GN271" s="192"/>
      <c r="GO271" s="192"/>
      <c r="GP271" s="192"/>
      <c r="GQ271" s="192"/>
      <c r="GR271" s="192"/>
      <c r="GS271" s="192"/>
      <c r="GT271" s="192"/>
      <c r="GU271" s="192"/>
      <c r="GV271" s="192"/>
      <c r="GW271" s="192"/>
      <c r="GX271" s="192"/>
      <c r="GY271" s="192"/>
      <c r="GZ271" s="192"/>
      <c r="HA271" s="192"/>
      <c r="HB271" s="192"/>
      <c r="HC271" s="192"/>
      <c r="HD271" s="192"/>
      <c r="HE271" s="192"/>
      <c r="HF271" s="192"/>
      <c r="HG271" s="192"/>
      <c r="HH271" s="192"/>
      <c r="HI271" s="192"/>
      <c r="HJ271" s="192"/>
      <c r="HK271" s="192"/>
      <c r="HL271" s="192"/>
      <c r="HM271" s="192"/>
      <c r="HN271" s="192"/>
      <c r="HO271" s="192"/>
      <c r="HP271" s="192"/>
      <c r="HQ271" s="192"/>
    </row>
    <row r="272" s="191" customFormat="1" spans="1:225">
      <c r="A272" s="203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  <c r="EC272" s="192"/>
      <c r="ED272" s="192"/>
      <c r="EE272" s="192"/>
      <c r="EF272" s="192"/>
      <c r="EG272" s="192"/>
      <c r="EH272" s="192"/>
      <c r="EI272" s="192"/>
      <c r="EJ272" s="192"/>
      <c r="EK272" s="192"/>
      <c r="EL272" s="192"/>
      <c r="EM272" s="192"/>
      <c r="EN272" s="192"/>
      <c r="EO272" s="192"/>
      <c r="EP272" s="192"/>
      <c r="EQ272" s="192"/>
      <c r="ER272" s="192"/>
      <c r="ES272" s="192"/>
      <c r="ET272" s="192"/>
      <c r="EU272" s="192"/>
      <c r="EV272" s="192"/>
      <c r="EW272" s="192"/>
      <c r="EX272" s="192"/>
      <c r="EY272" s="192"/>
      <c r="EZ272" s="192"/>
      <c r="FA272" s="192"/>
      <c r="FB272" s="192"/>
      <c r="FC272" s="192"/>
      <c r="FD272" s="192"/>
      <c r="FE272" s="192"/>
      <c r="FF272" s="192"/>
      <c r="FG272" s="192"/>
      <c r="FH272" s="192"/>
      <c r="FI272" s="192"/>
      <c r="FJ272" s="192"/>
      <c r="FK272" s="192"/>
      <c r="FL272" s="192"/>
      <c r="FM272" s="192"/>
      <c r="FN272" s="192"/>
      <c r="FO272" s="192"/>
      <c r="FP272" s="192"/>
      <c r="FQ272" s="192"/>
      <c r="FR272" s="192"/>
      <c r="FS272" s="192"/>
      <c r="FT272" s="192"/>
      <c r="FU272" s="192"/>
      <c r="FV272" s="192"/>
      <c r="FW272" s="192"/>
      <c r="FX272" s="192"/>
      <c r="FY272" s="192"/>
      <c r="FZ272" s="192"/>
      <c r="GA272" s="192"/>
      <c r="GB272" s="192"/>
      <c r="GC272" s="192"/>
      <c r="GD272" s="192"/>
      <c r="GE272" s="192"/>
      <c r="GF272" s="192"/>
      <c r="GG272" s="192"/>
      <c r="GH272" s="192"/>
      <c r="GI272" s="192"/>
      <c r="GJ272" s="192"/>
      <c r="GK272" s="192"/>
      <c r="GL272" s="192"/>
      <c r="GM272" s="192"/>
      <c r="GN272" s="192"/>
      <c r="GO272" s="192"/>
      <c r="GP272" s="192"/>
      <c r="GQ272" s="192"/>
      <c r="GR272" s="192"/>
      <c r="GS272" s="192"/>
      <c r="GT272" s="192"/>
      <c r="GU272" s="192"/>
      <c r="GV272" s="192"/>
      <c r="GW272" s="192"/>
      <c r="GX272" s="192"/>
      <c r="GY272" s="192"/>
      <c r="GZ272" s="192"/>
      <c r="HA272" s="192"/>
      <c r="HB272" s="192"/>
      <c r="HC272" s="192"/>
      <c r="HD272" s="192"/>
      <c r="HE272" s="192"/>
      <c r="HF272" s="192"/>
      <c r="HG272" s="192"/>
      <c r="HH272" s="192"/>
      <c r="HI272" s="192"/>
      <c r="HJ272" s="192"/>
      <c r="HK272" s="192"/>
      <c r="HL272" s="192"/>
      <c r="HM272" s="192"/>
      <c r="HN272" s="192"/>
      <c r="HO272" s="192"/>
      <c r="HP272" s="192"/>
      <c r="HQ272" s="192"/>
    </row>
    <row r="273" s="191" customFormat="1" spans="1:225">
      <c r="A273" s="203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  <c r="EC273" s="192"/>
      <c r="ED273" s="192"/>
      <c r="EE273" s="192"/>
      <c r="EF273" s="192"/>
      <c r="EG273" s="192"/>
      <c r="EH273" s="192"/>
      <c r="EI273" s="192"/>
      <c r="EJ273" s="192"/>
      <c r="EK273" s="192"/>
      <c r="EL273" s="192"/>
      <c r="EM273" s="192"/>
      <c r="EN273" s="192"/>
      <c r="EO273" s="192"/>
      <c r="EP273" s="192"/>
      <c r="EQ273" s="192"/>
      <c r="ER273" s="192"/>
      <c r="ES273" s="192"/>
      <c r="ET273" s="192"/>
      <c r="EU273" s="192"/>
      <c r="EV273" s="192"/>
      <c r="EW273" s="192"/>
      <c r="EX273" s="192"/>
      <c r="EY273" s="192"/>
      <c r="EZ273" s="192"/>
      <c r="FA273" s="192"/>
      <c r="FB273" s="192"/>
      <c r="FC273" s="192"/>
      <c r="FD273" s="192"/>
      <c r="FE273" s="192"/>
      <c r="FF273" s="192"/>
      <c r="FG273" s="192"/>
      <c r="FH273" s="192"/>
      <c r="FI273" s="192"/>
      <c r="FJ273" s="192"/>
      <c r="FK273" s="192"/>
      <c r="FL273" s="192"/>
      <c r="FM273" s="192"/>
      <c r="FN273" s="192"/>
      <c r="FO273" s="192"/>
      <c r="FP273" s="192"/>
      <c r="FQ273" s="192"/>
      <c r="FR273" s="192"/>
      <c r="FS273" s="192"/>
      <c r="FT273" s="192"/>
      <c r="FU273" s="192"/>
      <c r="FV273" s="192"/>
      <c r="FW273" s="192"/>
      <c r="FX273" s="192"/>
      <c r="FY273" s="192"/>
      <c r="FZ273" s="192"/>
      <c r="GA273" s="192"/>
      <c r="GB273" s="192"/>
      <c r="GC273" s="192"/>
      <c r="GD273" s="192"/>
      <c r="GE273" s="192"/>
      <c r="GF273" s="192"/>
      <c r="GG273" s="192"/>
      <c r="GH273" s="192"/>
      <c r="GI273" s="192"/>
      <c r="GJ273" s="192"/>
      <c r="GK273" s="192"/>
      <c r="GL273" s="192"/>
      <c r="GM273" s="192"/>
      <c r="GN273" s="192"/>
      <c r="GO273" s="192"/>
      <c r="GP273" s="192"/>
      <c r="GQ273" s="192"/>
      <c r="GR273" s="192"/>
      <c r="GS273" s="192"/>
      <c r="GT273" s="192"/>
      <c r="GU273" s="192"/>
      <c r="GV273" s="192"/>
      <c r="GW273" s="192"/>
      <c r="GX273" s="192"/>
      <c r="GY273" s="192"/>
      <c r="GZ273" s="192"/>
      <c r="HA273" s="192"/>
      <c r="HB273" s="192"/>
      <c r="HC273" s="192"/>
      <c r="HD273" s="192"/>
      <c r="HE273" s="192"/>
      <c r="HF273" s="192"/>
      <c r="HG273" s="192"/>
      <c r="HH273" s="192"/>
      <c r="HI273" s="192"/>
      <c r="HJ273" s="192"/>
      <c r="HK273" s="192"/>
      <c r="HL273" s="192"/>
      <c r="HM273" s="192"/>
      <c r="HN273" s="192"/>
      <c r="HO273" s="192"/>
      <c r="HP273" s="192"/>
      <c r="HQ273" s="192"/>
    </row>
    <row r="274" s="191" customFormat="1" spans="1:225">
      <c r="A274" s="203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  <c r="EC274" s="192"/>
      <c r="ED274" s="192"/>
      <c r="EE274" s="192"/>
      <c r="EF274" s="192"/>
      <c r="EG274" s="192"/>
      <c r="EH274" s="192"/>
      <c r="EI274" s="192"/>
      <c r="EJ274" s="192"/>
      <c r="EK274" s="192"/>
      <c r="EL274" s="192"/>
      <c r="EM274" s="192"/>
      <c r="EN274" s="192"/>
      <c r="EO274" s="192"/>
      <c r="EP274" s="192"/>
      <c r="EQ274" s="192"/>
      <c r="ER274" s="192"/>
      <c r="ES274" s="192"/>
      <c r="ET274" s="192"/>
      <c r="EU274" s="192"/>
      <c r="EV274" s="192"/>
      <c r="EW274" s="192"/>
      <c r="EX274" s="192"/>
      <c r="EY274" s="192"/>
      <c r="EZ274" s="192"/>
      <c r="FA274" s="192"/>
      <c r="FB274" s="192"/>
      <c r="FC274" s="192"/>
      <c r="FD274" s="192"/>
      <c r="FE274" s="192"/>
      <c r="FF274" s="192"/>
      <c r="FG274" s="192"/>
      <c r="FH274" s="192"/>
      <c r="FI274" s="192"/>
      <c r="FJ274" s="192"/>
      <c r="FK274" s="192"/>
      <c r="FL274" s="192"/>
      <c r="FM274" s="192"/>
      <c r="FN274" s="192"/>
      <c r="FO274" s="192"/>
      <c r="FP274" s="192"/>
      <c r="FQ274" s="192"/>
      <c r="FR274" s="192"/>
      <c r="FS274" s="192"/>
      <c r="FT274" s="192"/>
      <c r="FU274" s="192"/>
      <c r="FV274" s="192"/>
      <c r="FW274" s="192"/>
      <c r="FX274" s="192"/>
      <c r="FY274" s="192"/>
      <c r="FZ274" s="192"/>
      <c r="GA274" s="192"/>
      <c r="GB274" s="192"/>
      <c r="GC274" s="192"/>
      <c r="GD274" s="192"/>
      <c r="GE274" s="192"/>
      <c r="GF274" s="192"/>
      <c r="GG274" s="192"/>
      <c r="GH274" s="192"/>
      <c r="GI274" s="192"/>
      <c r="GJ274" s="192"/>
      <c r="GK274" s="192"/>
      <c r="GL274" s="192"/>
      <c r="GM274" s="192"/>
      <c r="GN274" s="192"/>
      <c r="GO274" s="192"/>
      <c r="GP274" s="192"/>
      <c r="GQ274" s="192"/>
      <c r="GR274" s="192"/>
      <c r="GS274" s="192"/>
      <c r="GT274" s="192"/>
      <c r="GU274" s="192"/>
      <c r="GV274" s="192"/>
      <c r="GW274" s="192"/>
      <c r="GX274" s="192"/>
      <c r="GY274" s="192"/>
      <c r="GZ274" s="192"/>
      <c r="HA274" s="192"/>
      <c r="HB274" s="192"/>
      <c r="HC274" s="192"/>
      <c r="HD274" s="192"/>
      <c r="HE274" s="192"/>
      <c r="HF274" s="192"/>
      <c r="HG274" s="192"/>
      <c r="HH274" s="192"/>
      <c r="HI274" s="192"/>
      <c r="HJ274" s="192"/>
      <c r="HK274" s="192"/>
      <c r="HL274" s="192"/>
      <c r="HM274" s="192"/>
      <c r="HN274" s="192"/>
      <c r="HO274" s="192"/>
      <c r="HP274" s="192"/>
      <c r="HQ274" s="192"/>
    </row>
    <row r="275" s="191" customFormat="1" spans="1:225">
      <c r="A275" s="203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  <c r="EC275" s="192"/>
      <c r="ED275" s="192"/>
      <c r="EE275" s="192"/>
      <c r="EF275" s="192"/>
      <c r="EG275" s="192"/>
      <c r="EH275" s="192"/>
      <c r="EI275" s="192"/>
      <c r="EJ275" s="192"/>
      <c r="EK275" s="192"/>
      <c r="EL275" s="192"/>
      <c r="EM275" s="192"/>
      <c r="EN275" s="192"/>
      <c r="EO275" s="192"/>
      <c r="EP275" s="192"/>
      <c r="EQ275" s="192"/>
      <c r="ER275" s="192"/>
      <c r="ES275" s="192"/>
      <c r="ET275" s="192"/>
      <c r="EU275" s="192"/>
      <c r="EV275" s="192"/>
      <c r="EW275" s="192"/>
      <c r="EX275" s="192"/>
      <c r="EY275" s="192"/>
      <c r="EZ275" s="192"/>
      <c r="FA275" s="192"/>
      <c r="FB275" s="192"/>
      <c r="FC275" s="192"/>
      <c r="FD275" s="192"/>
      <c r="FE275" s="192"/>
      <c r="FF275" s="192"/>
      <c r="FG275" s="192"/>
      <c r="FH275" s="192"/>
      <c r="FI275" s="192"/>
      <c r="FJ275" s="192"/>
      <c r="FK275" s="192"/>
      <c r="FL275" s="192"/>
      <c r="FM275" s="192"/>
      <c r="FN275" s="192"/>
      <c r="FO275" s="192"/>
      <c r="FP275" s="192"/>
      <c r="FQ275" s="192"/>
      <c r="FR275" s="192"/>
      <c r="FS275" s="192"/>
      <c r="FT275" s="192"/>
      <c r="FU275" s="192"/>
      <c r="FV275" s="192"/>
      <c r="FW275" s="192"/>
      <c r="FX275" s="192"/>
      <c r="FY275" s="192"/>
      <c r="FZ275" s="192"/>
      <c r="GA275" s="192"/>
      <c r="GB275" s="192"/>
      <c r="GC275" s="192"/>
      <c r="GD275" s="192"/>
      <c r="GE275" s="192"/>
      <c r="GF275" s="192"/>
      <c r="GG275" s="192"/>
      <c r="GH275" s="192"/>
      <c r="GI275" s="192"/>
      <c r="GJ275" s="192"/>
      <c r="GK275" s="192"/>
      <c r="GL275" s="192"/>
      <c r="GM275" s="192"/>
      <c r="GN275" s="192"/>
      <c r="GO275" s="192"/>
      <c r="GP275" s="192"/>
      <c r="GQ275" s="192"/>
      <c r="GR275" s="192"/>
      <c r="GS275" s="192"/>
      <c r="GT275" s="192"/>
      <c r="GU275" s="192"/>
      <c r="GV275" s="192"/>
      <c r="GW275" s="192"/>
      <c r="GX275" s="192"/>
      <c r="GY275" s="192"/>
      <c r="GZ275" s="192"/>
      <c r="HA275" s="192"/>
      <c r="HB275" s="192"/>
      <c r="HC275" s="192"/>
      <c r="HD275" s="192"/>
      <c r="HE275" s="192"/>
      <c r="HF275" s="192"/>
      <c r="HG275" s="192"/>
      <c r="HH275" s="192"/>
      <c r="HI275" s="192"/>
      <c r="HJ275" s="192"/>
      <c r="HK275" s="192"/>
      <c r="HL275" s="192"/>
      <c r="HM275" s="192"/>
      <c r="HN275" s="192"/>
      <c r="HO275" s="192"/>
      <c r="HP275" s="192"/>
      <c r="HQ275" s="192"/>
    </row>
    <row r="276" s="191" customFormat="1" spans="1:225">
      <c r="A276" s="203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  <c r="EC276" s="192"/>
      <c r="ED276" s="192"/>
      <c r="EE276" s="192"/>
      <c r="EF276" s="192"/>
      <c r="EG276" s="192"/>
      <c r="EH276" s="192"/>
      <c r="EI276" s="192"/>
      <c r="EJ276" s="192"/>
      <c r="EK276" s="192"/>
      <c r="EL276" s="192"/>
      <c r="EM276" s="192"/>
      <c r="EN276" s="192"/>
      <c r="EO276" s="192"/>
      <c r="EP276" s="192"/>
      <c r="EQ276" s="192"/>
      <c r="ER276" s="192"/>
      <c r="ES276" s="192"/>
      <c r="ET276" s="192"/>
      <c r="EU276" s="192"/>
      <c r="EV276" s="192"/>
      <c r="EW276" s="192"/>
      <c r="EX276" s="192"/>
      <c r="EY276" s="192"/>
      <c r="EZ276" s="192"/>
      <c r="FA276" s="192"/>
      <c r="FB276" s="192"/>
      <c r="FC276" s="192"/>
      <c r="FD276" s="192"/>
      <c r="FE276" s="192"/>
      <c r="FF276" s="192"/>
      <c r="FG276" s="192"/>
      <c r="FH276" s="192"/>
      <c r="FI276" s="192"/>
      <c r="FJ276" s="192"/>
      <c r="FK276" s="192"/>
      <c r="FL276" s="192"/>
      <c r="FM276" s="192"/>
      <c r="FN276" s="192"/>
      <c r="FO276" s="192"/>
      <c r="FP276" s="192"/>
      <c r="FQ276" s="192"/>
      <c r="FR276" s="192"/>
      <c r="FS276" s="192"/>
      <c r="FT276" s="192"/>
      <c r="FU276" s="192"/>
      <c r="FV276" s="192"/>
      <c r="FW276" s="192"/>
      <c r="FX276" s="192"/>
      <c r="FY276" s="192"/>
      <c r="FZ276" s="192"/>
      <c r="GA276" s="192"/>
      <c r="GB276" s="192"/>
      <c r="GC276" s="192"/>
      <c r="GD276" s="192"/>
      <c r="GE276" s="192"/>
      <c r="GF276" s="192"/>
      <c r="GG276" s="192"/>
      <c r="GH276" s="192"/>
      <c r="GI276" s="192"/>
      <c r="GJ276" s="192"/>
      <c r="GK276" s="192"/>
      <c r="GL276" s="192"/>
      <c r="GM276" s="192"/>
      <c r="GN276" s="192"/>
      <c r="GO276" s="192"/>
      <c r="GP276" s="192"/>
      <c r="GQ276" s="192"/>
      <c r="GR276" s="192"/>
      <c r="GS276" s="192"/>
      <c r="GT276" s="192"/>
      <c r="GU276" s="192"/>
      <c r="GV276" s="192"/>
      <c r="GW276" s="192"/>
      <c r="GX276" s="192"/>
      <c r="GY276" s="192"/>
      <c r="GZ276" s="192"/>
      <c r="HA276" s="192"/>
      <c r="HB276" s="192"/>
      <c r="HC276" s="192"/>
      <c r="HD276" s="192"/>
      <c r="HE276" s="192"/>
      <c r="HF276" s="192"/>
      <c r="HG276" s="192"/>
      <c r="HH276" s="192"/>
      <c r="HI276" s="192"/>
      <c r="HJ276" s="192"/>
      <c r="HK276" s="192"/>
      <c r="HL276" s="192"/>
      <c r="HM276" s="192"/>
      <c r="HN276" s="192"/>
      <c r="HO276" s="192"/>
      <c r="HP276" s="192"/>
      <c r="HQ276" s="192"/>
    </row>
    <row r="277" s="191" customFormat="1" spans="1:225">
      <c r="A277" s="203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  <c r="EC277" s="192"/>
      <c r="ED277" s="192"/>
      <c r="EE277" s="192"/>
      <c r="EF277" s="192"/>
      <c r="EG277" s="192"/>
      <c r="EH277" s="192"/>
      <c r="EI277" s="192"/>
      <c r="EJ277" s="192"/>
      <c r="EK277" s="192"/>
      <c r="EL277" s="192"/>
      <c r="EM277" s="192"/>
      <c r="EN277" s="192"/>
      <c r="EO277" s="192"/>
      <c r="EP277" s="192"/>
      <c r="EQ277" s="192"/>
      <c r="ER277" s="192"/>
      <c r="ES277" s="192"/>
      <c r="ET277" s="192"/>
      <c r="EU277" s="192"/>
      <c r="EV277" s="192"/>
      <c r="EW277" s="192"/>
      <c r="EX277" s="192"/>
      <c r="EY277" s="192"/>
      <c r="EZ277" s="192"/>
      <c r="FA277" s="192"/>
      <c r="FB277" s="192"/>
      <c r="FC277" s="192"/>
      <c r="FD277" s="192"/>
      <c r="FE277" s="192"/>
      <c r="FF277" s="192"/>
      <c r="FG277" s="192"/>
      <c r="FH277" s="192"/>
      <c r="FI277" s="192"/>
      <c r="FJ277" s="192"/>
      <c r="FK277" s="192"/>
      <c r="FL277" s="192"/>
      <c r="FM277" s="192"/>
      <c r="FN277" s="192"/>
      <c r="FO277" s="192"/>
      <c r="FP277" s="192"/>
      <c r="FQ277" s="192"/>
      <c r="FR277" s="192"/>
      <c r="FS277" s="192"/>
      <c r="FT277" s="192"/>
      <c r="FU277" s="192"/>
      <c r="FV277" s="192"/>
      <c r="FW277" s="192"/>
      <c r="FX277" s="192"/>
      <c r="FY277" s="192"/>
      <c r="FZ277" s="192"/>
      <c r="GA277" s="192"/>
      <c r="GB277" s="192"/>
      <c r="GC277" s="192"/>
      <c r="GD277" s="192"/>
      <c r="GE277" s="192"/>
      <c r="GF277" s="192"/>
      <c r="GG277" s="192"/>
      <c r="GH277" s="192"/>
      <c r="GI277" s="192"/>
      <c r="GJ277" s="192"/>
      <c r="GK277" s="192"/>
      <c r="GL277" s="192"/>
      <c r="GM277" s="192"/>
      <c r="GN277" s="192"/>
      <c r="GO277" s="192"/>
      <c r="GP277" s="192"/>
      <c r="GQ277" s="192"/>
      <c r="GR277" s="192"/>
      <c r="GS277" s="192"/>
      <c r="GT277" s="192"/>
      <c r="GU277" s="192"/>
      <c r="GV277" s="192"/>
      <c r="GW277" s="192"/>
      <c r="GX277" s="192"/>
      <c r="GY277" s="192"/>
      <c r="GZ277" s="192"/>
      <c r="HA277" s="192"/>
      <c r="HB277" s="192"/>
      <c r="HC277" s="192"/>
      <c r="HD277" s="192"/>
      <c r="HE277" s="192"/>
      <c r="HF277" s="192"/>
      <c r="HG277" s="192"/>
      <c r="HH277" s="192"/>
      <c r="HI277" s="192"/>
      <c r="HJ277" s="192"/>
      <c r="HK277" s="192"/>
      <c r="HL277" s="192"/>
      <c r="HM277" s="192"/>
      <c r="HN277" s="192"/>
      <c r="HO277" s="192"/>
      <c r="HP277" s="192"/>
      <c r="HQ277" s="192"/>
    </row>
    <row r="278" s="191" customFormat="1" spans="1:225">
      <c r="A278" s="203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  <c r="EC278" s="192"/>
      <c r="ED278" s="192"/>
      <c r="EE278" s="192"/>
      <c r="EF278" s="192"/>
      <c r="EG278" s="192"/>
      <c r="EH278" s="192"/>
      <c r="EI278" s="192"/>
      <c r="EJ278" s="192"/>
      <c r="EK278" s="192"/>
      <c r="EL278" s="192"/>
      <c r="EM278" s="192"/>
      <c r="EN278" s="192"/>
      <c r="EO278" s="192"/>
      <c r="EP278" s="192"/>
      <c r="EQ278" s="192"/>
      <c r="ER278" s="192"/>
      <c r="ES278" s="192"/>
      <c r="ET278" s="192"/>
      <c r="EU278" s="192"/>
      <c r="EV278" s="192"/>
      <c r="EW278" s="192"/>
      <c r="EX278" s="192"/>
      <c r="EY278" s="192"/>
      <c r="EZ278" s="192"/>
      <c r="FA278" s="192"/>
      <c r="FB278" s="192"/>
      <c r="FC278" s="192"/>
      <c r="FD278" s="192"/>
      <c r="FE278" s="192"/>
      <c r="FF278" s="192"/>
      <c r="FG278" s="192"/>
      <c r="FH278" s="192"/>
      <c r="FI278" s="192"/>
      <c r="FJ278" s="192"/>
      <c r="FK278" s="192"/>
      <c r="FL278" s="192"/>
      <c r="FM278" s="192"/>
      <c r="FN278" s="192"/>
      <c r="FO278" s="192"/>
      <c r="FP278" s="192"/>
      <c r="FQ278" s="192"/>
      <c r="FR278" s="192"/>
      <c r="FS278" s="192"/>
      <c r="FT278" s="192"/>
      <c r="FU278" s="192"/>
      <c r="FV278" s="192"/>
      <c r="FW278" s="192"/>
      <c r="FX278" s="192"/>
      <c r="FY278" s="192"/>
      <c r="FZ278" s="192"/>
      <c r="GA278" s="192"/>
      <c r="GB278" s="192"/>
      <c r="GC278" s="192"/>
      <c r="GD278" s="192"/>
      <c r="GE278" s="192"/>
      <c r="GF278" s="192"/>
      <c r="GG278" s="192"/>
      <c r="GH278" s="192"/>
      <c r="GI278" s="192"/>
      <c r="GJ278" s="192"/>
      <c r="GK278" s="192"/>
      <c r="GL278" s="192"/>
      <c r="GM278" s="192"/>
      <c r="GN278" s="192"/>
      <c r="GO278" s="192"/>
      <c r="GP278" s="192"/>
      <c r="GQ278" s="192"/>
      <c r="GR278" s="192"/>
      <c r="GS278" s="192"/>
      <c r="GT278" s="192"/>
      <c r="GU278" s="192"/>
      <c r="GV278" s="192"/>
      <c r="GW278" s="192"/>
      <c r="GX278" s="192"/>
      <c r="GY278" s="192"/>
      <c r="GZ278" s="192"/>
      <c r="HA278" s="192"/>
      <c r="HB278" s="192"/>
      <c r="HC278" s="192"/>
      <c r="HD278" s="192"/>
      <c r="HE278" s="192"/>
      <c r="HF278" s="192"/>
      <c r="HG278" s="192"/>
      <c r="HH278" s="192"/>
      <c r="HI278" s="192"/>
      <c r="HJ278" s="192"/>
      <c r="HK278" s="192"/>
      <c r="HL278" s="192"/>
      <c r="HM278" s="192"/>
      <c r="HN278" s="192"/>
      <c r="HO278" s="192"/>
      <c r="HP278" s="192"/>
      <c r="HQ278" s="192"/>
    </row>
    <row r="279" s="191" customFormat="1" spans="1:225">
      <c r="A279" s="203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  <c r="EC279" s="192"/>
      <c r="ED279" s="192"/>
      <c r="EE279" s="192"/>
      <c r="EF279" s="192"/>
      <c r="EG279" s="192"/>
      <c r="EH279" s="192"/>
      <c r="EI279" s="192"/>
      <c r="EJ279" s="192"/>
      <c r="EK279" s="192"/>
      <c r="EL279" s="192"/>
      <c r="EM279" s="192"/>
      <c r="EN279" s="192"/>
      <c r="EO279" s="192"/>
      <c r="EP279" s="192"/>
      <c r="EQ279" s="192"/>
      <c r="ER279" s="192"/>
      <c r="ES279" s="192"/>
      <c r="ET279" s="192"/>
      <c r="EU279" s="192"/>
      <c r="EV279" s="192"/>
      <c r="EW279" s="192"/>
      <c r="EX279" s="192"/>
      <c r="EY279" s="192"/>
      <c r="EZ279" s="192"/>
      <c r="FA279" s="192"/>
      <c r="FB279" s="192"/>
      <c r="FC279" s="192"/>
      <c r="FD279" s="192"/>
      <c r="FE279" s="192"/>
      <c r="FF279" s="192"/>
      <c r="FG279" s="192"/>
      <c r="FH279" s="192"/>
      <c r="FI279" s="192"/>
      <c r="FJ279" s="192"/>
      <c r="FK279" s="192"/>
      <c r="FL279" s="192"/>
      <c r="FM279" s="192"/>
      <c r="FN279" s="192"/>
      <c r="FO279" s="192"/>
      <c r="FP279" s="192"/>
      <c r="FQ279" s="192"/>
      <c r="FR279" s="192"/>
      <c r="FS279" s="192"/>
      <c r="FT279" s="192"/>
      <c r="FU279" s="192"/>
      <c r="FV279" s="192"/>
      <c r="FW279" s="192"/>
      <c r="FX279" s="192"/>
      <c r="FY279" s="192"/>
      <c r="FZ279" s="192"/>
      <c r="GA279" s="192"/>
      <c r="GB279" s="192"/>
      <c r="GC279" s="192"/>
      <c r="GD279" s="192"/>
      <c r="GE279" s="192"/>
      <c r="GF279" s="192"/>
      <c r="GG279" s="192"/>
      <c r="GH279" s="192"/>
      <c r="GI279" s="192"/>
      <c r="GJ279" s="192"/>
      <c r="GK279" s="192"/>
      <c r="GL279" s="192"/>
      <c r="GM279" s="192"/>
      <c r="GN279" s="192"/>
      <c r="GO279" s="192"/>
      <c r="GP279" s="192"/>
      <c r="GQ279" s="192"/>
      <c r="GR279" s="192"/>
      <c r="GS279" s="192"/>
      <c r="GT279" s="192"/>
      <c r="GU279" s="192"/>
      <c r="GV279" s="192"/>
      <c r="GW279" s="192"/>
      <c r="GX279" s="192"/>
      <c r="GY279" s="192"/>
      <c r="GZ279" s="192"/>
      <c r="HA279" s="192"/>
      <c r="HB279" s="192"/>
      <c r="HC279" s="192"/>
      <c r="HD279" s="192"/>
      <c r="HE279" s="192"/>
      <c r="HF279" s="192"/>
      <c r="HG279" s="192"/>
      <c r="HH279" s="192"/>
      <c r="HI279" s="192"/>
      <c r="HJ279" s="192"/>
      <c r="HK279" s="192"/>
      <c r="HL279" s="192"/>
      <c r="HM279" s="192"/>
      <c r="HN279" s="192"/>
      <c r="HO279" s="192"/>
      <c r="HP279" s="192"/>
      <c r="HQ279" s="192"/>
    </row>
    <row r="280" s="191" customFormat="1" spans="1:225">
      <c r="A280" s="203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  <c r="EC280" s="192"/>
      <c r="ED280" s="192"/>
      <c r="EE280" s="192"/>
      <c r="EF280" s="192"/>
      <c r="EG280" s="192"/>
      <c r="EH280" s="192"/>
      <c r="EI280" s="192"/>
      <c r="EJ280" s="192"/>
      <c r="EK280" s="192"/>
      <c r="EL280" s="192"/>
      <c r="EM280" s="192"/>
      <c r="EN280" s="192"/>
      <c r="EO280" s="192"/>
      <c r="EP280" s="192"/>
      <c r="EQ280" s="192"/>
      <c r="ER280" s="192"/>
      <c r="ES280" s="192"/>
      <c r="ET280" s="192"/>
      <c r="EU280" s="192"/>
      <c r="EV280" s="192"/>
      <c r="EW280" s="192"/>
      <c r="EX280" s="192"/>
      <c r="EY280" s="192"/>
      <c r="EZ280" s="192"/>
      <c r="FA280" s="192"/>
      <c r="FB280" s="192"/>
      <c r="FC280" s="192"/>
      <c r="FD280" s="192"/>
      <c r="FE280" s="192"/>
      <c r="FF280" s="192"/>
      <c r="FG280" s="192"/>
      <c r="FH280" s="192"/>
      <c r="FI280" s="192"/>
      <c r="FJ280" s="192"/>
      <c r="FK280" s="192"/>
      <c r="FL280" s="192"/>
      <c r="FM280" s="192"/>
      <c r="FN280" s="192"/>
      <c r="FO280" s="192"/>
      <c r="FP280" s="192"/>
      <c r="FQ280" s="192"/>
      <c r="FR280" s="192"/>
      <c r="FS280" s="192"/>
      <c r="FT280" s="192"/>
      <c r="FU280" s="192"/>
      <c r="FV280" s="192"/>
      <c r="FW280" s="192"/>
      <c r="FX280" s="192"/>
      <c r="FY280" s="192"/>
      <c r="FZ280" s="192"/>
      <c r="GA280" s="192"/>
      <c r="GB280" s="192"/>
      <c r="GC280" s="192"/>
      <c r="GD280" s="192"/>
      <c r="GE280" s="192"/>
      <c r="GF280" s="192"/>
      <c r="GG280" s="192"/>
      <c r="GH280" s="192"/>
      <c r="GI280" s="192"/>
      <c r="GJ280" s="192"/>
      <c r="GK280" s="192"/>
      <c r="GL280" s="192"/>
      <c r="GM280" s="192"/>
      <c r="GN280" s="192"/>
      <c r="GO280" s="192"/>
      <c r="GP280" s="192"/>
      <c r="GQ280" s="192"/>
      <c r="GR280" s="192"/>
      <c r="GS280" s="192"/>
      <c r="GT280" s="192"/>
      <c r="GU280" s="192"/>
      <c r="GV280" s="192"/>
      <c r="GW280" s="192"/>
      <c r="GX280" s="192"/>
      <c r="GY280" s="192"/>
      <c r="GZ280" s="192"/>
      <c r="HA280" s="192"/>
      <c r="HB280" s="192"/>
      <c r="HC280" s="192"/>
      <c r="HD280" s="192"/>
      <c r="HE280" s="192"/>
      <c r="HF280" s="192"/>
      <c r="HG280" s="192"/>
      <c r="HH280" s="192"/>
      <c r="HI280" s="192"/>
      <c r="HJ280" s="192"/>
      <c r="HK280" s="192"/>
      <c r="HL280" s="192"/>
      <c r="HM280" s="192"/>
      <c r="HN280" s="192"/>
      <c r="HO280" s="192"/>
      <c r="HP280" s="192"/>
      <c r="HQ280" s="192"/>
    </row>
    <row r="281" s="191" customFormat="1" spans="1:225">
      <c r="A281" s="203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  <c r="EC281" s="192"/>
      <c r="ED281" s="192"/>
      <c r="EE281" s="192"/>
      <c r="EF281" s="192"/>
      <c r="EG281" s="192"/>
      <c r="EH281" s="192"/>
      <c r="EI281" s="192"/>
      <c r="EJ281" s="192"/>
      <c r="EK281" s="192"/>
      <c r="EL281" s="192"/>
      <c r="EM281" s="192"/>
      <c r="EN281" s="192"/>
      <c r="EO281" s="192"/>
      <c r="EP281" s="192"/>
      <c r="EQ281" s="192"/>
      <c r="ER281" s="192"/>
      <c r="ES281" s="192"/>
      <c r="ET281" s="192"/>
      <c r="EU281" s="192"/>
      <c r="EV281" s="192"/>
      <c r="EW281" s="192"/>
      <c r="EX281" s="192"/>
      <c r="EY281" s="192"/>
      <c r="EZ281" s="192"/>
      <c r="FA281" s="192"/>
      <c r="FB281" s="192"/>
      <c r="FC281" s="192"/>
      <c r="FD281" s="192"/>
      <c r="FE281" s="192"/>
      <c r="FF281" s="192"/>
      <c r="FG281" s="192"/>
      <c r="FH281" s="192"/>
      <c r="FI281" s="192"/>
      <c r="FJ281" s="192"/>
      <c r="FK281" s="192"/>
      <c r="FL281" s="192"/>
      <c r="FM281" s="192"/>
      <c r="FN281" s="192"/>
      <c r="FO281" s="192"/>
      <c r="FP281" s="192"/>
      <c r="FQ281" s="192"/>
      <c r="FR281" s="192"/>
      <c r="FS281" s="192"/>
      <c r="FT281" s="192"/>
      <c r="FU281" s="192"/>
      <c r="FV281" s="192"/>
      <c r="FW281" s="192"/>
      <c r="FX281" s="192"/>
      <c r="FY281" s="192"/>
      <c r="FZ281" s="192"/>
      <c r="GA281" s="192"/>
      <c r="GB281" s="192"/>
      <c r="GC281" s="192"/>
      <c r="GD281" s="192"/>
      <c r="GE281" s="192"/>
      <c r="GF281" s="192"/>
      <c r="GG281" s="192"/>
      <c r="GH281" s="192"/>
      <c r="GI281" s="192"/>
      <c r="GJ281" s="192"/>
      <c r="GK281" s="192"/>
      <c r="GL281" s="192"/>
      <c r="GM281" s="192"/>
      <c r="GN281" s="192"/>
      <c r="GO281" s="192"/>
      <c r="GP281" s="192"/>
      <c r="GQ281" s="192"/>
      <c r="GR281" s="192"/>
      <c r="GS281" s="192"/>
      <c r="GT281" s="192"/>
      <c r="GU281" s="192"/>
      <c r="GV281" s="192"/>
      <c r="GW281" s="192"/>
      <c r="GX281" s="192"/>
      <c r="GY281" s="192"/>
      <c r="GZ281" s="192"/>
      <c r="HA281" s="192"/>
      <c r="HB281" s="192"/>
      <c r="HC281" s="192"/>
      <c r="HD281" s="192"/>
      <c r="HE281" s="192"/>
      <c r="HF281" s="192"/>
      <c r="HG281" s="192"/>
      <c r="HH281" s="192"/>
      <c r="HI281" s="192"/>
      <c r="HJ281" s="192"/>
      <c r="HK281" s="192"/>
      <c r="HL281" s="192"/>
      <c r="HM281" s="192"/>
      <c r="HN281" s="192"/>
      <c r="HO281" s="192"/>
      <c r="HP281" s="192"/>
      <c r="HQ281" s="192"/>
    </row>
    <row r="282" s="191" customFormat="1" spans="1:225">
      <c r="A282" s="203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  <c r="EC282" s="192"/>
      <c r="ED282" s="192"/>
      <c r="EE282" s="192"/>
      <c r="EF282" s="192"/>
      <c r="EG282" s="192"/>
      <c r="EH282" s="192"/>
      <c r="EI282" s="192"/>
      <c r="EJ282" s="192"/>
      <c r="EK282" s="192"/>
      <c r="EL282" s="192"/>
      <c r="EM282" s="192"/>
      <c r="EN282" s="192"/>
      <c r="EO282" s="192"/>
      <c r="EP282" s="192"/>
      <c r="EQ282" s="192"/>
      <c r="ER282" s="192"/>
      <c r="ES282" s="192"/>
      <c r="ET282" s="192"/>
      <c r="EU282" s="192"/>
      <c r="EV282" s="192"/>
      <c r="EW282" s="192"/>
      <c r="EX282" s="192"/>
      <c r="EY282" s="192"/>
      <c r="EZ282" s="192"/>
      <c r="FA282" s="192"/>
      <c r="FB282" s="192"/>
      <c r="FC282" s="192"/>
      <c r="FD282" s="192"/>
      <c r="FE282" s="192"/>
      <c r="FF282" s="192"/>
      <c r="FG282" s="192"/>
      <c r="FH282" s="192"/>
      <c r="FI282" s="192"/>
      <c r="FJ282" s="192"/>
      <c r="FK282" s="192"/>
      <c r="FL282" s="192"/>
      <c r="FM282" s="192"/>
      <c r="FN282" s="192"/>
      <c r="FO282" s="192"/>
      <c r="FP282" s="192"/>
      <c r="FQ282" s="192"/>
      <c r="FR282" s="192"/>
      <c r="FS282" s="192"/>
      <c r="FT282" s="192"/>
      <c r="FU282" s="192"/>
      <c r="FV282" s="192"/>
      <c r="FW282" s="192"/>
      <c r="FX282" s="192"/>
      <c r="FY282" s="192"/>
      <c r="FZ282" s="192"/>
      <c r="GA282" s="192"/>
      <c r="GB282" s="192"/>
      <c r="GC282" s="192"/>
      <c r="GD282" s="192"/>
      <c r="GE282" s="192"/>
      <c r="GF282" s="192"/>
      <c r="GG282" s="192"/>
      <c r="GH282" s="192"/>
      <c r="GI282" s="192"/>
      <c r="GJ282" s="192"/>
      <c r="GK282" s="192"/>
      <c r="GL282" s="192"/>
      <c r="GM282" s="192"/>
      <c r="GN282" s="192"/>
      <c r="GO282" s="192"/>
      <c r="GP282" s="192"/>
      <c r="GQ282" s="192"/>
      <c r="GR282" s="192"/>
      <c r="GS282" s="192"/>
      <c r="GT282" s="192"/>
      <c r="GU282" s="192"/>
      <c r="GV282" s="192"/>
      <c r="GW282" s="192"/>
      <c r="GX282" s="192"/>
      <c r="GY282" s="192"/>
      <c r="GZ282" s="192"/>
      <c r="HA282" s="192"/>
      <c r="HB282" s="192"/>
      <c r="HC282" s="192"/>
      <c r="HD282" s="192"/>
      <c r="HE282" s="192"/>
      <c r="HF282" s="192"/>
      <c r="HG282" s="192"/>
      <c r="HH282" s="192"/>
      <c r="HI282" s="192"/>
      <c r="HJ282" s="192"/>
      <c r="HK282" s="192"/>
      <c r="HL282" s="192"/>
      <c r="HM282" s="192"/>
      <c r="HN282" s="192"/>
      <c r="HO282" s="192"/>
      <c r="HP282" s="192"/>
      <c r="HQ282" s="192"/>
    </row>
    <row r="283" s="191" customFormat="1" spans="1:225">
      <c r="A283" s="203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  <c r="EC283" s="192"/>
      <c r="ED283" s="192"/>
      <c r="EE283" s="192"/>
      <c r="EF283" s="192"/>
      <c r="EG283" s="192"/>
      <c r="EH283" s="192"/>
      <c r="EI283" s="192"/>
      <c r="EJ283" s="192"/>
      <c r="EK283" s="192"/>
      <c r="EL283" s="192"/>
      <c r="EM283" s="192"/>
      <c r="EN283" s="192"/>
      <c r="EO283" s="192"/>
      <c r="EP283" s="192"/>
      <c r="EQ283" s="192"/>
      <c r="ER283" s="192"/>
      <c r="ES283" s="192"/>
      <c r="ET283" s="192"/>
      <c r="EU283" s="192"/>
      <c r="EV283" s="192"/>
      <c r="EW283" s="192"/>
      <c r="EX283" s="192"/>
      <c r="EY283" s="192"/>
      <c r="EZ283" s="192"/>
      <c r="FA283" s="192"/>
      <c r="FB283" s="192"/>
      <c r="FC283" s="192"/>
      <c r="FD283" s="192"/>
      <c r="FE283" s="192"/>
      <c r="FF283" s="192"/>
      <c r="FG283" s="192"/>
      <c r="FH283" s="192"/>
      <c r="FI283" s="192"/>
      <c r="FJ283" s="192"/>
      <c r="FK283" s="192"/>
      <c r="FL283" s="192"/>
      <c r="FM283" s="192"/>
      <c r="FN283" s="192"/>
      <c r="FO283" s="192"/>
      <c r="FP283" s="192"/>
      <c r="FQ283" s="192"/>
      <c r="FR283" s="192"/>
      <c r="FS283" s="192"/>
      <c r="FT283" s="192"/>
      <c r="FU283" s="192"/>
      <c r="FV283" s="192"/>
      <c r="FW283" s="192"/>
      <c r="FX283" s="192"/>
      <c r="FY283" s="192"/>
      <c r="FZ283" s="192"/>
      <c r="GA283" s="192"/>
      <c r="GB283" s="192"/>
      <c r="GC283" s="192"/>
      <c r="GD283" s="192"/>
      <c r="GE283" s="192"/>
      <c r="GF283" s="192"/>
      <c r="GG283" s="192"/>
      <c r="GH283" s="192"/>
      <c r="GI283" s="192"/>
      <c r="GJ283" s="192"/>
      <c r="GK283" s="192"/>
      <c r="GL283" s="192"/>
      <c r="GM283" s="192"/>
      <c r="GN283" s="192"/>
      <c r="GO283" s="192"/>
      <c r="GP283" s="192"/>
      <c r="GQ283" s="192"/>
      <c r="GR283" s="192"/>
      <c r="GS283" s="192"/>
      <c r="GT283" s="192"/>
      <c r="GU283" s="192"/>
      <c r="GV283" s="192"/>
      <c r="GW283" s="192"/>
      <c r="GX283" s="192"/>
      <c r="GY283" s="192"/>
      <c r="GZ283" s="192"/>
      <c r="HA283" s="192"/>
      <c r="HB283" s="192"/>
      <c r="HC283" s="192"/>
      <c r="HD283" s="192"/>
      <c r="HE283" s="192"/>
      <c r="HF283" s="192"/>
      <c r="HG283" s="192"/>
      <c r="HH283" s="192"/>
      <c r="HI283" s="192"/>
      <c r="HJ283" s="192"/>
      <c r="HK283" s="192"/>
      <c r="HL283" s="192"/>
      <c r="HM283" s="192"/>
      <c r="HN283" s="192"/>
      <c r="HO283" s="192"/>
      <c r="HP283" s="192"/>
      <c r="HQ283" s="192"/>
    </row>
    <row r="284" s="191" customFormat="1" spans="1:225">
      <c r="A284" s="203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  <c r="EC284" s="192"/>
      <c r="ED284" s="192"/>
      <c r="EE284" s="192"/>
      <c r="EF284" s="192"/>
      <c r="EG284" s="192"/>
      <c r="EH284" s="192"/>
      <c r="EI284" s="192"/>
      <c r="EJ284" s="192"/>
      <c r="EK284" s="192"/>
      <c r="EL284" s="192"/>
      <c r="EM284" s="192"/>
      <c r="EN284" s="192"/>
      <c r="EO284" s="192"/>
      <c r="EP284" s="192"/>
      <c r="EQ284" s="192"/>
      <c r="ER284" s="192"/>
      <c r="ES284" s="192"/>
      <c r="ET284" s="192"/>
      <c r="EU284" s="192"/>
      <c r="EV284" s="192"/>
      <c r="EW284" s="192"/>
      <c r="EX284" s="192"/>
      <c r="EY284" s="192"/>
      <c r="EZ284" s="192"/>
      <c r="FA284" s="192"/>
      <c r="FB284" s="192"/>
      <c r="FC284" s="192"/>
      <c r="FD284" s="192"/>
      <c r="FE284" s="192"/>
      <c r="FF284" s="192"/>
      <c r="FG284" s="192"/>
      <c r="FH284" s="192"/>
      <c r="FI284" s="192"/>
      <c r="FJ284" s="192"/>
      <c r="FK284" s="192"/>
      <c r="FL284" s="192"/>
      <c r="FM284" s="192"/>
      <c r="FN284" s="192"/>
      <c r="FO284" s="192"/>
      <c r="FP284" s="192"/>
      <c r="FQ284" s="192"/>
      <c r="FR284" s="192"/>
      <c r="FS284" s="192"/>
      <c r="FT284" s="192"/>
      <c r="FU284" s="192"/>
      <c r="FV284" s="192"/>
      <c r="FW284" s="192"/>
      <c r="FX284" s="192"/>
      <c r="FY284" s="192"/>
      <c r="FZ284" s="192"/>
      <c r="GA284" s="192"/>
      <c r="GB284" s="192"/>
      <c r="GC284" s="192"/>
      <c r="GD284" s="192"/>
      <c r="GE284" s="192"/>
      <c r="GF284" s="192"/>
      <c r="GG284" s="192"/>
      <c r="GH284" s="192"/>
      <c r="GI284" s="192"/>
      <c r="GJ284" s="192"/>
      <c r="GK284" s="192"/>
      <c r="GL284" s="192"/>
      <c r="GM284" s="192"/>
      <c r="GN284" s="192"/>
      <c r="GO284" s="192"/>
      <c r="GP284" s="192"/>
      <c r="GQ284" s="192"/>
      <c r="GR284" s="192"/>
      <c r="GS284" s="192"/>
      <c r="GT284" s="192"/>
      <c r="GU284" s="192"/>
      <c r="GV284" s="192"/>
      <c r="GW284" s="192"/>
      <c r="GX284" s="192"/>
      <c r="GY284" s="192"/>
      <c r="GZ284" s="192"/>
      <c r="HA284" s="192"/>
      <c r="HB284" s="192"/>
      <c r="HC284" s="192"/>
      <c r="HD284" s="192"/>
      <c r="HE284" s="192"/>
      <c r="HF284" s="192"/>
      <c r="HG284" s="192"/>
      <c r="HH284" s="192"/>
      <c r="HI284" s="192"/>
      <c r="HJ284" s="192"/>
      <c r="HK284" s="192"/>
      <c r="HL284" s="192"/>
      <c r="HM284" s="192"/>
      <c r="HN284" s="192"/>
      <c r="HO284" s="192"/>
      <c r="HP284" s="192"/>
      <c r="HQ284" s="192"/>
    </row>
    <row r="285" s="191" customFormat="1" spans="1:225">
      <c r="A285" s="203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  <c r="EC285" s="192"/>
      <c r="ED285" s="192"/>
      <c r="EE285" s="192"/>
      <c r="EF285" s="192"/>
      <c r="EG285" s="192"/>
      <c r="EH285" s="192"/>
      <c r="EI285" s="192"/>
      <c r="EJ285" s="192"/>
      <c r="EK285" s="192"/>
      <c r="EL285" s="192"/>
      <c r="EM285" s="192"/>
      <c r="EN285" s="192"/>
      <c r="EO285" s="192"/>
      <c r="EP285" s="192"/>
      <c r="EQ285" s="192"/>
      <c r="ER285" s="192"/>
      <c r="ES285" s="192"/>
      <c r="ET285" s="192"/>
      <c r="EU285" s="192"/>
      <c r="EV285" s="192"/>
      <c r="EW285" s="192"/>
      <c r="EX285" s="192"/>
      <c r="EY285" s="192"/>
      <c r="EZ285" s="192"/>
      <c r="FA285" s="192"/>
      <c r="FB285" s="192"/>
      <c r="FC285" s="192"/>
      <c r="FD285" s="192"/>
      <c r="FE285" s="192"/>
      <c r="FF285" s="192"/>
      <c r="FG285" s="192"/>
      <c r="FH285" s="192"/>
      <c r="FI285" s="192"/>
      <c r="FJ285" s="192"/>
      <c r="FK285" s="192"/>
      <c r="FL285" s="192"/>
      <c r="FM285" s="192"/>
      <c r="FN285" s="192"/>
      <c r="FO285" s="192"/>
      <c r="FP285" s="192"/>
      <c r="FQ285" s="192"/>
      <c r="FR285" s="192"/>
      <c r="FS285" s="192"/>
      <c r="FT285" s="192"/>
      <c r="FU285" s="192"/>
      <c r="FV285" s="192"/>
      <c r="FW285" s="192"/>
      <c r="FX285" s="192"/>
      <c r="FY285" s="192"/>
      <c r="FZ285" s="192"/>
      <c r="GA285" s="192"/>
      <c r="GB285" s="192"/>
      <c r="GC285" s="192"/>
      <c r="GD285" s="192"/>
      <c r="GE285" s="192"/>
      <c r="GF285" s="192"/>
      <c r="GG285" s="192"/>
      <c r="GH285" s="192"/>
      <c r="GI285" s="192"/>
      <c r="GJ285" s="192"/>
      <c r="GK285" s="192"/>
      <c r="GL285" s="192"/>
      <c r="GM285" s="192"/>
      <c r="GN285" s="192"/>
      <c r="GO285" s="192"/>
      <c r="GP285" s="192"/>
      <c r="GQ285" s="192"/>
      <c r="GR285" s="192"/>
      <c r="GS285" s="192"/>
      <c r="GT285" s="192"/>
      <c r="GU285" s="192"/>
      <c r="GV285" s="192"/>
      <c r="GW285" s="192"/>
      <c r="GX285" s="192"/>
      <c r="GY285" s="192"/>
      <c r="GZ285" s="192"/>
      <c r="HA285" s="192"/>
      <c r="HB285" s="192"/>
      <c r="HC285" s="192"/>
      <c r="HD285" s="192"/>
      <c r="HE285" s="192"/>
      <c r="HF285" s="192"/>
      <c r="HG285" s="192"/>
      <c r="HH285" s="192"/>
      <c r="HI285" s="192"/>
      <c r="HJ285" s="192"/>
      <c r="HK285" s="192"/>
      <c r="HL285" s="192"/>
      <c r="HM285" s="192"/>
      <c r="HN285" s="192"/>
      <c r="HO285" s="192"/>
      <c r="HP285" s="192"/>
      <c r="HQ285" s="192"/>
    </row>
    <row r="286" s="191" customFormat="1" spans="1:225">
      <c r="A286" s="203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  <c r="EC286" s="192"/>
      <c r="ED286" s="192"/>
      <c r="EE286" s="192"/>
      <c r="EF286" s="192"/>
      <c r="EG286" s="192"/>
      <c r="EH286" s="192"/>
      <c r="EI286" s="192"/>
      <c r="EJ286" s="192"/>
      <c r="EK286" s="192"/>
      <c r="EL286" s="192"/>
      <c r="EM286" s="192"/>
      <c r="EN286" s="192"/>
      <c r="EO286" s="192"/>
      <c r="EP286" s="192"/>
      <c r="EQ286" s="192"/>
      <c r="ER286" s="192"/>
      <c r="ES286" s="192"/>
      <c r="ET286" s="192"/>
      <c r="EU286" s="192"/>
      <c r="EV286" s="192"/>
      <c r="EW286" s="192"/>
      <c r="EX286" s="192"/>
      <c r="EY286" s="192"/>
      <c r="EZ286" s="192"/>
      <c r="FA286" s="192"/>
      <c r="FB286" s="192"/>
      <c r="FC286" s="192"/>
      <c r="FD286" s="192"/>
      <c r="FE286" s="192"/>
      <c r="FF286" s="192"/>
      <c r="FG286" s="192"/>
      <c r="FH286" s="192"/>
      <c r="FI286" s="192"/>
      <c r="FJ286" s="192"/>
      <c r="FK286" s="192"/>
      <c r="FL286" s="192"/>
      <c r="FM286" s="192"/>
      <c r="FN286" s="192"/>
      <c r="FO286" s="192"/>
      <c r="FP286" s="192"/>
      <c r="FQ286" s="192"/>
      <c r="FR286" s="192"/>
      <c r="FS286" s="192"/>
      <c r="FT286" s="192"/>
      <c r="FU286" s="192"/>
      <c r="FV286" s="192"/>
      <c r="FW286" s="192"/>
      <c r="FX286" s="192"/>
      <c r="FY286" s="192"/>
      <c r="FZ286" s="192"/>
      <c r="GA286" s="192"/>
      <c r="GB286" s="192"/>
      <c r="GC286" s="192"/>
      <c r="GD286" s="192"/>
      <c r="GE286" s="192"/>
      <c r="GF286" s="192"/>
      <c r="GG286" s="192"/>
      <c r="GH286" s="192"/>
      <c r="GI286" s="192"/>
      <c r="GJ286" s="192"/>
      <c r="GK286" s="192"/>
      <c r="GL286" s="192"/>
      <c r="GM286" s="192"/>
      <c r="GN286" s="192"/>
      <c r="GO286" s="192"/>
      <c r="GP286" s="192"/>
      <c r="GQ286" s="192"/>
      <c r="GR286" s="192"/>
      <c r="GS286" s="192"/>
      <c r="GT286" s="192"/>
      <c r="GU286" s="192"/>
      <c r="GV286" s="192"/>
      <c r="GW286" s="192"/>
      <c r="GX286" s="192"/>
      <c r="GY286" s="192"/>
      <c r="GZ286" s="192"/>
      <c r="HA286" s="192"/>
      <c r="HB286" s="192"/>
      <c r="HC286" s="192"/>
      <c r="HD286" s="192"/>
      <c r="HE286" s="192"/>
      <c r="HF286" s="192"/>
      <c r="HG286" s="192"/>
      <c r="HH286" s="192"/>
      <c r="HI286" s="192"/>
      <c r="HJ286" s="192"/>
      <c r="HK286" s="192"/>
      <c r="HL286" s="192"/>
      <c r="HM286" s="192"/>
      <c r="HN286" s="192"/>
      <c r="HO286" s="192"/>
      <c r="HP286" s="192"/>
      <c r="HQ286" s="192"/>
    </row>
    <row r="287" s="191" customFormat="1" spans="1:225">
      <c r="A287" s="203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  <c r="EC287" s="192"/>
      <c r="ED287" s="192"/>
      <c r="EE287" s="192"/>
      <c r="EF287" s="192"/>
      <c r="EG287" s="192"/>
      <c r="EH287" s="192"/>
      <c r="EI287" s="192"/>
      <c r="EJ287" s="192"/>
      <c r="EK287" s="192"/>
      <c r="EL287" s="192"/>
      <c r="EM287" s="192"/>
      <c r="EN287" s="192"/>
      <c r="EO287" s="192"/>
      <c r="EP287" s="192"/>
      <c r="EQ287" s="192"/>
      <c r="ER287" s="192"/>
      <c r="ES287" s="192"/>
      <c r="ET287" s="192"/>
      <c r="EU287" s="192"/>
      <c r="EV287" s="192"/>
      <c r="EW287" s="192"/>
      <c r="EX287" s="192"/>
      <c r="EY287" s="192"/>
      <c r="EZ287" s="192"/>
      <c r="FA287" s="192"/>
      <c r="FB287" s="192"/>
      <c r="FC287" s="192"/>
      <c r="FD287" s="192"/>
      <c r="FE287" s="192"/>
      <c r="FF287" s="192"/>
      <c r="FG287" s="192"/>
      <c r="FH287" s="192"/>
      <c r="FI287" s="192"/>
      <c r="FJ287" s="192"/>
      <c r="FK287" s="192"/>
      <c r="FL287" s="192"/>
      <c r="FM287" s="192"/>
      <c r="FN287" s="192"/>
      <c r="FO287" s="192"/>
      <c r="FP287" s="192"/>
      <c r="FQ287" s="192"/>
      <c r="FR287" s="192"/>
      <c r="FS287" s="192"/>
      <c r="FT287" s="192"/>
      <c r="FU287" s="192"/>
      <c r="FV287" s="192"/>
      <c r="FW287" s="192"/>
      <c r="FX287" s="192"/>
      <c r="FY287" s="192"/>
      <c r="FZ287" s="192"/>
      <c r="GA287" s="192"/>
      <c r="GB287" s="192"/>
      <c r="GC287" s="192"/>
      <c r="GD287" s="192"/>
      <c r="GE287" s="192"/>
      <c r="GF287" s="192"/>
      <c r="GG287" s="192"/>
      <c r="GH287" s="192"/>
      <c r="GI287" s="192"/>
      <c r="GJ287" s="192"/>
      <c r="GK287" s="192"/>
      <c r="GL287" s="192"/>
      <c r="GM287" s="192"/>
      <c r="GN287" s="192"/>
      <c r="GO287" s="192"/>
      <c r="GP287" s="192"/>
      <c r="GQ287" s="192"/>
      <c r="GR287" s="192"/>
      <c r="GS287" s="192"/>
      <c r="GT287" s="192"/>
      <c r="GU287" s="192"/>
      <c r="GV287" s="192"/>
      <c r="GW287" s="192"/>
      <c r="GX287" s="192"/>
      <c r="GY287" s="192"/>
      <c r="GZ287" s="192"/>
      <c r="HA287" s="192"/>
      <c r="HB287" s="192"/>
      <c r="HC287" s="192"/>
      <c r="HD287" s="192"/>
      <c r="HE287" s="192"/>
      <c r="HF287" s="192"/>
      <c r="HG287" s="192"/>
      <c r="HH287" s="192"/>
      <c r="HI287" s="192"/>
      <c r="HJ287" s="192"/>
      <c r="HK287" s="192"/>
      <c r="HL287" s="192"/>
      <c r="HM287" s="192"/>
      <c r="HN287" s="192"/>
      <c r="HO287" s="192"/>
      <c r="HP287" s="192"/>
      <c r="HQ287" s="192"/>
    </row>
    <row r="288" s="191" customFormat="1" spans="1:225">
      <c r="A288" s="203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  <c r="EC288" s="192"/>
      <c r="ED288" s="192"/>
      <c r="EE288" s="192"/>
      <c r="EF288" s="192"/>
      <c r="EG288" s="192"/>
      <c r="EH288" s="192"/>
      <c r="EI288" s="192"/>
      <c r="EJ288" s="192"/>
      <c r="EK288" s="192"/>
      <c r="EL288" s="192"/>
      <c r="EM288" s="192"/>
      <c r="EN288" s="192"/>
      <c r="EO288" s="192"/>
      <c r="EP288" s="192"/>
      <c r="EQ288" s="192"/>
      <c r="ER288" s="192"/>
      <c r="ES288" s="192"/>
      <c r="ET288" s="192"/>
      <c r="EU288" s="192"/>
      <c r="EV288" s="192"/>
      <c r="EW288" s="192"/>
      <c r="EX288" s="192"/>
      <c r="EY288" s="192"/>
      <c r="EZ288" s="192"/>
      <c r="FA288" s="192"/>
      <c r="FB288" s="192"/>
      <c r="FC288" s="192"/>
      <c r="FD288" s="192"/>
      <c r="FE288" s="192"/>
      <c r="FF288" s="192"/>
      <c r="FG288" s="192"/>
      <c r="FH288" s="192"/>
      <c r="FI288" s="192"/>
      <c r="FJ288" s="192"/>
      <c r="FK288" s="192"/>
      <c r="FL288" s="192"/>
      <c r="FM288" s="192"/>
      <c r="FN288" s="192"/>
      <c r="FO288" s="192"/>
      <c r="FP288" s="192"/>
      <c r="FQ288" s="192"/>
      <c r="FR288" s="192"/>
      <c r="FS288" s="192"/>
      <c r="FT288" s="192"/>
      <c r="FU288" s="192"/>
      <c r="FV288" s="192"/>
      <c r="FW288" s="192"/>
      <c r="FX288" s="192"/>
      <c r="FY288" s="192"/>
      <c r="FZ288" s="192"/>
      <c r="GA288" s="192"/>
      <c r="GB288" s="192"/>
      <c r="GC288" s="192"/>
      <c r="GD288" s="192"/>
      <c r="GE288" s="192"/>
      <c r="GF288" s="192"/>
      <c r="GG288" s="192"/>
      <c r="GH288" s="192"/>
      <c r="GI288" s="192"/>
      <c r="GJ288" s="192"/>
      <c r="GK288" s="192"/>
      <c r="GL288" s="192"/>
      <c r="GM288" s="192"/>
      <c r="GN288" s="192"/>
      <c r="GO288" s="192"/>
      <c r="GP288" s="192"/>
      <c r="GQ288" s="192"/>
      <c r="GR288" s="192"/>
      <c r="GS288" s="192"/>
      <c r="GT288" s="192"/>
      <c r="GU288" s="192"/>
      <c r="GV288" s="192"/>
      <c r="GW288" s="192"/>
      <c r="GX288" s="192"/>
      <c r="GY288" s="192"/>
      <c r="GZ288" s="192"/>
      <c r="HA288" s="192"/>
      <c r="HB288" s="192"/>
      <c r="HC288" s="192"/>
      <c r="HD288" s="192"/>
      <c r="HE288" s="192"/>
      <c r="HF288" s="192"/>
      <c r="HG288" s="192"/>
      <c r="HH288" s="192"/>
      <c r="HI288" s="192"/>
      <c r="HJ288" s="192"/>
      <c r="HK288" s="192"/>
      <c r="HL288" s="192"/>
      <c r="HM288" s="192"/>
      <c r="HN288" s="192"/>
      <c r="HO288" s="192"/>
      <c r="HP288" s="192"/>
      <c r="HQ288" s="192"/>
    </row>
    <row r="289" s="191" customFormat="1" spans="1:225">
      <c r="A289" s="203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192"/>
      <c r="EH289" s="192"/>
      <c r="EI289" s="192"/>
      <c r="EJ289" s="192"/>
      <c r="EK289" s="192"/>
      <c r="EL289" s="192"/>
      <c r="EM289" s="192"/>
      <c r="EN289" s="192"/>
      <c r="EO289" s="192"/>
      <c r="EP289" s="192"/>
      <c r="EQ289" s="192"/>
      <c r="ER289" s="192"/>
      <c r="ES289" s="192"/>
      <c r="ET289" s="192"/>
      <c r="EU289" s="192"/>
      <c r="EV289" s="192"/>
      <c r="EW289" s="192"/>
      <c r="EX289" s="192"/>
      <c r="EY289" s="192"/>
      <c r="EZ289" s="192"/>
      <c r="FA289" s="192"/>
      <c r="FB289" s="192"/>
      <c r="FC289" s="192"/>
      <c r="FD289" s="192"/>
      <c r="FE289" s="192"/>
      <c r="FF289" s="192"/>
      <c r="FG289" s="192"/>
      <c r="FH289" s="192"/>
      <c r="FI289" s="192"/>
      <c r="FJ289" s="192"/>
      <c r="FK289" s="192"/>
      <c r="FL289" s="192"/>
      <c r="FM289" s="192"/>
      <c r="FN289" s="192"/>
      <c r="FO289" s="192"/>
      <c r="FP289" s="192"/>
      <c r="FQ289" s="192"/>
      <c r="FR289" s="192"/>
      <c r="FS289" s="192"/>
      <c r="FT289" s="192"/>
      <c r="FU289" s="192"/>
      <c r="FV289" s="192"/>
      <c r="FW289" s="192"/>
      <c r="FX289" s="192"/>
      <c r="FY289" s="192"/>
      <c r="FZ289" s="192"/>
      <c r="GA289" s="192"/>
      <c r="GB289" s="192"/>
      <c r="GC289" s="192"/>
      <c r="GD289" s="192"/>
      <c r="GE289" s="192"/>
      <c r="GF289" s="192"/>
      <c r="GG289" s="192"/>
      <c r="GH289" s="192"/>
      <c r="GI289" s="192"/>
      <c r="GJ289" s="192"/>
      <c r="GK289" s="192"/>
      <c r="GL289" s="192"/>
      <c r="GM289" s="192"/>
      <c r="GN289" s="192"/>
      <c r="GO289" s="192"/>
      <c r="GP289" s="192"/>
      <c r="GQ289" s="192"/>
      <c r="GR289" s="192"/>
      <c r="GS289" s="192"/>
      <c r="GT289" s="192"/>
      <c r="GU289" s="192"/>
      <c r="GV289" s="192"/>
      <c r="GW289" s="192"/>
      <c r="GX289" s="192"/>
      <c r="GY289" s="192"/>
      <c r="GZ289" s="192"/>
      <c r="HA289" s="192"/>
      <c r="HB289" s="192"/>
      <c r="HC289" s="192"/>
      <c r="HD289" s="192"/>
      <c r="HE289" s="192"/>
      <c r="HF289" s="192"/>
      <c r="HG289" s="192"/>
      <c r="HH289" s="192"/>
      <c r="HI289" s="192"/>
      <c r="HJ289" s="192"/>
      <c r="HK289" s="192"/>
      <c r="HL289" s="192"/>
      <c r="HM289" s="192"/>
      <c r="HN289" s="192"/>
      <c r="HO289" s="192"/>
      <c r="HP289" s="192"/>
      <c r="HQ289" s="192"/>
    </row>
    <row r="290" s="191" customFormat="1" spans="1:225">
      <c r="A290" s="203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  <c r="EC290" s="192"/>
      <c r="ED290" s="192"/>
      <c r="EE290" s="192"/>
      <c r="EF290" s="192"/>
      <c r="EG290" s="192"/>
      <c r="EH290" s="192"/>
      <c r="EI290" s="192"/>
      <c r="EJ290" s="192"/>
      <c r="EK290" s="192"/>
      <c r="EL290" s="192"/>
      <c r="EM290" s="192"/>
      <c r="EN290" s="192"/>
      <c r="EO290" s="192"/>
      <c r="EP290" s="192"/>
      <c r="EQ290" s="192"/>
      <c r="ER290" s="192"/>
      <c r="ES290" s="192"/>
      <c r="ET290" s="192"/>
      <c r="EU290" s="192"/>
      <c r="EV290" s="192"/>
      <c r="EW290" s="192"/>
      <c r="EX290" s="192"/>
      <c r="EY290" s="192"/>
      <c r="EZ290" s="192"/>
      <c r="FA290" s="192"/>
      <c r="FB290" s="192"/>
      <c r="FC290" s="192"/>
      <c r="FD290" s="192"/>
      <c r="FE290" s="192"/>
      <c r="FF290" s="192"/>
      <c r="FG290" s="192"/>
      <c r="FH290" s="192"/>
      <c r="FI290" s="192"/>
      <c r="FJ290" s="192"/>
      <c r="FK290" s="192"/>
      <c r="FL290" s="192"/>
      <c r="FM290" s="192"/>
      <c r="FN290" s="192"/>
      <c r="FO290" s="192"/>
      <c r="FP290" s="192"/>
      <c r="FQ290" s="192"/>
      <c r="FR290" s="192"/>
      <c r="FS290" s="192"/>
      <c r="FT290" s="192"/>
      <c r="FU290" s="192"/>
      <c r="FV290" s="192"/>
      <c r="FW290" s="192"/>
      <c r="FX290" s="192"/>
      <c r="FY290" s="192"/>
      <c r="FZ290" s="192"/>
      <c r="GA290" s="192"/>
      <c r="GB290" s="192"/>
      <c r="GC290" s="192"/>
      <c r="GD290" s="192"/>
      <c r="GE290" s="192"/>
      <c r="GF290" s="192"/>
      <c r="GG290" s="192"/>
      <c r="GH290" s="192"/>
      <c r="GI290" s="192"/>
      <c r="GJ290" s="192"/>
      <c r="GK290" s="192"/>
      <c r="GL290" s="192"/>
      <c r="GM290" s="192"/>
      <c r="GN290" s="192"/>
      <c r="GO290" s="192"/>
      <c r="GP290" s="192"/>
      <c r="GQ290" s="192"/>
      <c r="GR290" s="192"/>
      <c r="GS290" s="192"/>
      <c r="GT290" s="192"/>
      <c r="GU290" s="192"/>
      <c r="GV290" s="192"/>
      <c r="GW290" s="192"/>
      <c r="GX290" s="192"/>
      <c r="GY290" s="192"/>
      <c r="GZ290" s="192"/>
      <c r="HA290" s="192"/>
      <c r="HB290" s="192"/>
      <c r="HC290" s="192"/>
      <c r="HD290" s="192"/>
      <c r="HE290" s="192"/>
      <c r="HF290" s="192"/>
      <c r="HG290" s="192"/>
      <c r="HH290" s="192"/>
      <c r="HI290" s="192"/>
      <c r="HJ290" s="192"/>
      <c r="HK290" s="192"/>
      <c r="HL290" s="192"/>
      <c r="HM290" s="192"/>
      <c r="HN290" s="192"/>
      <c r="HO290" s="192"/>
      <c r="HP290" s="192"/>
      <c r="HQ290" s="192"/>
    </row>
    <row r="291" s="191" customFormat="1" spans="1:225">
      <c r="A291" s="203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  <c r="EC291" s="192"/>
      <c r="ED291" s="192"/>
      <c r="EE291" s="192"/>
      <c r="EF291" s="192"/>
      <c r="EG291" s="192"/>
      <c r="EH291" s="192"/>
      <c r="EI291" s="192"/>
      <c r="EJ291" s="192"/>
      <c r="EK291" s="192"/>
      <c r="EL291" s="192"/>
      <c r="EM291" s="192"/>
      <c r="EN291" s="192"/>
      <c r="EO291" s="192"/>
      <c r="EP291" s="192"/>
      <c r="EQ291" s="192"/>
      <c r="ER291" s="192"/>
      <c r="ES291" s="192"/>
      <c r="ET291" s="192"/>
      <c r="EU291" s="192"/>
      <c r="EV291" s="192"/>
      <c r="EW291" s="192"/>
      <c r="EX291" s="192"/>
      <c r="EY291" s="192"/>
      <c r="EZ291" s="192"/>
      <c r="FA291" s="192"/>
      <c r="FB291" s="192"/>
      <c r="FC291" s="192"/>
      <c r="FD291" s="192"/>
      <c r="FE291" s="192"/>
      <c r="FF291" s="192"/>
      <c r="FG291" s="192"/>
      <c r="FH291" s="192"/>
      <c r="FI291" s="192"/>
      <c r="FJ291" s="192"/>
      <c r="FK291" s="192"/>
      <c r="FL291" s="192"/>
      <c r="FM291" s="192"/>
      <c r="FN291" s="192"/>
      <c r="FO291" s="192"/>
      <c r="FP291" s="192"/>
      <c r="FQ291" s="192"/>
      <c r="FR291" s="192"/>
      <c r="FS291" s="192"/>
      <c r="FT291" s="192"/>
      <c r="FU291" s="192"/>
      <c r="FV291" s="192"/>
      <c r="FW291" s="192"/>
      <c r="FX291" s="192"/>
      <c r="FY291" s="192"/>
      <c r="FZ291" s="192"/>
      <c r="GA291" s="192"/>
      <c r="GB291" s="192"/>
      <c r="GC291" s="192"/>
      <c r="GD291" s="192"/>
      <c r="GE291" s="192"/>
      <c r="GF291" s="192"/>
      <c r="GG291" s="192"/>
      <c r="GH291" s="192"/>
      <c r="GI291" s="192"/>
      <c r="GJ291" s="192"/>
      <c r="GK291" s="192"/>
      <c r="GL291" s="192"/>
      <c r="GM291" s="192"/>
      <c r="GN291" s="192"/>
      <c r="GO291" s="192"/>
      <c r="GP291" s="192"/>
      <c r="GQ291" s="192"/>
      <c r="GR291" s="192"/>
      <c r="GS291" s="192"/>
      <c r="GT291" s="192"/>
      <c r="GU291" s="192"/>
      <c r="GV291" s="192"/>
      <c r="GW291" s="192"/>
      <c r="GX291" s="192"/>
      <c r="GY291" s="192"/>
      <c r="GZ291" s="192"/>
      <c r="HA291" s="192"/>
      <c r="HB291" s="192"/>
      <c r="HC291" s="192"/>
      <c r="HD291" s="192"/>
      <c r="HE291" s="192"/>
      <c r="HF291" s="192"/>
      <c r="HG291" s="192"/>
      <c r="HH291" s="192"/>
      <c r="HI291" s="192"/>
      <c r="HJ291" s="192"/>
      <c r="HK291" s="192"/>
      <c r="HL291" s="192"/>
      <c r="HM291" s="192"/>
      <c r="HN291" s="192"/>
      <c r="HO291" s="192"/>
      <c r="HP291" s="192"/>
      <c r="HQ291" s="192"/>
    </row>
    <row r="292" s="191" customFormat="1" spans="1:225">
      <c r="A292" s="203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  <c r="EC292" s="192"/>
      <c r="ED292" s="192"/>
      <c r="EE292" s="192"/>
      <c r="EF292" s="192"/>
      <c r="EG292" s="192"/>
      <c r="EH292" s="192"/>
      <c r="EI292" s="192"/>
      <c r="EJ292" s="192"/>
      <c r="EK292" s="192"/>
      <c r="EL292" s="192"/>
      <c r="EM292" s="192"/>
      <c r="EN292" s="192"/>
      <c r="EO292" s="192"/>
      <c r="EP292" s="192"/>
      <c r="EQ292" s="192"/>
      <c r="ER292" s="192"/>
      <c r="ES292" s="192"/>
      <c r="ET292" s="192"/>
      <c r="EU292" s="192"/>
      <c r="EV292" s="192"/>
      <c r="EW292" s="192"/>
      <c r="EX292" s="192"/>
      <c r="EY292" s="192"/>
      <c r="EZ292" s="192"/>
      <c r="FA292" s="192"/>
      <c r="FB292" s="192"/>
      <c r="FC292" s="192"/>
      <c r="FD292" s="192"/>
      <c r="FE292" s="192"/>
      <c r="FF292" s="192"/>
      <c r="FG292" s="192"/>
      <c r="FH292" s="192"/>
      <c r="FI292" s="192"/>
      <c r="FJ292" s="192"/>
      <c r="FK292" s="192"/>
      <c r="FL292" s="192"/>
      <c r="FM292" s="192"/>
      <c r="FN292" s="192"/>
      <c r="FO292" s="192"/>
      <c r="FP292" s="192"/>
      <c r="FQ292" s="192"/>
      <c r="FR292" s="192"/>
      <c r="FS292" s="192"/>
      <c r="FT292" s="192"/>
      <c r="FU292" s="192"/>
      <c r="FV292" s="192"/>
      <c r="FW292" s="192"/>
      <c r="FX292" s="192"/>
      <c r="FY292" s="192"/>
      <c r="FZ292" s="192"/>
      <c r="GA292" s="192"/>
      <c r="GB292" s="192"/>
      <c r="GC292" s="192"/>
      <c r="GD292" s="192"/>
      <c r="GE292" s="192"/>
      <c r="GF292" s="192"/>
      <c r="GG292" s="192"/>
      <c r="GH292" s="192"/>
      <c r="GI292" s="192"/>
      <c r="GJ292" s="192"/>
      <c r="GK292" s="192"/>
      <c r="GL292" s="192"/>
      <c r="GM292" s="192"/>
      <c r="GN292" s="192"/>
      <c r="GO292" s="192"/>
      <c r="GP292" s="192"/>
      <c r="GQ292" s="192"/>
      <c r="GR292" s="192"/>
      <c r="GS292" s="192"/>
      <c r="GT292" s="192"/>
      <c r="GU292" s="192"/>
      <c r="GV292" s="192"/>
      <c r="GW292" s="192"/>
      <c r="GX292" s="192"/>
      <c r="GY292" s="192"/>
      <c r="GZ292" s="192"/>
      <c r="HA292" s="192"/>
      <c r="HB292" s="192"/>
      <c r="HC292" s="192"/>
      <c r="HD292" s="192"/>
      <c r="HE292" s="192"/>
      <c r="HF292" s="192"/>
      <c r="HG292" s="192"/>
      <c r="HH292" s="192"/>
      <c r="HI292" s="192"/>
      <c r="HJ292" s="192"/>
      <c r="HK292" s="192"/>
      <c r="HL292" s="192"/>
      <c r="HM292" s="192"/>
      <c r="HN292" s="192"/>
      <c r="HO292" s="192"/>
      <c r="HP292" s="192"/>
      <c r="HQ292" s="192"/>
    </row>
    <row r="293" s="191" customFormat="1" spans="1:225">
      <c r="A293" s="203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  <c r="EC293" s="192"/>
      <c r="ED293" s="192"/>
      <c r="EE293" s="192"/>
      <c r="EF293" s="192"/>
      <c r="EG293" s="192"/>
      <c r="EH293" s="192"/>
      <c r="EI293" s="192"/>
      <c r="EJ293" s="192"/>
      <c r="EK293" s="192"/>
      <c r="EL293" s="192"/>
      <c r="EM293" s="192"/>
      <c r="EN293" s="192"/>
      <c r="EO293" s="192"/>
      <c r="EP293" s="192"/>
      <c r="EQ293" s="192"/>
      <c r="ER293" s="192"/>
      <c r="ES293" s="192"/>
      <c r="ET293" s="192"/>
      <c r="EU293" s="192"/>
      <c r="EV293" s="192"/>
      <c r="EW293" s="192"/>
      <c r="EX293" s="192"/>
      <c r="EY293" s="192"/>
      <c r="EZ293" s="192"/>
      <c r="FA293" s="192"/>
      <c r="FB293" s="192"/>
      <c r="FC293" s="192"/>
      <c r="FD293" s="192"/>
      <c r="FE293" s="192"/>
      <c r="FF293" s="192"/>
      <c r="FG293" s="192"/>
      <c r="FH293" s="192"/>
      <c r="FI293" s="192"/>
      <c r="FJ293" s="192"/>
      <c r="FK293" s="192"/>
      <c r="FL293" s="192"/>
      <c r="FM293" s="192"/>
      <c r="FN293" s="192"/>
      <c r="FO293" s="192"/>
      <c r="FP293" s="192"/>
      <c r="FQ293" s="192"/>
      <c r="FR293" s="192"/>
      <c r="FS293" s="192"/>
      <c r="FT293" s="192"/>
      <c r="FU293" s="192"/>
      <c r="FV293" s="192"/>
      <c r="FW293" s="192"/>
      <c r="FX293" s="192"/>
      <c r="FY293" s="192"/>
      <c r="FZ293" s="192"/>
      <c r="GA293" s="192"/>
      <c r="GB293" s="192"/>
      <c r="GC293" s="192"/>
      <c r="GD293" s="192"/>
      <c r="GE293" s="192"/>
      <c r="GF293" s="192"/>
      <c r="GG293" s="192"/>
      <c r="GH293" s="192"/>
      <c r="GI293" s="192"/>
      <c r="GJ293" s="192"/>
      <c r="GK293" s="192"/>
      <c r="GL293" s="192"/>
      <c r="GM293" s="192"/>
      <c r="GN293" s="192"/>
      <c r="GO293" s="192"/>
      <c r="GP293" s="192"/>
      <c r="GQ293" s="192"/>
      <c r="GR293" s="192"/>
      <c r="GS293" s="192"/>
      <c r="GT293" s="192"/>
      <c r="GU293" s="192"/>
      <c r="GV293" s="192"/>
      <c r="GW293" s="192"/>
      <c r="GX293" s="192"/>
      <c r="GY293" s="192"/>
      <c r="GZ293" s="192"/>
      <c r="HA293" s="192"/>
      <c r="HB293" s="192"/>
      <c r="HC293" s="192"/>
      <c r="HD293" s="192"/>
      <c r="HE293" s="192"/>
      <c r="HF293" s="192"/>
      <c r="HG293" s="192"/>
      <c r="HH293" s="192"/>
      <c r="HI293" s="192"/>
      <c r="HJ293" s="192"/>
      <c r="HK293" s="192"/>
      <c r="HL293" s="192"/>
      <c r="HM293" s="192"/>
      <c r="HN293" s="192"/>
      <c r="HO293" s="192"/>
      <c r="HP293" s="192"/>
      <c r="HQ293" s="192"/>
    </row>
    <row r="294" s="191" customFormat="1" spans="1:225">
      <c r="A294" s="203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  <c r="EQ294" s="192"/>
      <c r="ER294" s="192"/>
      <c r="ES294" s="192"/>
      <c r="ET294" s="192"/>
      <c r="EU294" s="192"/>
      <c r="EV294" s="192"/>
      <c r="EW294" s="192"/>
      <c r="EX294" s="192"/>
      <c r="EY294" s="192"/>
      <c r="EZ294" s="192"/>
      <c r="FA294" s="192"/>
      <c r="FB294" s="192"/>
      <c r="FC294" s="192"/>
      <c r="FD294" s="192"/>
      <c r="FE294" s="192"/>
      <c r="FF294" s="192"/>
      <c r="FG294" s="192"/>
      <c r="FH294" s="192"/>
      <c r="FI294" s="192"/>
      <c r="FJ294" s="192"/>
      <c r="FK294" s="192"/>
      <c r="FL294" s="192"/>
      <c r="FM294" s="192"/>
      <c r="FN294" s="192"/>
      <c r="FO294" s="192"/>
      <c r="FP294" s="192"/>
      <c r="FQ294" s="192"/>
      <c r="FR294" s="192"/>
      <c r="FS294" s="192"/>
      <c r="FT294" s="192"/>
      <c r="FU294" s="192"/>
      <c r="FV294" s="192"/>
      <c r="FW294" s="192"/>
      <c r="FX294" s="192"/>
      <c r="FY294" s="192"/>
      <c r="FZ294" s="192"/>
      <c r="GA294" s="192"/>
      <c r="GB294" s="192"/>
      <c r="GC294" s="192"/>
      <c r="GD294" s="192"/>
      <c r="GE294" s="192"/>
      <c r="GF294" s="192"/>
      <c r="GG294" s="192"/>
      <c r="GH294" s="192"/>
      <c r="GI294" s="192"/>
      <c r="GJ294" s="192"/>
      <c r="GK294" s="192"/>
      <c r="GL294" s="192"/>
      <c r="GM294" s="192"/>
      <c r="GN294" s="192"/>
      <c r="GO294" s="192"/>
      <c r="GP294" s="192"/>
      <c r="GQ294" s="192"/>
      <c r="GR294" s="192"/>
      <c r="GS294" s="192"/>
      <c r="GT294" s="192"/>
      <c r="GU294" s="192"/>
      <c r="GV294" s="192"/>
      <c r="GW294" s="192"/>
      <c r="GX294" s="192"/>
      <c r="GY294" s="192"/>
      <c r="GZ294" s="192"/>
      <c r="HA294" s="192"/>
      <c r="HB294" s="192"/>
      <c r="HC294" s="192"/>
      <c r="HD294" s="192"/>
      <c r="HE294" s="192"/>
      <c r="HF294" s="192"/>
      <c r="HG294" s="192"/>
      <c r="HH294" s="192"/>
      <c r="HI294" s="192"/>
      <c r="HJ294" s="192"/>
      <c r="HK294" s="192"/>
      <c r="HL294" s="192"/>
      <c r="HM294" s="192"/>
      <c r="HN294" s="192"/>
      <c r="HO294" s="192"/>
      <c r="HP294" s="192"/>
      <c r="HQ294" s="192"/>
    </row>
    <row r="295" s="191" customFormat="1" spans="1:225">
      <c r="A295" s="203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  <c r="EC295" s="192"/>
      <c r="ED295" s="192"/>
      <c r="EE295" s="192"/>
      <c r="EF295" s="192"/>
      <c r="EG295" s="192"/>
      <c r="EH295" s="192"/>
      <c r="EI295" s="192"/>
      <c r="EJ295" s="192"/>
      <c r="EK295" s="192"/>
      <c r="EL295" s="192"/>
      <c r="EM295" s="192"/>
      <c r="EN295" s="192"/>
      <c r="EO295" s="192"/>
      <c r="EP295" s="192"/>
      <c r="EQ295" s="192"/>
      <c r="ER295" s="192"/>
      <c r="ES295" s="192"/>
      <c r="ET295" s="192"/>
      <c r="EU295" s="192"/>
      <c r="EV295" s="192"/>
      <c r="EW295" s="192"/>
      <c r="EX295" s="192"/>
      <c r="EY295" s="192"/>
      <c r="EZ295" s="192"/>
      <c r="FA295" s="192"/>
      <c r="FB295" s="192"/>
      <c r="FC295" s="192"/>
      <c r="FD295" s="192"/>
      <c r="FE295" s="192"/>
      <c r="FF295" s="192"/>
      <c r="FG295" s="192"/>
      <c r="FH295" s="192"/>
      <c r="FI295" s="192"/>
      <c r="FJ295" s="192"/>
      <c r="FK295" s="192"/>
      <c r="FL295" s="192"/>
      <c r="FM295" s="192"/>
      <c r="FN295" s="192"/>
      <c r="FO295" s="192"/>
      <c r="FP295" s="192"/>
      <c r="FQ295" s="192"/>
      <c r="FR295" s="192"/>
      <c r="FS295" s="192"/>
      <c r="FT295" s="192"/>
      <c r="FU295" s="192"/>
      <c r="FV295" s="192"/>
      <c r="FW295" s="192"/>
      <c r="FX295" s="192"/>
      <c r="FY295" s="192"/>
      <c r="FZ295" s="192"/>
      <c r="GA295" s="192"/>
      <c r="GB295" s="192"/>
      <c r="GC295" s="192"/>
      <c r="GD295" s="192"/>
      <c r="GE295" s="192"/>
      <c r="GF295" s="192"/>
      <c r="GG295" s="192"/>
      <c r="GH295" s="192"/>
      <c r="GI295" s="192"/>
      <c r="GJ295" s="192"/>
      <c r="GK295" s="192"/>
      <c r="GL295" s="192"/>
      <c r="GM295" s="192"/>
      <c r="GN295" s="192"/>
      <c r="GO295" s="192"/>
      <c r="GP295" s="192"/>
      <c r="GQ295" s="192"/>
      <c r="GR295" s="192"/>
      <c r="GS295" s="192"/>
      <c r="GT295" s="192"/>
      <c r="GU295" s="192"/>
      <c r="GV295" s="192"/>
      <c r="GW295" s="192"/>
      <c r="GX295" s="192"/>
      <c r="GY295" s="192"/>
      <c r="GZ295" s="192"/>
      <c r="HA295" s="192"/>
      <c r="HB295" s="192"/>
      <c r="HC295" s="192"/>
      <c r="HD295" s="192"/>
      <c r="HE295" s="192"/>
      <c r="HF295" s="192"/>
      <c r="HG295" s="192"/>
      <c r="HH295" s="192"/>
      <c r="HI295" s="192"/>
      <c r="HJ295" s="192"/>
      <c r="HK295" s="192"/>
      <c r="HL295" s="192"/>
      <c r="HM295" s="192"/>
      <c r="HN295" s="192"/>
      <c r="HO295" s="192"/>
      <c r="HP295" s="192"/>
      <c r="HQ295" s="192"/>
    </row>
    <row r="296" s="191" customFormat="1" spans="1:225">
      <c r="A296" s="203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  <c r="EC296" s="192"/>
      <c r="ED296" s="192"/>
      <c r="EE296" s="192"/>
      <c r="EF296" s="192"/>
      <c r="EG296" s="192"/>
      <c r="EH296" s="192"/>
      <c r="EI296" s="192"/>
      <c r="EJ296" s="192"/>
      <c r="EK296" s="192"/>
      <c r="EL296" s="192"/>
      <c r="EM296" s="192"/>
      <c r="EN296" s="192"/>
      <c r="EO296" s="192"/>
      <c r="EP296" s="192"/>
      <c r="EQ296" s="192"/>
      <c r="ER296" s="192"/>
      <c r="ES296" s="192"/>
      <c r="ET296" s="192"/>
      <c r="EU296" s="192"/>
      <c r="EV296" s="192"/>
      <c r="EW296" s="192"/>
      <c r="EX296" s="192"/>
      <c r="EY296" s="192"/>
      <c r="EZ296" s="192"/>
      <c r="FA296" s="192"/>
      <c r="FB296" s="192"/>
      <c r="FC296" s="192"/>
      <c r="FD296" s="192"/>
      <c r="FE296" s="192"/>
      <c r="FF296" s="192"/>
      <c r="FG296" s="192"/>
      <c r="FH296" s="192"/>
      <c r="FI296" s="192"/>
      <c r="FJ296" s="192"/>
      <c r="FK296" s="192"/>
      <c r="FL296" s="192"/>
      <c r="FM296" s="192"/>
      <c r="FN296" s="192"/>
      <c r="FO296" s="192"/>
      <c r="FP296" s="192"/>
      <c r="FQ296" s="192"/>
      <c r="FR296" s="192"/>
      <c r="FS296" s="192"/>
      <c r="FT296" s="192"/>
      <c r="FU296" s="192"/>
      <c r="FV296" s="192"/>
      <c r="FW296" s="192"/>
      <c r="FX296" s="192"/>
      <c r="FY296" s="192"/>
      <c r="FZ296" s="192"/>
      <c r="GA296" s="192"/>
      <c r="GB296" s="192"/>
      <c r="GC296" s="192"/>
      <c r="GD296" s="192"/>
      <c r="GE296" s="192"/>
      <c r="GF296" s="192"/>
      <c r="GG296" s="192"/>
      <c r="GH296" s="192"/>
      <c r="GI296" s="192"/>
      <c r="GJ296" s="192"/>
      <c r="GK296" s="192"/>
      <c r="GL296" s="192"/>
      <c r="GM296" s="192"/>
      <c r="GN296" s="192"/>
      <c r="GO296" s="192"/>
      <c r="GP296" s="192"/>
      <c r="GQ296" s="192"/>
      <c r="GR296" s="192"/>
      <c r="GS296" s="192"/>
      <c r="GT296" s="192"/>
      <c r="GU296" s="192"/>
      <c r="GV296" s="192"/>
      <c r="GW296" s="192"/>
      <c r="GX296" s="192"/>
      <c r="GY296" s="192"/>
      <c r="GZ296" s="192"/>
      <c r="HA296" s="192"/>
      <c r="HB296" s="192"/>
      <c r="HC296" s="192"/>
      <c r="HD296" s="192"/>
      <c r="HE296" s="192"/>
      <c r="HF296" s="192"/>
      <c r="HG296" s="192"/>
      <c r="HH296" s="192"/>
      <c r="HI296" s="192"/>
      <c r="HJ296" s="192"/>
      <c r="HK296" s="192"/>
      <c r="HL296" s="192"/>
      <c r="HM296" s="192"/>
      <c r="HN296" s="192"/>
      <c r="HO296" s="192"/>
      <c r="HP296" s="192"/>
      <c r="HQ296" s="192"/>
    </row>
    <row r="297" s="191" customFormat="1" spans="1:225">
      <c r="A297" s="203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  <c r="EC297" s="192"/>
      <c r="ED297" s="192"/>
      <c r="EE297" s="192"/>
      <c r="EF297" s="192"/>
      <c r="EG297" s="192"/>
      <c r="EH297" s="192"/>
      <c r="EI297" s="192"/>
      <c r="EJ297" s="192"/>
      <c r="EK297" s="192"/>
      <c r="EL297" s="192"/>
      <c r="EM297" s="192"/>
      <c r="EN297" s="192"/>
      <c r="EO297" s="192"/>
      <c r="EP297" s="192"/>
      <c r="EQ297" s="192"/>
      <c r="ER297" s="192"/>
      <c r="ES297" s="192"/>
      <c r="ET297" s="192"/>
      <c r="EU297" s="192"/>
      <c r="EV297" s="192"/>
      <c r="EW297" s="192"/>
      <c r="EX297" s="192"/>
      <c r="EY297" s="192"/>
      <c r="EZ297" s="192"/>
      <c r="FA297" s="192"/>
      <c r="FB297" s="192"/>
      <c r="FC297" s="192"/>
      <c r="FD297" s="192"/>
      <c r="FE297" s="192"/>
      <c r="FF297" s="192"/>
      <c r="FG297" s="192"/>
      <c r="FH297" s="192"/>
      <c r="FI297" s="192"/>
      <c r="FJ297" s="192"/>
      <c r="FK297" s="192"/>
      <c r="FL297" s="192"/>
      <c r="FM297" s="192"/>
      <c r="FN297" s="192"/>
      <c r="FO297" s="192"/>
      <c r="FP297" s="192"/>
      <c r="FQ297" s="192"/>
      <c r="FR297" s="192"/>
      <c r="FS297" s="192"/>
      <c r="FT297" s="192"/>
      <c r="FU297" s="192"/>
      <c r="FV297" s="192"/>
      <c r="FW297" s="192"/>
      <c r="FX297" s="192"/>
      <c r="FY297" s="192"/>
      <c r="FZ297" s="192"/>
      <c r="GA297" s="192"/>
      <c r="GB297" s="192"/>
      <c r="GC297" s="192"/>
      <c r="GD297" s="192"/>
      <c r="GE297" s="192"/>
      <c r="GF297" s="192"/>
      <c r="GG297" s="192"/>
      <c r="GH297" s="192"/>
      <c r="GI297" s="192"/>
      <c r="GJ297" s="192"/>
      <c r="GK297" s="192"/>
      <c r="GL297" s="192"/>
      <c r="GM297" s="192"/>
      <c r="GN297" s="192"/>
      <c r="GO297" s="192"/>
      <c r="GP297" s="192"/>
      <c r="GQ297" s="192"/>
      <c r="GR297" s="192"/>
      <c r="GS297" s="192"/>
      <c r="GT297" s="192"/>
      <c r="GU297" s="192"/>
      <c r="GV297" s="192"/>
      <c r="GW297" s="192"/>
      <c r="GX297" s="192"/>
      <c r="GY297" s="192"/>
      <c r="GZ297" s="192"/>
      <c r="HA297" s="192"/>
      <c r="HB297" s="192"/>
      <c r="HC297" s="192"/>
      <c r="HD297" s="192"/>
      <c r="HE297" s="192"/>
      <c r="HF297" s="192"/>
      <c r="HG297" s="192"/>
      <c r="HH297" s="192"/>
      <c r="HI297" s="192"/>
      <c r="HJ297" s="192"/>
      <c r="HK297" s="192"/>
      <c r="HL297" s="192"/>
      <c r="HM297" s="192"/>
      <c r="HN297" s="192"/>
      <c r="HO297" s="192"/>
      <c r="HP297" s="192"/>
      <c r="HQ297" s="192"/>
    </row>
    <row r="298" s="191" customFormat="1" spans="1:225">
      <c r="A298" s="203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  <c r="EC298" s="192"/>
      <c r="ED298" s="192"/>
      <c r="EE298" s="192"/>
      <c r="EF298" s="192"/>
      <c r="EG298" s="192"/>
      <c r="EH298" s="192"/>
      <c r="EI298" s="192"/>
      <c r="EJ298" s="192"/>
      <c r="EK298" s="192"/>
      <c r="EL298" s="192"/>
      <c r="EM298" s="192"/>
      <c r="EN298" s="192"/>
      <c r="EO298" s="192"/>
      <c r="EP298" s="192"/>
      <c r="EQ298" s="192"/>
      <c r="ER298" s="192"/>
      <c r="ES298" s="192"/>
      <c r="ET298" s="192"/>
      <c r="EU298" s="192"/>
      <c r="EV298" s="192"/>
      <c r="EW298" s="192"/>
      <c r="EX298" s="192"/>
      <c r="EY298" s="192"/>
      <c r="EZ298" s="192"/>
      <c r="FA298" s="192"/>
      <c r="FB298" s="192"/>
      <c r="FC298" s="192"/>
      <c r="FD298" s="192"/>
      <c r="FE298" s="192"/>
      <c r="FF298" s="192"/>
      <c r="FG298" s="192"/>
      <c r="FH298" s="192"/>
      <c r="FI298" s="192"/>
      <c r="FJ298" s="192"/>
      <c r="FK298" s="192"/>
      <c r="FL298" s="192"/>
      <c r="FM298" s="192"/>
      <c r="FN298" s="192"/>
      <c r="FO298" s="192"/>
      <c r="FP298" s="192"/>
      <c r="FQ298" s="192"/>
      <c r="FR298" s="192"/>
      <c r="FS298" s="192"/>
      <c r="FT298" s="192"/>
      <c r="FU298" s="192"/>
      <c r="FV298" s="192"/>
      <c r="FW298" s="192"/>
      <c r="FX298" s="192"/>
      <c r="FY298" s="192"/>
      <c r="FZ298" s="192"/>
      <c r="GA298" s="192"/>
      <c r="GB298" s="192"/>
      <c r="GC298" s="192"/>
      <c r="GD298" s="192"/>
      <c r="GE298" s="192"/>
      <c r="GF298" s="192"/>
      <c r="GG298" s="192"/>
      <c r="GH298" s="192"/>
      <c r="GI298" s="192"/>
      <c r="GJ298" s="192"/>
      <c r="GK298" s="192"/>
      <c r="GL298" s="192"/>
      <c r="GM298" s="192"/>
      <c r="GN298" s="192"/>
      <c r="GO298" s="192"/>
      <c r="GP298" s="192"/>
      <c r="GQ298" s="192"/>
      <c r="GR298" s="192"/>
      <c r="GS298" s="192"/>
      <c r="GT298" s="192"/>
      <c r="GU298" s="192"/>
      <c r="GV298" s="192"/>
      <c r="GW298" s="192"/>
      <c r="GX298" s="192"/>
      <c r="GY298" s="192"/>
      <c r="GZ298" s="192"/>
      <c r="HA298" s="192"/>
      <c r="HB298" s="192"/>
      <c r="HC298" s="192"/>
      <c r="HD298" s="192"/>
      <c r="HE298" s="192"/>
      <c r="HF298" s="192"/>
      <c r="HG298" s="192"/>
      <c r="HH298" s="192"/>
      <c r="HI298" s="192"/>
      <c r="HJ298" s="192"/>
      <c r="HK298" s="192"/>
      <c r="HL298" s="192"/>
      <c r="HM298" s="192"/>
      <c r="HN298" s="192"/>
      <c r="HO298" s="192"/>
      <c r="HP298" s="192"/>
      <c r="HQ298" s="192"/>
    </row>
    <row r="299" s="191" customFormat="1" spans="1:225">
      <c r="A299" s="203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  <c r="EC299" s="192"/>
      <c r="ED299" s="192"/>
      <c r="EE299" s="192"/>
      <c r="EF299" s="192"/>
      <c r="EG299" s="192"/>
      <c r="EH299" s="192"/>
      <c r="EI299" s="192"/>
      <c r="EJ299" s="192"/>
      <c r="EK299" s="192"/>
      <c r="EL299" s="192"/>
      <c r="EM299" s="192"/>
      <c r="EN299" s="192"/>
      <c r="EO299" s="192"/>
      <c r="EP299" s="192"/>
      <c r="EQ299" s="192"/>
      <c r="ER299" s="192"/>
      <c r="ES299" s="192"/>
      <c r="ET299" s="192"/>
      <c r="EU299" s="192"/>
      <c r="EV299" s="192"/>
      <c r="EW299" s="192"/>
      <c r="EX299" s="192"/>
      <c r="EY299" s="192"/>
      <c r="EZ299" s="192"/>
      <c r="FA299" s="192"/>
      <c r="FB299" s="192"/>
      <c r="FC299" s="192"/>
      <c r="FD299" s="192"/>
      <c r="FE299" s="192"/>
      <c r="FF299" s="192"/>
      <c r="FG299" s="192"/>
      <c r="FH299" s="192"/>
      <c r="FI299" s="192"/>
      <c r="FJ299" s="192"/>
      <c r="FK299" s="192"/>
      <c r="FL299" s="192"/>
      <c r="FM299" s="192"/>
      <c r="FN299" s="192"/>
      <c r="FO299" s="192"/>
      <c r="FP299" s="192"/>
      <c r="FQ299" s="192"/>
      <c r="FR299" s="192"/>
      <c r="FS299" s="192"/>
      <c r="FT299" s="192"/>
      <c r="FU299" s="192"/>
      <c r="FV299" s="192"/>
      <c r="FW299" s="192"/>
      <c r="FX299" s="192"/>
      <c r="FY299" s="192"/>
      <c r="FZ299" s="192"/>
      <c r="GA299" s="192"/>
      <c r="GB299" s="192"/>
      <c r="GC299" s="192"/>
      <c r="GD299" s="192"/>
      <c r="GE299" s="192"/>
      <c r="GF299" s="192"/>
      <c r="GG299" s="192"/>
      <c r="GH299" s="192"/>
      <c r="GI299" s="192"/>
      <c r="GJ299" s="192"/>
      <c r="GK299" s="192"/>
      <c r="GL299" s="192"/>
      <c r="GM299" s="192"/>
      <c r="GN299" s="192"/>
      <c r="GO299" s="192"/>
      <c r="GP299" s="192"/>
      <c r="GQ299" s="192"/>
      <c r="GR299" s="192"/>
      <c r="GS299" s="192"/>
      <c r="GT299" s="192"/>
      <c r="GU299" s="192"/>
      <c r="GV299" s="192"/>
      <c r="GW299" s="192"/>
      <c r="GX299" s="192"/>
      <c r="GY299" s="192"/>
      <c r="GZ299" s="192"/>
      <c r="HA299" s="192"/>
      <c r="HB299" s="192"/>
      <c r="HC299" s="192"/>
      <c r="HD299" s="192"/>
      <c r="HE299" s="192"/>
      <c r="HF299" s="192"/>
      <c r="HG299" s="192"/>
      <c r="HH299" s="192"/>
      <c r="HI299" s="192"/>
      <c r="HJ299" s="192"/>
      <c r="HK299" s="192"/>
      <c r="HL299" s="192"/>
      <c r="HM299" s="192"/>
      <c r="HN299" s="192"/>
      <c r="HO299" s="192"/>
      <c r="HP299" s="192"/>
      <c r="HQ299" s="192"/>
    </row>
    <row r="300" s="191" customFormat="1" spans="1:225">
      <c r="A300" s="203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192"/>
      <c r="EI300" s="192"/>
      <c r="EJ300" s="192"/>
      <c r="EK300" s="192"/>
      <c r="EL300" s="192"/>
      <c r="EM300" s="192"/>
      <c r="EN300" s="192"/>
      <c r="EO300" s="192"/>
      <c r="EP300" s="192"/>
      <c r="EQ300" s="192"/>
      <c r="ER300" s="192"/>
      <c r="ES300" s="192"/>
      <c r="ET300" s="192"/>
      <c r="EU300" s="192"/>
      <c r="EV300" s="192"/>
      <c r="EW300" s="192"/>
      <c r="EX300" s="192"/>
      <c r="EY300" s="192"/>
      <c r="EZ300" s="192"/>
      <c r="FA300" s="192"/>
      <c r="FB300" s="192"/>
      <c r="FC300" s="192"/>
      <c r="FD300" s="192"/>
      <c r="FE300" s="192"/>
      <c r="FF300" s="192"/>
      <c r="FG300" s="192"/>
      <c r="FH300" s="192"/>
      <c r="FI300" s="192"/>
      <c r="FJ300" s="192"/>
      <c r="FK300" s="192"/>
      <c r="FL300" s="192"/>
      <c r="FM300" s="192"/>
      <c r="FN300" s="192"/>
      <c r="FO300" s="192"/>
      <c r="FP300" s="192"/>
      <c r="FQ300" s="192"/>
      <c r="FR300" s="192"/>
      <c r="FS300" s="192"/>
      <c r="FT300" s="192"/>
      <c r="FU300" s="192"/>
      <c r="FV300" s="192"/>
      <c r="FW300" s="192"/>
      <c r="FX300" s="192"/>
      <c r="FY300" s="192"/>
      <c r="FZ300" s="192"/>
      <c r="GA300" s="192"/>
      <c r="GB300" s="192"/>
      <c r="GC300" s="192"/>
      <c r="GD300" s="192"/>
      <c r="GE300" s="192"/>
      <c r="GF300" s="192"/>
      <c r="GG300" s="192"/>
      <c r="GH300" s="192"/>
      <c r="GI300" s="192"/>
      <c r="GJ300" s="192"/>
      <c r="GK300" s="192"/>
      <c r="GL300" s="192"/>
      <c r="GM300" s="192"/>
      <c r="GN300" s="192"/>
      <c r="GO300" s="192"/>
      <c r="GP300" s="192"/>
      <c r="GQ300" s="192"/>
      <c r="GR300" s="192"/>
      <c r="GS300" s="192"/>
      <c r="GT300" s="192"/>
      <c r="GU300" s="192"/>
      <c r="GV300" s="192"/>
      <c r="GW300" s="192"/>
      <c r="GX300" s="192"/>
      <c r="GY300" s="192"/>
      <c r="GZ300" s="192"/>
      <c r="HA300" s="192"/>
      <c r="HB300" s="192"/>
      <c r="HC300" s="192"/>
      <c r="HD300" s="192"/>
      <c r="HE300" s="192"/>
      <c r="HF300" s="192"/>
      <c r="HG300" s="192"/>
      <c r="HH300" s="192"/>
      <c r="HI300" s="192"/>
      <c r="HJ300" s="192"/>
      <c r="HK300" s="192"/>
      <c r="HL300" s="192"/>
      <c r="HM300" s="192"/>
      <c r="HN300" s="192"/>
      <c r="HO300" s="192"/>
      <c r="HP300" s="192"/>
      <c r="HQ300" s="192"/>
    </row>
    <row r="301" s="191" customFormat="1" spans="1:225">
      <c r="A301" s="203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  <c r="EC301" s="192"/>
      <c r="ED301" s="192"/>
      <c r="EE301" s="192"/>
      <c r="EF301" s="192"/>
      <c r="EG301" s="192"/>
      <c r="EH301" s="192"/>
      <c r="EI301" s="192"/>
      <c r="EJ301" s="192"/>
      <c r="EK301" s="192"/>
      <c r="EL301" s="192"/>
      <c r="EM301" s="192"/>
      <c r="EN301" s="192"/>
      <c r="EO301" s="192"/>
      <c r="EP301" s="192"/>
      <c r="EQ301" s="192"/>
      <c r="ER301" s="192"/>
      <c r="ES301" s="192"/>
      <c r="ET301" s="192"/>
      <c r="EU301" s="192"/>
      <c r="EV301" s="192"/>
      <c r="EW301" s="192"/>
      <c r="EX301" s="192"/>
      <c r="EY301" s="192"/>
      <c r="EZ301" s="192"/>
      <c r="FA301" s="192"/>
      <c r="FB301" s="192"/>
      <c r="FC301" s="192"/>
      <c r="FD301" s="192"/>
      <c r="FE301" s="192"/>
      <c r="FF301" s="192"/>
      <c r="FG301" s="192"/>
      <c r="FH301" s="192"/>
      <c r="FI301" s="192"/>
      <c r="FJ301" s="192"/>
      <c r="FK301" s="192"/>
      <c r="FL301" s="192"/>
      <c r="FM301" s="192"/>
      <c r="FN301" s="192"/>
      <c r="FO301" s="192"/>
      <c r="FP301" s="192"/>
      <c r="FQ301" s="192"/>
      <c r="FR301" s="192"/>
      <c r="FS301" s="192"/>
      <c r="FT301" s="192"/>
      <c r="FU301" s="192"/>
      <c r="FV301" s="192"/>
      <c r="FW301" s="192"/>
      <c r="FX301" s="192"/>
      <c r="FY301" s="192"/>
      <c r="FZ301" s="192"/>
      <c r="GA301" s="192"/>
      <c r="GB301" s="192"/>
      <c r="GC301" s="192"/>
      <c r="GD301" s="192"/>
      <c r="GE301" s="192"/>
      <c r="GF301" s="192"/>
      <c r="GG301" s="192"/>
      <c r="GH301" s="192"/>
      <c r="GI301" s="192"/>
      <c r="GJ301" s="192"/>
      <c r="GK301" s="192"/>
      <c r="GL301" s="192"/>
      <c r="GM301" s="192"/>
      <c r="GN301" s="192"/>
      <c r="GO301" s="192"/>
      <c r="GP301" s="192"/>
      <c r="GQ301" s="192"/>
      <c r="GR301" s="192"/>
      <c r="GS301" s="192"/>
      <c r="GT301" s="192"/>
      <c r="GU301" s="192"/>
      <c r="GV301" s="192"/>
      <c r="GW301" s="192"/>
      <c r="GX301" s="192"/>
      <c r="GY301" s="192"/>
      <c r="GZ301" s="192"/>
      <c r="HA301" s="192"/>
      <c r="HB301" s="192"/>
      <c r="HC301" s="192"/>
      <c r="HD301" s="192"/>
      <c r="HE301" s="192"/>
      <c r="HF301" s="192"/>
      <c r="HG301" s="192"/>
      <c r="HH301" s="192"/>
      <c r="HI301" s="192"/>
      <c r="HJ301" s="192"/>
      <c r="HK301" s="192"/>
      <c r="HL301" s="192"/>
      <c r="HM301" s="192"/>
      <c r="HN301" s="192"/>
      <c r="HO301" s="192"/>
      <c r="HP301" s="192"/>
      <c r="HQ301" s="192"/>
    </row>
    <row r="302" s="191" customFormat="1" spans="1:225">
      <c r="A302" s="203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  <c r="EC302" s="192"/>
      <c r="ED302" s="192"/>
      <c r="EE302" s="192"/>
      <c r="EF302" s="192"/>
      <c r="EG302" s="192"/>
      <c r="EH302" s="192"/>
      <c r="EI302" s="192"/>
      <c r="EJ302" s="192"/>
      <c r="EK302" s="192"/>
      <c r="EL302" s="192"/>
      <c r="EM302" s="192"/>
      <c r="EN302" s="192"/>
      <c r="EO302" s="192"/>
      <c r="EP302" s="192"/>
      <c r="EQ302" s="192"/>
      <c r="ER302" s="192"/>
      <c r="ES302" s="192"/>
      <c r="ET302" s="192"/>
      <c r="EU302" s="192"/>
      <c r="EV302" s="192"/>
      <c r="EW302" s="192"/>
      <c r="EX302" s="192"/>
      <c r="EY302" s="192"/>
      <c r="EZ302" s="192"/>
      <c r="FA302" s="192"/>
      <c r="FB302" s="192"/>
      <c r="FC302" s="192"/>
      <c r="FD302" s="192"/>
      <c r="FE302" s="192"/>
      <c r="FF302" s="192"/>
      <c r="FG302" s="192"/>
      <c r="FH302" s="192"/>
      <c r="FI302" s="192"/>
      <c r="FJ302" s="192"/>
      <c r="FK302" s="192"/>
      <c r="FL302" s="192"/>
      <c r="FM302" s="192"/>
      <c r="FN302" s="192"/>
      <c r="FO302" s="192"/>
      <c r="FP302" s="192"/>
      <c r="FQ302" s="192"/>
      <c r="FR302" s="192"/>
      <c r="FS302" s="192"/>
      <c r="FT302" s="192"/>
      <c r="FU302" s="192"/>
      <c r="FV302" s="192"/>
      <c r="FW302" s="192"/>
      <c r="FX302" s="192"/>
      <c r="FY302" s="192"/>
      <c r="FZ302" s="192"/>
      <c r="GA302" s="192"/>
      <c r="GB302" s="192"/>
      <c r="GC302" s="192"/>
      <c r="GD302" s="192"/>
      <c r="GE302" s="192"/>
      <c r="GF302" s="192"/>
      <c r="GG302" s="192"/>
      <c r="GH302" s="192"/>
      <c r="GI302" s="192"/>
      <c r="GJ302" s="192"/>
      <c r="GK302" s="192"/>
      <c r="GL302" s="192"/>
      <c r="GM302" s="192"/>
      <c r="GN302" s="192"/>
      <c r="GO302" s="192"/>
      <c r="GP302" s="192"/>
      <c r="GQ302" s="192"/>
      <c r="GR302" s="192"/>
      <c r="GS302" s="192"/>
      <c r="GT302" s="192"/>
      <c r="GU302" s="192"/>
      <c r="GV302" s="192"/>
      <c r="GW302" s="192"/>
      <c r="GX302" s="192"/>
      <c r="GY302" s="192"/>
      <c r="GZ302" s="192"/>
      <c r="HA302" s="192"/>
      <c r="HB302" s="192"/>
      <c r="HC302" s="192"/>
      <c r="HD302" s="192"/>
      <c r="HE302" s="192"/>
      <c r="HF302" s="192"/>
      <c r="HG302" s="192"/>
      <c r="HH302" s="192"/>
      <c r="HI302" s="192"/>
      <c r="HJ302" s="192"/>
      <c r="HK302" s="192"/>
      <c r="HL302" s="192"/>
      <c r="HM302" s="192"/>
      <c r="HN302" s="192"/>
      <c r="HO302" s="192"/>
      <c r="HP302" s="192"/>
      <c r="HQ302" s="192"/>
    </row>
    <row r="303" s="191" customFormat="1" spans="1:225">
      <c r="A303" s="203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  <c r="EC303" s="192"/>
      <c r="ED303" s="192"/>
      <c r="EE303" s="192"/>
      <c r="EF303" s="192"/>
      <c r="EG303" s="192"/>
      <c r="EH303" s="192"/>
      <c r="EI303" s="192"/>
      <c r="EJ303" s="192"/>
      <c r="EK303" s="192"/>
      <c r="EL303" s="192"/>
      <c r="EM303" s="192"/>
      <c r="EN303" s="192"/>
      <c r="EO303" s="192"/>
      <c r="EP303" s="192"/>
      <c r="EQ303" s="192"/>
      <c r="ER303" s="192"/>
      <c r="ES303" s="192"/>
      <c r="ET303" s="192"/>
      <c r="EU303" s="192"/>
      <c r="EV303" s="192"/>
      <c r="EW303" s="192"/>
      <c r="EX303" s="192"/>
      <c r="EY303" s="192"/>
      <c r="EZ303" s="192"/>
      <c r="FA303" s="192"/>
      <c r="FB303" s="192"/>
      <c r="FC303" s="192"/>
      <c r="FD303" s="192"/>
      <c r="FE303" s="192"/>
      <c r="FF303" s="192"/>
      <c r="FG303" s="192"/>
      <c r="FH303" s="192"/>
      <c r="FI303" s="192"/>
      <c r="FJ303" s="192"/>
      <c r="FK303" s="192"/>
      <c r="FL303" s="192"/>
      <c r="FM303" s="192"/>
      <c r="FN303" s="192"/>
      <c r="FO303" s="192"/>
      <c r="FP303" s="192"/>
      <c r="FQ303" s="192"/>
      <c r="FR303" s="192"/>
      <c r="FS303" s="192"/>
      <c r="FT303" s="192"/>
      <c r="FU303" s="192"/>
      <c r="FV303" s="192"/>
      <c r="FW303" s="192"/>
      <c r="FX303" s="192"/>
      <c r="FY303" s="192"/>
      <c r="FZ303" s="192"/>
      <c r="GA303" s="192"/>
      <c r="GB303" s="192"/>
      <c r="GC303" s="192"/>
      <c r="GD303" s="192"/>
      <c r="GE303" s="192"/>
      <c r="GF303" s="192"/>
      <c r="GG303" s="192"/>
      <c r="GH303" s="192"/>
      <c r="GI303" s="192"/>
      <c r="GJ303" s="192"/>
      <c r="GK303" s="192"/>
      <c r="GL303" s="192"/>
      <c r="GM303" s="192"/>
      <c r="GN303" s="192"/>
      <c r="GO303" s="192"/>
      <c r="GP303" s="192"/>
      <c r="GQ303" s="192"/>
      <c r="GR303" s="192"/>
      <c r="GS303" s="192"/>
      <c r="GT303" s="192"/>
      <c r="GU303" s="192"/>
      <c r="GV303" s="192"/>
      <c r="GW303" s="192"/>
      <c r="GX303" s="192"/>
      <c r="GY303" s="192"/>
      <c r="GZ303" s="192"/>
      <c r="HA303" s="192"/>
      <c r="HB303" s="192"/>
      <c r="HC303" s="192"/>
      <c r="HD303" s="192"/>
      <c r="HE303" s="192"/>
      <c r="HF303" s="192"/>
      <c r="HG303" s="192"/>
      <c r="HH303" s="192"/>
      <c r="HI303" s="192"/>
      <c r="HJ303" s="192"/>
      <c r="HK303" s="192"/>
      <c r="HL303" s="192"/>
      <c r="HM303" s="192"/>
      <c r="HN303" s="192"/>
      <c r="HO303" s="192"/>
      <c r="HP303" s="192"/>
      <c r="HQ303" s="192"/>
    </row>
    <row r="304" s="191" customFormat="1" spans="1:225">
      <c r="A304" s="203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  <c r="EC304" s="192"/>
      <c r="ED304" s="192"/>
      <c r="EE304" s="192"/>
      <c r="EF304" s="192"/>
      <c r="EG304" s="192"/>
      <c r="EH304" s="192"/>
      <c r="EI304" s="192"/>
      <c r="EJ304" s="192"/>
      <c r="EK304" s="192"/>
      <c r="EL304" s="192"/>
      <c r="EM304" s="192"/>
      <c r="EN304" s="192"/>
      <c r="EO304" s="192"/>
      <c r="EP304" s="192"/>
      <c r="EQ304" s="192"/>
      <c r="ER304" s="192"/>
      <c r="ES304" s="192"/>
      <c r="ET304" s="192"/>
      <c r="EU304" s="192"/>
      <c r="EV304" s="192"/>
      <c r="EW304" s="192"/>
      <c r="EX304" s="192"/>
      <c r="EY304" s="192"/>
      <c r="EZ304" s="192"/>
      <c r="FA304" s="192"/>
      <c r="FB304" s="192"/>
      <c r="FC304" s="192"/>
      <c r="FD304" s="192"/>
      <c r="FE304" s="192"/>
      <c r="FF304" s="192"/>
      <c r="FG304" s="192"/>
      <c r="FH304" s="192"/>
      <c r="FI304" s="192"/>
      <c r="FJ304" s="192"/>
      <c r="FK304" s="192"/>
      <c r="FL304" s="192"/>
      <c r="FM304" s="192"/>
      <c r="FN304" s="192"/>
      <c r="FO304" s="192"/>
      <c r="FP304" s="192"/>
      <c r="FQ304" s="192"/>
      <c r="FR304" s="192"/>
      <c r="FS304" s="192"/>
      <c r="FT304" s="192"/>
      <c r="FU304" s="192"/>
      <c r="FV304" s="192"/>
      <c r="FW304" s="192"/>
      <c r="FX304" s="192"/>
      <c r="FY304" s="192"/>
      <c r="FZ304" s="192"/>
      <c r="GA304" s="192"/>
      <c r="GB304" s="192"/>
      <c r="GC304" s="192"/>
      <c r="GD304" s="192"/>
      <c r="GE304" s="192"/>
      <c r="GF304" s="192"/>
      <c r="GG304" s="192"/>
      <c r="GH304" s="192"/>
      <c r="GI304" s="192"/>
      <c r="GJ304" s="192"/>
      <c r="GK304" s="192"/>
      <c r="GL304" s="192"/>
      <c r="GM304" s="192"/>
      <c r="GN304" s="192"/>
      <c r="GO304" s="192"/>
      <c r="GP304" s="192"/>
      <c r="GQ304" s="192"/>
      <c r="GR304" s="192"/>
      <c r="GS304" s="192"/>
      <c r="GT304" s="192"/>
      <c r="GU304" s="192"/>
      <c r="GV304" s="192"/>
      <c r="GW304" s="192"/>
      <c r="GX304" s="192"/>
      <c r="GY304" s="192"/>
      <c r="GZ304" s="192"/>
      <c r="HA304" s="192"/>
      <c r="HB304" s="192"/>
      <c r="HC304" s="192"/>
      <c r="HD304" s="192"/>
      <c r="HE304" s="192"/>
      <c r="HF304" s="192"/>
      <c r="HG304" s="192"/>
      <c r="HH304" s="192"/>
      <c r="HI304" s="192"/>
      <c r="HJ304" s="192"/>
      <c r="HK304" s="192"/>
      <c r="HL304" s="192"/>
      <c r="HM304" s="192"/>
      <c r="HN304" s="192"/>
      <c r="HO304" s="192"/>
      <c r="HP304" s="192"/>
      <c r="HQ304" s="192"/>
    </row>
    <row r="305" s="191" customFormat="1" spans="1:225">
      <c r="A305" s="203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  <c r="EC305" s="192"/>
      <c r="ED305" s="192"/>
      <c r="EE305" s="192"/>
      <c r="EF305" s="192"/>
      <c r="EG305" s="192"/>
      <c r="EH305" s="192"/>
      <c r="EI305" s="192"/>
      <c r="EJ305" s="192"/>
      <c r="EK305" s="192"/>
      <c r="EL305" s="192"/>
      <c r="EM305" s="192"/>
      <c r="EN305" s="192"/>
      <c r="EO305" s="192"/>
      <c r="EP305" s="192"/>
      <c r="EQ305" s="192"/>
      <c r="ER305" s="192"/>
      <c r="ES305" s="192"/>
      <c r="ET305" s="192"/>
      <c r="EU305" s="192"/>
      <c r="EV305" s="192"/>
      <c r="EW305" s="192"/>
      <c r="EX305" s="192"/>
      <c r="EY305" s="192"/>
      <c r="EZ305" s="192"/>
      <c r="FA305" s="192"/>
      <c r="FB305" s="192"/>
      <c r="FC305" s="192"/>
      <c r="FD305" s="192"/>
      <c r="FE305" s="192"/>
      <c r="FF305" s="192"/>
      <c r="FG305" s="192"/>
      <c r="FH305" s="192"/>
      <c r="FI305" s="192"/>
      <c r="FJ305" s="192"/>
      <c r="FK305" s="192"/>
      <c r="FL305" s="192"/>
      <c r="FM305" s="192"/>
      <c r="FN305" s="192"/>
      <c r="FO305" s="192"/>
      <c r="FP305" s="192"/>
      <c r="FQ305" s="192"/>
      <c r="FR305" s="192"/>
      <c r="FS305" s="192"/>
      <c r="FT305" s="192"/>
      <c r="FU305" s="192"/>
      <c r="FV305" s="192"/>
      <c r="FW305" s="192"/>
      <c r="FX305" s="192"/>
      <c r="FY305" s="192"/>
      <c r="FZ305" s="192"/>
      <c r="GA305" s="192"/>
      <c r="GB305" s="192"/>
      <c r="GC305" s="192"/>
      <c r="GD305" s="192"/>
      <c r="GE305" s="192"/>
      <c r="GF305" s="192"/>
      <c r="GG305" s="192"/>
      <c r="GH305" s="192"/>
      <c r="GI305" s="192"/>
      <c r="GJ305" s="192"/>
      <c r="GK305" s="192"/>
      <c r="GL305" s="192"/>
      <c r="GM305" s="192"/>
      <c r="GN305" s="192"/>
      <c r="GO305" s="192"/>
      <c r="GP305" s="192"/>
      <c r="GQ305" s="192"/>
      <c r="GR305" s="192"/>
      <c r="GS305" s="192"/>
      <c r="GT305" s="192"/>
      <c r="GU305" s="192"/>
      <c r="GV305" s="192"/>
      <c r="GW305" s="192"/>
      <c r="GX305" s="192"/>
      <c r="GY305" s="192"/>
      <c r="GZ305" s="192"/>
      <c r="HA305" s="192"/>
      <c r="HB305" s="192"/>
      <c r="HC305" s="192"/>
      <c r="HD305" s="192"/>
      <c r="HE305" s="192"/>
      <c r="HF305" s="192"/>
      <c r="HG305" s="192"/>
      <c r="HH305" s="192"/>
      <c r="HI305" s="192"/>
      <c r="HJ305" s="192"/>
      <c r="HK305" s="192"/>
      <c r="HL305" s="192"/>
      <c r="HM305" s="192"/>
      <c r="HN305" s="192"/>
      <c r="HO305" s="192"/>
      <c r="HP305" s="192"/>
      <c r="HQ305" s="192"/>
    </row>
    <row r="306" s="191" customFormat="1" spans="1:225">
      <c r="A306" s="203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  <c r="EC306" s="192"/>
      <c r="ED306" s="192"/>
      <c r="EE306" s="192"/>
      <c r="EF306" s="192"/>
      <c r="EG306" s="192"/>
      <c r="EH306" s="192"/>
      <c r="EI306" s="192"/>
      <c r="EJ306" s="192"/>
      <c r="EK306" s="192"/>
      <c r="EL306" s="192"/>
      <c r="EM306" s="192"/>
      <c r="EN306" s="192"/>
      <c r="EO306" s="192"/>
      <c r="EP306" s="192"/>
      <c r="EQ306" s="192"/>
      <c r="ER306" s="192"/>
      <c r="ES306" s="192"/>
      <c r="ET306" s="192"/>
      <c r="EU306" s="192"/>
      <c r="EV306" s="192"/>
      <c r="EW306" s="192"/>
      <c r="EX306" s="192"/>
      <c r="EY306" s="192"/>
      <c r="EZ306" s="192"/>
      <c r="FA306" s="192"/>
      <c r="FB306" s="192"/>
      <c r="FC306" s="192"/>
      <c r="FD306" s="192"/>
      <c r="FE306" s="192"/>
      <c r="FF306" s="192"/>
      <c r="FG306" s="192"/>
      <c r="FH306" s="192"/>
      <c r="FI306" s="192"/>
      <c r="FJ306" s="192"/>
      <c r="FK306" s="192"/>
      <c r="FL306" s="192"/>
      <c r="FM306" s="192"/>
      <c r="FN306" s="192"/>
      <c r="FO306" s="192"/>
      <c r="FP306" s="192"/>
      <c r="FQ306" s="192"/>
      <c r="FR306" s="192"/>
      <c r="FS306" s="192"/>
      <c r="FT306" s="192"/>
      <c r="FU306" s="192"/>
      <c r="FV306" s="192"/>
      <c r="FW306" s="192"/>
      <c r="FX306" s="192"/>
      <c r="FY306" s="192"/>
      <c r="FZ306" s="192"/>
      <c r="GA306" s="192"/>
      <c r="GB306" s="192"/>
      <c r="GC306" s="192"/>
      <c r="GD306" s="192"/>
      <c r="GE306" s="192"/>
      <c r="GF306" s="192"/>
      <c r="GG306" s="192"/>
      <c r="GH306" s="192"/>
      <c r="GI306" s="192"/>
      <c r="GJ306" s="192"/>
      <c r="GK306" s="192"/>
      <c r="GL306" s="192"/>
      <c r="GM306" s="192"/>
      <c r="GN306" s="192"/>
      <c r="GO306" s="192"/>
      <c r="GP306" s="192"/>
      <c r="GQ306" s="192"/>
      <c r="GR306" s="192"/>
      <c r="GS306" s="192"/>
      <c r="GT306" s="192"/>
      <c r="GU306" s="192"/>
      <c r="GV306" s="192"/>
      <c r="GW306" s="192"/>
      <c r="GX306" s="192"/>
      <c r="GY306" s="192"/>
      <c r="GZ306" s="192"/>
      <c r="HA306" s="192"/>
      <c r="HB306" s="192"/>
      <c r="HC306" s="192"/>
      <c r="HD306" s="192"/>
      <c r="HE306" s="192"/>
      <c r="HF306" s="192"/>
      <c r="HG306" s="192"/>
      <c r="HH306" s="192"/>
      <c r="HI306" s="192"/>
      <c r="HJ306" s="192"/>
      <c r="HK306" s="192"/>
      <c r="HL306" s="192"/>
      <c r="HM306" s="192"/>
      <c r="HN306" s="192"/>
      <c r="HO306" s="192"/>
      <c r="HP306" s="192"/>
      <c r="HQ306" s="192"/>
    </row>
    <row r="307" s="191" customFormat="1" spans="1:225">
      <c r="A307" s="203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  <c r="EC307" s="192"/>
      <c r="ED307" s="192"/>
      <c r="EE307" s="192"/>
      <c r="EF307" s="192"/>
      <c r="EG307" s="192"/>
      <c r="EH307" s="192"/>
      <c r="EI307" s="192"/>
      <c r="EJ307" s="192"/>
      <c r="EK307" s="192"/>
      <c r="EL307" s="192"/>
      <c r="EM307" s="192"/>
      <c r="EN307" s="192"/>
      <c r="EO307" s="192"/>
      <c r="EP307" s="192"/>
      <c r="EQ307" s="192"/>
      <c r="ER307" s="192"/>
      <c r="ES307" s="192"/>
      <c r="ET307" s="192"/>
      <c r="EU307" s="192"/>
      <c r="EV307" s="192"/>
      <c r="EW307" s="192"/>
      <c r="EX307" s="192"/>
      <c r="EY307" s="192"/>
      <c r="EZ307" s="192"/>
      <c r="FA307" s="192"/>
      <c r="FB307" s="192"/>
      <c r="FC307" s="192"/>
      <c r="FD307" s="192"/>
      <c r="FE307" s="192"/>
      <c r="FF307" s="192"/>
      <c r="FG307" s="192"/>
      <c r="FH307" s="192"/>
      <c r="FI307" s="192"/>
      <c r="FJ307" s="192"/>
      <c r="FK307" s="192"/>
      <c r="FL307" s="192"/>
      <c r="FM307" s="192"/>
      <c r="FN307" s="192"/>
      <c r="FO307" s="192"/>
      <c r="FP307" s="192"/>
      <c r="FQ307" s="192"/>
      <c r="FR307" s="192"/>
      <c r="FS307" s="192"/>
      <c r="FT307" s="192"/>
      <c r="FU307" s="192"/>
      <c r="FV307" s="192"/>
      <c r="FW307" s="192"/>
      <c r="FX307" s="192"/>
      <c r="FY307" s="192"/>
      <c r="FZ307" s="192"/>
      <c r="GA307" s="192"/>
      <c r="GB307" s="192"/>
      <c r="GC307" s="192"/>
      <c r="GD307" s="192"/>
      <c r="GE307" s="192"/>
      <c r="GF307" s="192"/>
      <c r="GG307" s="192"/>
      <c r="GH307" s="192"/>
      <c r="GI307" s="192"/>
      <c r="GJ307" s="192"/>
      <c r="GK307" s="192"/>
      <c r="GL307" s="192"/>
      <c r="GM307" s="192"/>
      <c r="GN307" s="192"/>
      <c r="GO307" s="192"/>
      <c r="GP307" s="192"/>
      <c r="GQ307" s="192"/>
      <c r="GR307" s="192"/>
      <c r="GS307" s="192"/>
      <c r="GT307" s="192"/>
      <c r="GU307" s="192"/>
      <c r="GV307" s="192"/>
      <c r="GW307" s="192"/>
      <c r="GX307" s="192"/>
      <c r="GY307" s="192"/>
      <c r="GZ307" s="192"/>
      <c r="HA307" s="192"/>
      <c r="HB307" s="192"/>
      <c r="HC307" s="192"/>
      <c r="HD307" s="192"/>
      <c r="HE307" s="192"/>
      <c r="HF307" s="192"/>
      <c r="HG307" s="192"/>
      <c r="HH307" s="192"/>
      <c r="HI307" s="192"/>
      <c r="HJ307" s="192"/>
      <c r="HK307" s="192"/>
      <c r="HL307" s="192"/>
      <c r="HM307" s="192"/>
      <c r="HN307" s="192"/>
      <c r="HO307" s="192"/>
      <c r="HP307" s="192"/>
      <c r="HQ307" s="192"/>
    </row>
    <row r="308" s="191" customFormat="1" spans="1:225">
      <c r="A308" s="203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  <c r="EC308" s="192"/>
      <c r="ED308" s="192"/>
      <c r="EE308" s="192"/>
      <c r="EF308" s="192"/>
      <c r="EG308" s="192"/>
      <c r="EH308" s="192"/>
      <c r="EI308" s="192"/>
      <c r="EJ308" s="192"/>
      <c r="EK308" s="192"/>
      <c r="EL308" s="192"/>
      <c r="EM308" s="192"/>
      <c r="EN308" s="192"/>
      <c r="EO308" s="192"/>
      <c r="EP308" s="192"/>
      <c r="EQ308" s="192"/>
      <c r="ER308" s="192"/>
      <c r="ES308" s="192"/>
      <c r="ET308" s="192"/>
      <c r="EU308" s="192"/>
      <c r="EV308" s="192"/>
      <c r="EW308" s="192"/>
      <c r="EX308" s="192"/>
      <c r="EY308" s="192"/>
      <c r="EZ308" s="192"/>
      <c r="FA308" s="192"/>
      <c r="FB308" s="192"/>
      <c r="FC308" s="192"/>
      <c r="FD308" s="192"/>
      <c r="FE308" s="192"/>
      <c r="FF308" s="192"/>
      <c r="FG308" s="192"/>
      <c r="FH308" s="192"/>
      <c r="FI308" s="192"/>
      <c r="FJ308" s="192"/>
      <c r="FK308" s="192"/>
      <c r="FL308" s="192"/>
      <c r="FM308" s="192"/>
      <c r="FN308" s="192"/>
      <c r="FO308" s="192"/>
      <c r="FP308" s="192"/>
      <c r="FQ308" s="192"/>
      <c r="FR308" s="192"/>
      <c r="FS308" s="192"/>
      <c r="FT308" s="192"/>
      <c r="FU308" s="192"/>
      <c r="FV308" s="192"/>
      <c r="FW308" s="192"/>
      <c r="FX308" s="192"/>
      <c r="FY308" s="192"/>
      <c r="FZ308" s="192"/>
      <c r="GA308" s="192"/>
      <c r="GB308" s="192"/>
      <c r="GC308" s="192"/>
      <c r="GD308" s="192"/>
      <c r="GE308" s="192"/>
      <c r="GF308" s="192"/>
      <c r="GG308" s="192"/>
      <c r="GH308" s="192"/>
      <c r="GI308" s="192"/>
      <c r="GJ308" s="192"/>
      <c r="GK308" s="192"/>
      <c r="GL308" s="192"/>
      <c r="GM308" s="192"/>
      <c r="GN308" s="192"/>
      <c r="GO308" s="192"/>
      <c r="GP308" s="192"/>
      <c r="GQ308" s="192"/>
      <c r="GR308" s="192"/>
      <c r="GS308" s="192"/>
      <c r="GT308" s="192"/>
      <c r="GU308" s="192"/>
      <c r="GV308" s="192"/>
      <c r="GW308" s="192"/>
      <c r="GX308" s="192"/>
      <c r="GY308" s="192"/>
      <c r="GZ308" s="192"/>
      <c r="HA308" s="192"/>
      <c r="HB308" s="192"/>
      <c r="HC308" s="192"/>
      <c r="HD308" s="192"/>
      <c r="HE308" s="192"/>
      <c r="HF308" s="192"/>
      <c r="HG308" s="192"/>
      <c r="HH308" s="192"/>
      <c r="HI308" s="192"/>
      <c r="HJ308" s="192"/>
      <c r="HK308" s="192"/>
      <c r="HL308" s="192"/>
      <c r="HM308" s="192"/>
      <c r="HN308" s="192"/>
      <c r="HO308" s="192"/>
      <c r="HP308" s="192"/>
      <c r="HQ308" s="192"/>
    </row>
    <row r="309" s="191" customFormat="1" spans="1:225">
      <c r="A309" s="203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  <c r="EC309" s="192"/>
      <c r="ED309" s="192"/>
      <c r="EE309" s="192"/>
      <c r="EF309" s="192"/>
      <c r="EG309" s="192"/>
      <c r="EH309" s="192"/>
      <c r="EI309" s="192"/>
      <c r="EJ309" s="192"/>
      <c r="EK309" s="192"/>
      <c r="EL309" s="192"/>
      <c r="EM309" s="192"/>
      <c r="EN309" s="192"/>
      <c r="EO309" s="192"/>
      <c r="EP309" s="192"/>
      <c r="EQ309" s="192"/>
      <c r="ER309" s="192"/>
      <c r="ES309" s="192"/>
      <c r="ET309" s="192"/>
      <c r="EU309" s="192"/>
      <c r="EV309" s="192"/>
      <c r="EW309" s="192"/>
      <c r="EX309" s="192"/>
      <c r="EY309" s="192"/>
      <c r="EZ309" s="192"/>
      <c r="FA309" s="192"/>
      <c r="FB309" s="192"/>
      <c r="FC309" s="192"/>
      <c r="FD309" s="192"/>
      <c r="FE309" s="192"/>
      <c r="FF309" s="192"/>
      <c r="FG309" s="192"/>
      <c r="FH309" s="192"/>
      <c r="FI309" s="192"/>
      <c r="FJ309" s="192"/>
      <c r="FK309" s="192"/>
      <c r="FL309" s="192"/>
      <c r="FM309" s="192"/>
      <c r="FN309" s="192"/>
      <c r="FO309" s="192"/>
      <c r="FP309" s="192"/>
      <c r="FQ309" s="192"/>
      <c r="FR309" s="192"/>
      <c r="FS309" s="192"/>
      <c r="FT309" s="192"/>
      <c r="FU309" s="192"/>
      <c r="FV309" s="192"/>
      <c r="FW309" s="192"/>
      <c r="FX309" s="192"/>
      <c r="FY309" s="192"/>
      <c r="FZ309" s="192"/>
      <c r="GA309" s="192"/>
      <c r="GB309" s="192"/>
      <c r="GC309" s="192"/>
      <c r="GD309" s="192"/>
      <c r="GE309" s="192"/>
      <c r="GF309" s="192"/>
      <c r="GG309" s="192"/>
      <c r="GH309" s="192"/>
      <c r="GI309" s="192"/>
      <c r="GJ309" s="192"/>
      <c r="GK309" s="192"/>
      <c r="GL309" s="192"/>
      <c r="GM309" s="192"/>
      <c r="GN309" s="192"/>
      <c r="GO309" s="192"/>
      <c r="GP309" s="192"/>
      <c r="GQ309" s="192"/>
      <c r="GR309" s="192"/>
      <c r="GS309" s="192"/>
      <c r="GT309" s="192"/>
      <c r="GU309" s="192"/>
      <c r="GV309" s="192"/>
      <c r="GW309" s="192"/>
      <c r="GX309" s="192"/>
      <c r="GY309" s="192"/>
      <c r="GZ309" s="192"/>
      <c r="HA309" s="192"/>
      <c r="HB309" s="192"/>
      <c r="HC309" s="192"/>
      <c r="HD309" s="192"/>
      <c r="HE309" s="192"/>
      <c r="HF309" s="192"/>
      <c r="HG309" s="192"/>
      <c r="HH309" s="192"/>
      <c r="HI309" s="192"/>
      <c r="HJ309" s="192"/>
      <c r="HK309" s="192"/>
      <c r="HL309" s="192"/>
      <c r="HM309" s="192"/>
      <c r="HN309" s="192"/>
      <c r="HO309" s="192"/>
      <c r="HP309" s="192"/>
      <c r="HQ309" s="192"/>
    </row>
    <row r="310" s="191" customFormat="1" spans="1:225">
      <c r="A310" s="203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  <c r="EC310" s="192"/>
      <c r="ED310" s="192"/>
      <c r="EE310" s="192"/>
      <c r="EF310" s="192"/>
      <c r="EG310" s="192"/>
      <c r="EH310" s="192"/>
      <c r="EI310" s="192"/>
      <c r="EJ310" s="192"/>
      <c r="EK310" s="192"/>
      <c r="EL310" s="192"/>
      <c r="EM310" s="192"/>
      <c r="EN310" s="192"/>
      <c r="EO310" s="192"/>
      <c r="EP310" s="192"/>
      <c r="EQ310" s="192"/>
      <c r="ER310" s="192"/>
      <c r="ES310" s="192"/>
      <c r="ET310" s="192"/>
      <c r="EU310" s="192"/>
      <c r="EV310" s="192"/>
      <c r="EW310" s="192"/>
      <c r="EX310" s="192"/>
      <c r="EY310" s="192"/>
      <c r="EZ310" s="192"/>
      <c r="FA310" s="192"/>
      <c r="FB310" s="192"/>
      <c r="FC310" s="192"/>
      <c r="FD310" s="192"/>
      <c r="FE310" s="192"/>
      <c r="FF310" s="192"/>
      <c r="FG310" s="192"/>
      <c r="FH310" s="192"/>
      <c r="FI310" s="192"/>
      <c r="FJ310" s="192"/>
      <c r="FK310" s="192"/>
      <c r="FL310" s="192"/>
      <c r="FM310" s="192"/>
      <c r="FN310" s="192"/>
      <c r="FO310" s="192"/>
      <c r="FP310" s="192"/>
      <c r="FQ310" s="192"/>
      <c r="FR310" s="192"/>
      <c r="FS310" s="192"/>
      <c r="FT310" s="192"/>
      <c r="FU310" s="192"/>
      <c r="FV310" s="192"/>
      <c r="FW310" s="192"/>
      <c r="FX310" s="192"/>
      <c r="FY310" s="192"/>
      <c r="FZ310" s="192"/>
      <c r="GA310" s="192"/>
      <c r="GB310" s="192"/>
      <c r="GC310" s="192"/>
      <c r="GD310" s="192"/>
      <c r="GE310" s="192"/>
      <c r="GF310" s="192"/>
      <c r="GG310" s="192"/>
      <c r="GH310" s="192"/>
      <c r="GI310" s="192"/>
      <c r="GJ310" s="192"/>
      <c r="GK310" s="192"/>
      <c r="GL310" s="192"/>
      <c r="GM310" s="192"/>
      <c r="GN310" s="192"/>
      <c r="GO310" s="192"/>
      <c r="GP310" s="192"/>
      <c r="GQ310" s="192"/>
      <c r="GR310" s="192"/>
      <c r="GS310" s="192"/>
      <c r="GT310" s="192"/>
      <c r="GU310" s="192"/>
      <c r="GV310" s="192"/>
      <c r="GW310" s="192"/>
      <c r="GX310" s="192"/>
      <c r="GY310" s="192"/>
      <c r="GZ310" s="192"/>
      <c r="HA310" s="192"/>
      <c r="HB310" s="192"/>
      <c r="HC310" s="192"/>
      <c r="HD310" s="192"/>
      <c r="HE310" s="192"/>
      <c r="HF310" s="192"/>
      <c r="HG310" s="192"/>
      <c r="HH310" s="192"/>
      <c r="HI310" s="192"/>
      <c r="HJ310" s="192"/>
      <c r="HK310" s="192"/>
      <c r="HL310" s="192"/>
      <c r="HM310" s="192"/>
      <c r="HN310" s="192"/>
      <c r="HO310" s="192"/>
      <c r="HP310" s="192"/>
      <c r="HQ310" s="192"/>
    </row>
    <row r="311" s="191" customFormat="1" spans="1:225">
      <c r="A311" s="203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  <c r="EC311" s="192"/>
      <c r="ED311" s="192"/>
      <c r="EE311" s="192"/>
      <c r="EF311" s="192"/>
      <c r="EG311" s="192"/>
      <c r="EH311" s="192"/>
      <c r="EI311" s="192"/>
      <c r="EJ311" s="192"/>
      <c r="EK311" s="192"/>
      <c r="EL311" s="192"/>
      <c r="EM311" s="192"/>
      <c r="EN311" s="192"/>
      <c r="EO311" s="192"/>
      <c r="EP311" s="192"/>
      <c r="EQ311" s="192"/>
      <c r="ER311" s="192"/>
      <c r="ES311" s="192"/>
      <c r="ET311" s="192"/>
      <c r="EU311" s="192"/>
      <c r="EV311" s="192"/>
      <c r="EW311" s="192"/>
      <c r="EX311" s="192"/>
      <c r="EY311" s="192"/>
      <c r="EZ311" s="192"/>
      <c r="FA311" s="192"/>
      <c r="FB311" s="192"/>
      <c r="FC311" s="192"/>
      <c r="FD311" s="192"/>
      <c r="FE311" s="192"/>
      <c r="FF311" s="192"/>
      <c r="FG311" s="192"/>
      <c r="FH311" s="192"/>
      <c r="FI311" s="192"/>
      <c r="FJ311" s="192"/>
      <c r="FK311" s="192"/>
      <c r="FL311" s="192"/>
      <c r="FM311" s="192"/>
      <c r="FN311" s="192"/>
      <c r="FO311" s="192"/>
      <c r="FP311" s="192"/>
      <c r="FQ311" s="192"/>
      <c r="FR311" s="192"/>
      <c r="FS311" s="192"/>
      <c r="FT311" s="192"/>
      <c r="FU311" s="192"/>
      <c r="FV311" s="192"/>
      <c r="FW311" s="192"/>
      <c r="FX311" s="192"/>
      <c r="FY311" s="192"/>
      <c r="FZ311" s="192"/>
      <c r="GA311" s="192"/>
      <c r="GB311" s="192"/>
      <c r="GC311" s="192"/>
      <c r="GD311" s="192"/>
      <c r="GE311" s="192"/>
      <c r="GF311" s="192"/>
      <c r="GG311" s="192"/>
      <c r="GH311" s="192"/>
      <c r="GI311" s="192"/>
      <c r="GJ311" s="192"/>
      <c r="GK311" s="192"/>
      <c r="GL311" s="192"/>
      <c r="GM311" s="192"/>
      <c r="GN311" s="192"/>
      <c r="GO311" s="192"/>
      <c r="GP311" s="192"/>
      <c r="GQ311" s="192"/>
      <c r="GR311" s="192"/>
      <c r="GS311" s="192"/>
      <c r="GT311" s="192"/>
      <c r="GU311" s="192"/>
      <c r="GV311" s="192"/>
      <c r="GW311" s="192"/>
      <c r="GX311" s="192"/>
      <c r="GY311" s="192"/>
      <c r="GZ311" s="192"/>
      <c r="HA311" s="192"/>
      <c r="HB311" s="192"/>
      <c r="HC311" s="192"/>
      <c r="HD311" s="192"/>
      <c r="HE311" s="192"/>
      <c r="HF311" s="192"/>
      <c r="HG311" s="192"/>
      <c r="HH311" s="192"/>
      <c r="HI311" s="192"/>
      <c r="HJ311" s="192"/>
      <c r="HK311" s="192"/>
      <c r="HL311" s="192"/>
      <c r="HM311" s="192"/>
      <c r="HN311" s="192"/>
      <c r="HO311" s="192"/>
      <c r="HP311" s="192"/>
      <c r="HQ311" s="192"/>
    </row>
    <row r="312" s="191" customFormat="1" spans="1:225">
      <c r="A312" s="203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  <c r="EC312" s="192"/>
      <c r="ED312" s="192"/>
      <c r="EE312" s="192"/>
      <c r="EF312" s="192"/>
      <c r="EG312" s="192"/>
      <c r="EH312" s="192"/>
      <c r="EI312" s="192"/>
      <c r="EJ312" s="192"/>
      <c r="EK312" s="192"/>
      <c r="EL312" s="192"/>
      <c r="EM312" s="192"/>
      <c r="EN312" s="192"/>
      <c r="EO312" s="192"/>
      <c r="EP312" s="192"/>
      <c r="EQ312" s="192"/>
      <c r="ER312" s="192"/>
      <c r="ES312" s="192"/>
      <c r="ET312" s="192"/>
      <c r="EU312" s="192"/>
      <c r="EV312" s="192"/>
      <c r="EW312" s="192"/>
      <c r="EX312" s="192"/>
      <c r="EY312" s="192"/>
      <c r="EZ312" s="192"/>
      <c r="FA312" s="192"/>
      <c r="FB312" s="192"/>
      <c r="FC312" s="192"/>
      <c r="FD312" s="192"/>
      <c r="FE312" s="192"/>
      <c r="FF312" s="192"/>
      <c r="FG312" s="192"/>
      <c r="FH312" s="192"/>
      <c r="FI312" s="192"/>
      <c r="FJ312" s="192"/>
      <c r="FK312" s="192"/>
      <c r="FL312" s="192"/>
      <c r="FM312" s="192"/>
      <c r="FN312" s="192"/>
      <c r="FO312" s="192"/>
      <c r="FP312" s="192"/>
      <c r="FQ312" s="192"/>
      <c r="FR312" s="192"/>
      <c r="FS312" s="192"/>
      <c r="FT312" s="192"/>
      <c r="FU312" s="192"/>
      <c r="FV312" s="192"/>
      <c r="FW312" s="192"/>
      <c r="FX312" s="192"/>
      <c r="FY312" s="192"/>
      <c r="FZ312" s="192"/>
      <c r="GA312" s="192"/>
      <c r="GB312" s="192"/>
      <c r="GC312" s="192"/>
      <c r="GD312" s="192"/>
      <c r="GE312" s="192"/>
      <c r="GF312" s="192"/>
      <c r="GG312" s="192"/>
      <c r="GH312" s="192"/>
      <c r="GI312" s="192"/>
      <c r="GJ312" s="192"/>
      <c r="GK312" s="192"/>
      <c r="GL312" s="192"/>
      <c r="GM312" s="192"/>
      <c r="GN312" s="192"/>
      <c r="GO312" s="192"/>
      <c r="GP312" s="192"/>
      <c r="GQ312" s="192"/>
      <c r="GR312" s="192"/>
      <c r="GS312" s="192"/>
      <c r="GT312" s="192"/>
      <c r="GU312" s="192"/>
      <c r="GV312" s="192"/>
      <c r="GW312" s="192"/>
      <c r="GX312" s="192"/>
      <c r="GY312" s="192"/>
      <c r="GZ312" s="192"/>
      <c r="HA312" s="192"/>
      <c r="HB312" s="192"/>
      <c r="HC312" s="192"/>
      <c r="HD312" s="192"/>
      <c r="HE312" s="192"/>
      <c r="HF312" s="192"/>
      <c r="HG312" s="192"/>
      <c r="HH312" s="192"/>
      <c r="HI312" s="192"/>
      <c r="HJ312" s="192"/>
      <c r="HK312" s="192"/>
      <c r="HL312" s="192"/>
      <c r="HM312" s="192"/>
      <c r="HN312" s="192"/>
      <c r="HO312" s="192"/>
      <c r="HP312" s="192"/>
      <c r="HQ312" s="192"/>
    </row>
    <row r="313" s="191" customFormat="1" spans="1:225">
      <c r="A313" s="203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  <c r="EC313" s="192"/>
      <c r="ED313" s="192"/>
      <c r="EE313" s="192"/>
      <c r="EF313" s="192"/>
      <c r="EG313" s="192"/>
      <c r="EH313" s="192"/>
      <c r="EI313" s="192"/>
      <c r="EJ313" s="192"/>
      <c r="EK313" s="192"/>
      <c r="EL313" s="192"/>
      <c r="EM313" s="192"/>
      <c r="EN313" s="192"/>
      <c r="EO313" s="192"/>
      <c r="EP313" s="192"/>
      <c r="EQ313" s="192"/>
      <c r="ER313" s="192"/>
      <c r="ES313" s="192"/>
      <c r="ET313" s="192"/>
      <c r="EU313" s="192"/>
      <c r="EV313" s="192"/>
      <c r="EW313" s="192"/>
      <c r="EX313" s="192"/>
      <c r="EY313" s="192"/>
      <c r="EZ313" s="192"/>
      <c r="FA313" s="192"/>
      <c r="FB313" s="192"/>
      <c r="FC313" s="192"/>
      <c r="FD313" s="192"/>
      <c r="FE313" s="192"/>
      <c r="FF313" s="192"/>
      <c r="FG313" s="192"/>
      <c r="FH313" s="192"/>
      <c r="FI313" s="192"/>
      <c r="FJ313" s="192"/>
      <c r="FK313" s="192"/>
      <c r="FL313" s="192"/>
      <c r="FM313" s="192"/>
      <c r="FN313" s="192"/>
      <c r="FO313" s="192"/>
      <c r="FP313" s="192"/>
      <c r="FQ313" s="192"/>
      <c r="FR313" s="192"/>
      <c r="FS313" s="192"/>
      <c r="FT313" s="192"/>
      <c r="FU313" s="192"/>
      <c r="FV313" s="192"/>
      <c r="FW313" s="192"/>
      <c r="FX313" s="192"/>
      <c r="FY313" s="192"/>
      <c r="FZ313" s="192"/>
      <c r="GA313" s="192"/>
      <c r="GB313" s="192"/>
      <c r="GC313" s="192"/>
      <c r="GD313" s="192"/>
      <c r="GE313" s="192"/>
      <c r="GF313" s="192"/>
      <c r="GG313" s="192"/>
      <c r="GH313" s="192"/>
      <c r="GI313" s="192"/>
      <c r="GJ313" s="192"/>
      <c r="GK313" s="192"/>
      <c r="GL313" s="192"/>
      <c r="GM313" s="192"/>
      <c r="GN313" s="192"/>
      <c r="GO313" s="192"/>
      <c r="GP313" s="192"/>
      <c r="GQ313" s="192"/>
      <c r="GR313" s="192"/>
      <c r="GS313" s="192"/>
      <c r="GT313" s="192"/>
      <c r="GU313" s="192"/>
      <c r="GV313" s="192"/>
      <c r="GW313" s="192"/>
      <c r="GX313" s="192"/>
      <c r="GY313" s="192"/>
      <c r="GZ313" s="192"/>
      <c r="HA313" s="192"/>
      <c r="HB313" s="192"/>
      <c r="HC313" s="192"/>
      <c r="HD313" s="192"/>
      <c r="HE313" s="192"/>
      <c r="HF313" s="192"/>
      <c r="HG313" s="192"/>
      <c r="HH313" s="192"/>
      <c r="HI313" s="192"/>
      <c r="HJ313" s="192"/>
      <c r="HK313" s="192"/>
      <c r="HL313" s="192"/>
      <c r="HM313" s="192"/>
      <c r="HN313" s="192"/>
      <c r="HO313" s="192"/>
      <c r="HP313" s="192"/>
      <c r="HQ313" s="192"/>
    </row>
    <row r="314" s="191" customFormat="1" spans="1:225">
      <c r="A314" s="203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  <c r="EC314" s="192"/>
      <c r="ED314" s="192"/>
      <c r="EE314" s="192"/>
      <c r="EF314" s="192"/>
      <c r="EG314" s="192"/>
      <c r="EH314" s="192"/>
      <c r="EI314" s="192"/>
      <c r="EJ314" s="192"/>
      <c r="EK314" s="192"/>
      <c r="EL314" s="192"/>
      <c r="EM314" s="192"/>
      <c r="EN314" s="192"/>
      <c r="EO314" s="192"/>
      <c r="EP314" s="192"/>
      <c r="EQ314" s="192"/>
      <c r="ER314" s="192"/>
      <c r="ES314" s="192"/>
      <c r="ET314" s="192"/>
      <c r="EU314" s="192"/>
      <c r="EV314" s="192"/>
      <c r="EW314" s="192"/>
      <c r="EX314" s="192"/>
      <c r="EY314" s="192"/>
      <c r="EZ314" s="192"/>
      <c r="FA314" s="192"/>
      <c r="FB314" s="192"/>
      <c r="FC314" s="192"/>
      <c r="FD314" s="192"/>
      <c r="FE314" s="192"/>
      <c r="FF314" s="192"/>
      <c r="FG314" s="192"/>
      <c r="FH314" s="192"/>
      <c r="FI314" s="192"/>
      <c r="FJ314" s="192"/>
      <c r="FK314" s="192"/>
      <c r="FL314" s="192"/>
      <c r="FM314" s="192"/>
      <c r="FN314" s="192"/>
      <c r="FO314" s="192"/>
      <c r="FP314" s="192"/>
      <c r="FQ314" s="192"/>
      <c r="FR314" s="192"/>
      <c r="FS314" s="192"/>
      <c r="FT314" s="192"/>
      <c r="FU314" s="192"/>
      <c r="FV314" s="192"/>
      <c r="FW314" s="192"/>
      <c r="FX314" s="192"/>
      <c r="FY314" s="192"/>
      <c r="FZ314" s="192"/>
      <c r="GA314" s="192"/>
      <c r="GB314" s="192"/>
      <c r="GC314" s="192"/>
      <c r="GD314" s="192"/>
      <c r="GE314" s="192"/>
      <c r="GF314" s="192"/>
      <c r="GG314" s="192"/>
      <c r="GH314" s="192"/>
      <c r="GI314" s="192"/>
      <c r="GJ314" s="192"/>
      <c r="GK314" s="192"/>
      <c r="GL314" s="192"/>
      <c r="GM314" s="192"/>
      <c r="GN314" s="192"/>
      <c r="GO314" s="192"/>
      <c r="GP314" s="192"/>
      <c r="GQ314" s="192"/>
      <c r="GR314" s="192"/>
      <c r="GS314" s="192"/>
      <c r="GT314" s="192"/>
      <c r="GU314" s="192"/>
      <c r="GV314" s="192"/>
      <c r="GW314" s="192"/>
      <c r="GX314" s="192"/>
      <c r="GY314" s="192"/>
      <c r="GZ314" s="192"/>
      <c r="HA314" s="192"/>
      <c r="HB314" s="192"/>
      <c r="HC314" s="192"/>
      <c r="HD314" s="192"/>
      <c r="HE314" s="192"/>
      <c r="HF314" s="192"/>
      <c r="HG314" s="192"/>
      <c r="HH314" s="192"/>
      <c r="HI314" s="192"/>
      <c r="HJ314" s="192"/>
      <c r="HK314" s="192"/>
      <c r="HL314" s="192"/>
      <c r="HM314" s="192"/>
      <c r="HN314" s="192"/>
      <c r="HO314" s="192"/>
      <c r="HP314" s="192"/>
      <c r="HQ314" s="192"/>
    </row>
    <row r="315" s="191" customFormat="1" spans="1:225">
      <c r="A315" s="203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  <c r="EC315" s="192"/>
      <c r="ED315" s="192"/>
      <c r="EE315" s="192"/>
      <c r="EF315" s="192"/>
      <c r="EG315" s="192"/>
      <c r="EH315" s="192"/>
      <c r="EI315" s="192"/>
      <c r="EJ315" s="192"/>
      <c r="EK315" s="192"/>
      <c r="EL315" s="192"/>
      <c r="EM315" s="192"/>
      <c r="EN315" s="192"/>
      <c r="EO315" s="192"/>
      <c r="EP315" s="192"/>
      <c r="EQ315" s="192"/>
      <c r="ER315" s="192"/>
      <c r="ES315" s="192"/>
      <c r="ET315" s="192"/>
      <c r="EU315" s="192"/>
      <c r="EV315" s="192"/>
      <c r="EW315" s="192"/>
      <c r="EX315" s="192"/>
      <c r="EY315" s="192"/>
      <c r="EZ315" s="192"/>
      <c r="FA315" s="192"/>
      <c r="FB315" s="192"/>
      <c r="FC315" s="192"/>
      <c r="FD315" s="192"/>
      <c r="FE315" s="192"/>
      <c r="FF315" s="192"/>
      <c r="FG315" s="192"/>
      <c r="FH315" s="192"/>
      <c r="FI315" s="192"/>
      <c r="FJ315" s="192"/>
      <c r="FK315" s="192"/>
      <c r="FL315" s="192"/>
      <c r="FM315" s="192"/>
      <c r="FN315" s="192"/>
      <c r="FO315" s="192"/>
      <c r="FP315" s="192"/>
      <c r="FQ315" s="192"/>
      <c r="FR315" s="192"/>
      <c r="FS315" s="192"/>
      <c r="FT315" s="192"/>
      <c r="FU315" s="192"/>
      <c r="FV315" s="192"/>
      <c r="FW315" s="192"/>
      <c r="FX315" s="192"/>
      <c r="FY315" s="192"/>
      <c r="FZ315" s="192"/>
      <c r="GA315" s="192"/>
      <c r="GB315" s="192"/>
      <c r="GC315" s="192"/>
      <c r="GD315" s="192"/>
      <c r="GE315" s="192"/>
      <c r="GF315" s="192"/>
      <c r="GG315" s="192"/>
      <c r="GH315" s="192"/>
      <c r="GI315" s="192"/>
      <c r="GJ315" s="192"/>
      <c r="GK315" s="192"/>
      <c r="GL315" s="192"/>
      <c r="GM315" s="192"/>
      <c r="GN315" s="192"/>
      <c r="GO315" s="192"/>
      <c r="GP315" s="192"/>
      <c r="GQ315" s="192"/>
      <c r="GR315" s="192"/>
      <c r="GS315" s="192"/>
      <c r="GT315" s="192"/>
      <c r="GU315" s="192"/>
      <c r="GV315" s="192"/>
      <c r="GW315" s="192"/>
      <c r="GX315" s="192"/>
      <c r="GY315" s="192"/>
      <c r="GZ315" s="192"/>
      <c r="HA315" s="192"/>
      <c r="HB315" s="192"/>
      <c r="HC315" s="192"/>
      <c r="HD315" s="192"/>
      <c r="HE315" s="192"/>
      <c r="HF315" s="192"/>
      <c r="HG315" s="192"/>
      <c r="HH315" s="192"/>
      <c r="HI315" s="192"/>
      <c r="HJ315" s="192"/>
      <c r="HK315" s="192"/>
      <c r="HL315" s="192"/>
      <c r="HM315" s="192"/>
      <c r="HN315" s="192"/>
      <c r="HO315" s="192"/>
      <c r="HP315" s="192"/>
      <c r="HQ315" s="192"/>
    </row>
    <row r="316" s="191" customFormat="1" spans="1:225">
      <c r="A316" s="203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  <c r="EC316" s="192"/>
      <c r="ED316" s="192"/>
      <c r="EE316" s="192"/>
      <c r="EF316" s="192"/>
      <c r="EG316" s="192"/>
      <c r="EH316" s="192"/>
      <c r="EI316" s="192"/>
      <c r="EJ316" s="192"/>
      <c r="EK316" s="192"/>
      <c r="EL316" s="192"/>
      <c r="EM316" s="192"/>
      <c r="EN316" s="192"/>
      <c r="EO316" s="192"/>
      <c r="EP316" s="192"/>
      <c r="EQ316" s="192"/>
      <c r="ER316" s="192"/>
      <c r="ES316" s="192"/>
      <c r="ET316" s="192"/>
      <c r="EU316" s="192"/>
      <c r="EV316" s="192"/>
      <c r="EW316" s="192"/>
      <c r="EX316" s="192"/>
      <c r="EY316" s="192"/>
      <c r="EZ316" s="192"/>
      <c r="FA316" s="192"/>
      <c r="FB316" s="192"/>
      <c r="FC316" s="192"/>
      <c r="FD316" s="192"/>
      <c r="FE316" s="192"/>
      <c r="FF316" s="192"/>
      <c r="FG316" s="192"/>
      <c r="FH316" s="192"/>
      <c r="FI316" s="192"/>
      <c r="FJ316" s="192"/>
      <c r="FK316" s="192"/>
      <c r="FL316" s="192"/>
      <c r="FM316" s="192"/>
      <c r="FN316" s="192"/>
      <c r="FO316" s="192"/>
      <c r="FP316" s="192"/>
      <c r="FQ316" s="192"/>
      <c r="FR316" s="192"/>
      <c r="FS316" s="192"/>
      <c r="FT316" s="192"/>
      <c r="FU316" s="192"/>
      <c r="FV316" s="192"/>
      <c r="FW316" s="192"/>
      <c r="FX316" s="192"/>
      <c r="FY316" s="192"/>
      <c r="FZ316" s="192"/>
      <c r="GA316" s="192"/>
      <c r="GB316" s="192"/>
      <c r="GC316" s="192"/>
      <c r="GD316" s="192"/>
      <c r="GE316" s="192"/>
      <c r="GF316" s="192"/>
      <c r="GG316" s="192"/>
      <c r="GH316" s="192"/>
      <c r="GI316" s="192"/>
      <c r="GJ316" s="192"/>
      <c r="GK316" s="192"/>
      <c r="GL316" s="192"/>
      <c r="GM316" s="192"/>
      <c r="GN316" s="192"/>
      <c r="GO316" s="192"/>
      <c r="GP316" s="192"/>
      <c r="GQ316" s="192"/>
      <c r="GR316" s="192"/>
      <c r="GS316" s="192"/>
      <c r="GT316" s="192"/>
      <c r="GU316" s="192"/>
      <c r="GV316" s="192"/>
      <c r="GW316" s="192"/>
      <c r="GX316" s="192"/>
      <c r="GY316" s="192"/>
      <c r="GZ316" s="192"/>
      <c r="HA316" s="192"/>
      <c r="HB316" s="192"/>
      <c r="HC316" s="192"/>
      <c r="HD316" s="192"/>
      <c r="HE316" s="192"/>
      <c r="HF316" s="192"/>
      <c r="HG316" s="192"/>
      <c r="HH316" s="192"/>
      <c r="HI316" s="192"/>
      <c r="HJ316" s="192"/>
      <c r="HK316" s="192"/>
      <c r="HL316" s="192"/>
      <c r="HM316" s="192"/>
      <c r="HN316" s="192"/>
      <c r="HO316" s="192"/>
      <c r="HP316" s="192"/>
      <c r="HQ316" s="192"/>
    </row>
    <row r="317" s="191" customFormat="1" spans="1:225">
      <c r="A317" s="203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  <c r="EC317" s="192"/>
      <c r="ED317" s="192"/>
      <c r="EE317" s="192"/>
      <c r="EF317" s="192"/>
      <c r="EG317" s="192"/>
      <c r="EH317" s="192"/>
      <c r="EI317" s="192"/>
      <c r="EJ317" s="192"/>
      <c r="EK317" s="192"/>
      <c r="EL317" s="192"/>
      <c r="EM317" s="192"/>
      <c r="EN317" s="192"/>
      <c r="EO317" s="192"/>
      <c r="EP317" s="192"/>
      <c r="EQ317" s="192"/>
      <c r="ER317" s="192"/>
      <c r="ES317" s="192"/>
      <c r="ET317" s="192"/>
      <c r="EU317" s="192"/>
      <c r="EV317" s="192"/>
      <c r="EW317" s="192"/>
      <c r="EX317" s="192"/>
      <c r="EY317" s="192"/>
      <c r="EZ317" s="192"/>
      <c r="FA317" s="192"/>
      <c r="FB317" s="192"/>
      <c r="FC317" s="192"/>
      <c r="FD317" s="192"/>
      <c r="FE317" s="192"/>
      <c r="FF317" s="192"/>
      <c r="FG317" s="192"/>
      <c r="FH317" s="192"/>
      <c r="FI317" s="192"/>
      <c r="FJ317" s="192"/>
      <c r="FK317" s="192"/>
      <c r="FL317" s="192"/>
      <c r="FM317" s="192"/>
      <c r="FN317" s="192"/>
      <c r="FO317" s="192"/>
      <c r="FP317" s="192"/>
      <c r="FQ317" s="192"/>
      <c r="FR317" s="192"/>
      <c r="FS317" s="192"/>
      <c r="FT317" s="192"/>
      <c r="FU317" s="192"/>
      <c r="FV317" s="192"/>
      <c r="FW317" s="192"/>
      <c r="FX317" s="192"/>
      <c r="FY317" s="192"/>
      <c r="FZ317" s="192"/>
      <c r="GA317" s="192"/>
      <c r="GB317" s="192"/>
      <c r="GC317" s="192"/>
      <c r="GD317" s="192"/>
      <c r="GE317" s="192"/>
      <c r="GF317" s="192"/>
      <c r="GG317" s="192"/>
      <c r="GH317" s="192"/>
      <c r="GI317" s="192"/>
      <c r="GJ317" s="192"/>
      <c r="GK317" s="192"/>
      <c r="GL317" s="192"/>
      <c r="GM317" s="192"/>
      <c r="GN317" s="192"/>
      <c r="GO317" s="192"/>
      <c r="GP317" s="192"/>
      <c r="GQ317" s="192"/>
      <c r="GR317" s="192"/>
      <c r="GS317" s="192"/>
      <c r="GT317" s="192"/>
      <c r="GU317" s="192"/>
      <c r="GV317" s="192"/>
      <c r="GW317" s="192"/>
      <c r="GX317" s="192"/>
      <c r="GY317" s="192"/>
      <c r="GZ317" s="192"/>
      <c r="HA317" s="192"/>
      <c r="HB317" s="192"/>
      <c r="HC317" s="192"/>
      <c r="HD317" s="192"/>
      <c r="HE317" s="192"/>
      <c r="HF317" s="192"/>
      <c r="HG317" s="192"/>
      <c r="HH317" s="192"/>
      <c r="HI317" s="192"/>
      <c r="HJ317" s="192"/>
      <c r="HK317" s="192"/>
      <c r="HL317" s="192"/>
      <c r="HM317" s="192"/>
      <c r="HN317" s="192"/>
      <c r="HO317" s="192"/>
      <c r="HP317" s="192"/>
      <c r="HQ317" s="192"/>
    </row>
    <row r="318" s="191" customFormat="1" spans="1:225">
      <c r="A318" s="203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  <c r="EC318" s="192"/>
      <c r="ED318" s="192"/>
      <c r="EE318" s="192"/>
      <c r="EF318" s="192"/>
      <c r="EG318" s="192"/>
      <c r="EH318" s="192"/>
      <c r="EI318" s="192"/>
      <c r="EJ318" s="192"/>
      <c r="EK318" s="192"/>
      <c r="EL318" s="192"/>
      <c r="EM318" s="192"/>
      <c r="EN318" s="192"/>
      <c r="EO318" s="192"/>
      <c r="EP318" s="192"/>
      <c r="EQ318" s="192"/>
      <c r="ER318" s="192"/>
      <c r="ES318" s="192"/>
      <c r="ET318" s="192"/>
      <c r="EU318" s="192"/>
      <c r="EV318" s="192"/>
      <c r="EW318" s="192"/>
      <c r="EX318" s="192"/>
      <c r="EY318" s="192"/>
      <c r="EZ318" s="192"/>
      <c r="FA318" s="192"/>
      <c r="FB318" s="192"/>
      <c r="FC318" s="192"/>
      <c r="FD318" s="192"/>
      <c r="FE318" s="192"/>
      <c r="FF318" s="192"/>
      <c r="FG318" s="192"/>
      <c r="FH318" s="192"/>
      <c r="FI318" s="192"/>
      <c r="FJ318" s="192"/>
      <c r="FK318" s="192"/>
      <c r="FL318" s="192"/>
      <c r="FM318" s="192"/>
      <c r="FN318" s="192"/>
      <c r="FO318" s="192"/>
      <c r="FP318" s="192"/>
      <c r="FQ318" s="192"/>
      <c r="FR318" s="192"/>
      <c r="FS318" s="192"/>
      <c r="FT318" s="192"/>
      <c r="FU318" s="192"/>
      <c r="FV318" s="192"/>
      <c r="FW318" s="192"/>
      <c r="FX318" s="192"/>
      <c r="FY318" s="192"/>
      <c r="FZ318" s="192"/>
      <c r="GA318" s="192"/>
      <c r="GB318" s="192"/>
      <c r="GC318" s="192"/>
      <c r="GD318" s="192"/>
      <c r="GE318" s="192"/>
      <c r="GF318" s="192"/>
      <c r="GG318" s="192"/>
      <c r="GH318" s="192"/>
      <c r="GI318" s="192"/>
      <c r="GJ318" s="192"/>
      <c r="GK318" s="192"/>
      <c r="GL318" s="192"/>
      <c r="GM318" s="192"/>
      <c r="GN318" s="192"/>
      <c r="GO318" s="192"/>
      <c r="GP318" s="192"/>
      <c r="GQ318" s="192"/>
      <c r="GR318" s="192"/>
      <c r="GS318" s="192"/>
      <c r="GT318" s="192"/>
      <c r="GU318" s="192"/>
      <c r="GV318" s="192"/>
      <c r="GW318" s="192"/>
      <c r="GX318" s="192"/>
      <c r="GY318" s="192"/>
      <c r="GZ318" s="192"/>
      <c r="HA318" s="192"/>
      <c r="HB318" s="192"/>
      <c r="HC318" s="192"/>
      <c r="HD318" s="192"/>
      <c r="HE318" s="192"/>
      <c r="HF318" s="192"/>
      <c r="HG318" s="192"/>
      <c r="HH318" s="192"/>
      <c r="HI318" s="192"/>
      <c r="HJ318" s="192"/>
      <c r="HK318" s="192"/>
      <c r="HL318" s="192"/>
      <c r="HM318" s="192"/>
      <c r="HN318" s="192"/>
      <c r="HO318" s="192"/>
      <c r="HP318" s="192"/>
      <c r="HQ318" s="192"/>
    </row>
    <row r="319" s="191" customFormat="1" spans="1:225">
      <c r="A319" s="203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  <c r="EC319" s="192"/>
      <c r="ED319" s="192"/>
      <c r="EE319" s="192"/>
      <c r="EF319" s="192"/>
      <c r="EG319" s="192"/>
      <c r="EH319" s="192"/>
      <c r="EI319" s="192"/>
      <c r="EJ319" s="192"/>
      <c r="EK319" s="192"/>
      <c r="EL319" s="192"/>
      <c r="EM319" s="192"/>
      <c r="EN319" s="192"/>
      <c r="EO319" s="192"/>
      <c r="EP319" s="192"/>
      <c r="EQ319" s="192"/>
      <c r="ER319" s="192"/>
      <c r="ES319" s="192"/>
      <c r="ET319" s="192"/>
      <c r="EU319" s="192"/>
      <c r="EV319" s="192"/>
      <c r="EW319" s="192"/>
      <c r="EX319" s="192"/>
      <c r="EY319" s="192"/>
      <c r="EZ319" s="192"/>
      <c r="FA319" s="192"/>
      <c r="FB319" s="192"/>
      <c r="FC319" s="192"/>
      <c r="FD319" s="192"/>
      <c r="FE319" s="192"/>
      <c r="FF319" s="192"/>
      <c r="FG319" s="192"/>
      <c r="FH319" s="192"/>
      <c r="FI319" s="192"/>
      <c r="FJ319" s="192"/>
      <c r="FK319" s="192"/>
      <c r="FL319" s="192"/>
      <c r="FM319" s="192"/>
      <c r="FN319" s="192"/>
      <c r="FO319" s="192"/>
      <c r="FP319" s="192"/>
      <c r="FQ319" s="192"/>
      <c r="FR319" s="192"/>
      <c r="FS319" s="192"/>
      <c r="FT319" s="192"/>
      <c r="FU319" s="192"/>
      <c r="FV319" s="192"/>
      <c r="FW319" s="192"/>
      <c r="FX319" s="192"/>
      <c r="FY319" s="192"/>
      <c r="FZ319" s="192"/>
      <c r="GA319" s="192"/>
      <c r="GB319" s="192"/>
      <c r="GC319" s="192"/>
      <c r="GD319" s="192"/>
      <c r="GE319" s="192"/>
      <c r="GF319" s="192"/>
      <c r="GG319" s="192"/>
      <c r="GH319" s="192"/>
      <c r="GI319" s="192"/>
      <c r="GJ319" s="192"/>
      <c r="GK319" s="192"/>
      <c r="GL319" s="192"/>
      <c r="GM319" s="192"/>
      <c r="GN319" s="192"/>
      <c r="GO319" s="192"/>
      <c r="GP319" s="192"/>
      <c r="GQ319" s="192"/>
      <c r="GR319" s="192"/>
      <c r="GS319" s="192"/>
      <c r="GT319" s="192"/>
      <c r="GU319" s="192"/>
      <c r="GV319" s="192"/>
      <c r="GW319" s="192"/>
      <c r="GX319" s="192"/>
      <c r="GY319" s="192"/>
      <c r="GZ319" s="192"/>
      <c r="HA319" s="192"/>
      <c r="HB319" s="192"/>
      <c r="HC319" s="192"/>
      <c r="HD319" s="192"/>
      <c r="HE319" s="192"/>
      <c r="HF319" s="192"/>
      <c r="HG319" s="192"/>
      <c r="HH319" s="192"/>
      <c r="HI319" s="192"/>
      <c r="HJ319" s="192"/>
      <c r="HK319" s="192"/>
      <c r="HL319" s="192"/>
      <c r="HM319" s="192"/>
      <c r="HN319" s="192"/>
      <c r="HO319" s="192"/>
      <c r="HP319" s="192"/>
      <c r="HQ319" s="192"/>
    </row>
    <row r="320" s="191" customFormat="1" spans="1:225">
      <c r="A320" s="203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  <c r="EC320" s="192"/>
      <c r="ED320" s="192"/>
      <c r="EE320" s="192"/>
      <c r="EF320" s="192"/>
      <c r="EG320" s="192"/>
      <c r="EH320" s="192"/>
      <c r="EI320" s="192"/>
      <c r="EJ320" s="192"/>
      <c r="EK320" s="192"/>
      <c r="EL320" s="192"/>
      <c r="EM320" s="192"/>
      <c r="EN320" s="192"/>
      <c r="EO320" s="192"/>
      <c r="EP320" s="192"/>
      <c r="EQ320" s="192"/>
      <c r="ER320" s="192"/>
      <c r="ES320" s="192"/>
      <c r="ET320" s="192"/>
      <c r="EU320" s="192"/>
      <c r="EV320" s="192"/>
      <c r="EW320" s="192"/>
      <c r="EX320" s="192"/>
      <c r="EY320" s="192"/>
      <c r="EZ320" s="192"/>
      <c r="FA320" s="192"/>
      <c r="FB320" s="192"/>
      <c r="FC320" s="192"/>
      <c r="FD320" s="192"/>
      <c r="FE320" s="192"/>
      <c r="FF320" s="192"/>
      <c r="FG320" s="192"/>
      <c r="FH320" s="192"/>
      <c r="FI320" s="192"/>
      <c r="FJ320" s="192"/>
      <c r="FK320" s="192"/>
      <c r="FL320" s="192"/>
      <c r="FM320" s="192"/>
      <c r="FN320" s="192"/>
      <c r="FO320" s="192"/>
      <c r="FP320" s="192"/>
      <c r="FQ320" s="192"/>
      <c r="FR320" s="192"/>
      <c r="FS320" s="192"/>
      <c r="FT320" s="192"/>
      <c r="FU320" s="192"/>
      <c r="FV320" s="192"/>
      <c r="FW320" s="192"/>
      <c r="FX320" s="192"/>
      <c r="FY320" s="192"/>
      <c r="FZ320" s="192"/>
      <c r="GA320" s="192"/>
      <c r="GB320" s="192"/>
      <c r="GC320" s="192"/>
      <c r="GD320" s="192"/>
      <c r="GE320" s="192"/>
      <c r="GF320" s="192"/>
      <c r="GG320" s="192"/>
      <c r="GH320" s="192"/>
      <c r="GI320" s="192"/>
      <c r="GJ320" s="192"/>
      <c r="GK320" s="192"/>
      <c r="GL320" s="192"/>
      <c r="GM320" s="192"/>
      <c r="GN320" s="192"/>
      <c r="GO320" s="192"/>
      <c r="GP320" s="192"/>
      <c r="GQ320" s="192"/>
      <c r="GR320" s="192"/>
      <c r="GS320" s="192"/>
      <c r="GT320" s="192"/>
      <c r="GU320" s="192"/>
      <c r="GV320" s="192"/>
      <c r="GW320" s="192"/>
      <c r="GX320" s="192"/>
      <c r="GY320" s="192"/>
      <c r="GZ320" s="192"/>
      <c r="HA320" s="192"/>
      <c r="HB320" s="192"/>
      <c r="HC320" s="192"/>
      <c r="HD320" s="192"/>
      <c r="HE320" s="192"/>
      <c r="HF320" s="192"/>
      <c r="HG320" s="192"/>
      <c r="HH320" s="192"/>
      <c r="HI320" s="192"/>
      <c r="HJ320" s="192"/>
      <c r="HK320" s="192"/>
      <c r="HL320" s="192"/>
      <c r="HM320" s="192"/>
      <c r="HN320" s="192"/>
      <c r="HO320" s="192"/>
      <c r="HP320" s="192"/>
      <c r="HQ320" s="192"/>
    </row>
    <row r="321" s="191" customFormat="1" spans="1:225">
      <c r="A321" s="203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  <c r="EC321" s="192"/>
      <c r="ED321" s="192"/>
      <c r="EE321" s="192"/>
      <c r="EF321" s="192"/>
      <c r="EG321" s="192"/>
      <c r="EH321" s="192"/>
      <c r="EI321" s="192"/>
      <c r="EJ321" s="192"/>
      <c r="EK321" s="192"/>
      <c r="EL321" s="192"/>
      <c r="EM321" s="192"/>
      <c r="EN321" s="192"/>
      <c r="EO321" s="192"/>
      <c r="EP321" s="192"/>
      <c r="EQ321" s="192"/>
      <c r="ER321" s="192"/>
      <c r="ES321" s="192"/>
      <c r="ET321" s="192"/>
      <c r="EU321" s="192"/>
      <c r="EV321" s="192"/>
      <c r="EW321" s="192"/>
      <c r="EX321" s="192"/>
      <c r="EY321" s="192"/>
      <c r="EZ321" s="192"/>
      <c r="FA321" s="192"/>
      <c r="FB321" s="192"/>
      <c r="FC321" s="192"/>
      <c r="FD321" s="192"/>
      <c r="FE321" s="192"/>
      <c r="FF321" s="192"/>
      <c r="FG321" s="192"/>
      <c r="FH321" s="192"/>
      <c r="FI321" s="192"/>
      <c r="FJ321" s="192"/>
      <c r="FK321" s="192"/>
      <c r="FL321" s="192"/>
      <c r="FM321" s="192"/>
      <c r="FN321" s="192"/>
      <c r="FO321" s="192"/>
      <c r="FP321" s="192"/>
      <c r="FQ321" s="192"/>
      <c r="FR321" s="192"/>
      <c r="FS321" s="192"/>
      <c r="FT321" s="192"/>
      <c r="FU321" s="192"/>
      <c r="FV321" s="192"/>
      <c r="FW321" s="192"/>
      <c r="FX321" s="192"/>
      <c r="FY321" s="192"/>
      <c r="FZ321" s="192"/>
      <c r="GA321" s="192"/>
      <c r="GB321" s="192"/>
      <c r="GC321" s="192"/>
      <c r="GD321" s="192"/>
      <c r="GE321" s="192"/>
      <c r="GF321" s="192"/>
      <c r="GG321" s="192"/>
      <c r="GH321" s="192"/>
      <c r="GI321" s="192"/>
      <c r="GJ321" s="192"/>
      <c r="GK321" s="192"/>
      <c r="GL321" s="192"/>
      <c r="GM321" s="192"/>
      <c r="GN321" s="192"/>
      <c r="GO321" s="192"/>
      <c r="GP321" s="192"/>
      <c r="GQ321" s="192"/>
      <c r="GR321" s="192"/>
      <c r="GS321" s="192"/>
      <c r="GT321" s="192"/>
      <c r="GU321" s="192"/>
      <c r="GV321" s="192"/>
      <c r="GW321" s="192"/>
      <c r="GX321" s="192"/>
      <c r="GY321" s="192"/>
      <c r="GZ321" s="192"/>
      <c r="HA321" s="192"/>
      <c r="HB321" s="192"/>
      <c r="HC321" s="192"/>
      <c r="HD321" s="192"/>
      <c r="HE321" s="192"/>
      <c r="HF321" s="192"/>
      <c r="HG321" s="192"/>
      <c r="HH321" s="192"/>
      <c r="HI321" s="192"/>
      <c r="HJ321" s="192"/>
      <c r="HK321" s="192"/>
      <c r="HL321" s="192"/>
      <c r="HM321" s="192"/>
      <c r="HN321" s="192"/>
      <c r="HO321" s="192"/>
      <c r="HP321" s="192"/>
      <c r="HQ321" s="192"/>
    </row>
    <row r="322" s="191" customFormat="1" spans="1:225">
      <c r="A322" s="203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  <c r="EC322" s="192"/>
      <c r="ED322" s="192"/>
      <c r="EE322" s="192"/>
      <c r="EF322" s="192"/>
      <c r="EG322" s="192"/>
      <c r="EH322" s="192"/>
      <c r="EI322" s="192"/>
      <c r="EJ322" s="192"/>
      <c r="EK322" s="192"/>
      <c r="EL322" s="192"/>
      <c r="EM322" s="192"/>
      <c r="EN322" s="192"/>
      <c r="EO322" s="192"/>
      <c r="EP322" s="192"/>
      <c r="EQ322" s="192"/>
      <c r="ER322" s="192"/>
      <c r="ES322" s="192"/>
      <c r="ET322" s="192"/>
      <c r="EU322" s="192"/>
      <c r="EV322" s="192"/>
      <c r="EW322" s="192"/>
      <c r="EX322" s="192"/>
      <c r="EY322" s="192"/>
      <c r="EZ322" s="192"/>
      <c r="FA322" s="192"/>
      <c r="FB322" s="192"/>
      <c r="FC322" s="192"/>
      <c r="FD322" s="192"/>
      <c r="FE322" s="192"/>
      <c r="FF322" s="192"/>
      <c r="FG322" s="192"/>
      <c r="FH322" s="192"/>
      <c r="FI322" s="192"/>
      <c r="FJ322" s="192"/>
      <c r="FK322" s="192"/>
      <c r="FL322" s="192"/>
      <c r="FM322" s="192"/>
      <c r="FN322" s="192"/>
      <c r="FO322" s="192"/>
      <c r="FP322" s="192"/>
      <c r="FQ322" s="192"/>
      <c r="FR322" s="192"/>
      <c r="FS322" s="192"/>
      <c r="FT322" s="192"/>
      <c r="FU322" s="192"/>
      <c r="FV322" s="192"/>
      <c r="FW322" s="192"/>
      <c r="FX322" s="192"/>
      <c r="FY322" s="192"/>
      <c r="FZ322" s="192"/>
      <c r="GA322" s="192"/>
      <c r="GB322" s="192"/>
      <c r="GC322" s="192"/>
      <c r="GD322" s="192"/>
      <c r="GE322" s="192"/>
      <c r="GF322" s="192"/>
      <c r="GG322" s="192"/>
      <c r="GH322" s="192"/>
      <c r="GI322" s="192"/>
      <c r="GJ322" s="192"/>
      <c r="GK322" s="192"/>
      <c r="GL322" s="192"/>
      <c r="GM322" s="192"/>
      <c r="GN322" s="192"/>
      <c r="GO322" s="192"/>
      <c r="GP322" s="192"/>
      <c r="GQ322" s="192"/>
      <c r="GR322" s="192"/>
      <c r="GS322" s="192"/>
      <c r="GT322" s="192"/>
      <c r="GU322" s="192"/>
      <c r="GV322" s="192"/>
      <c r="GW322" s="192"/>
      <c r="GX322" s="192"/>
      <c r="GY322" s="192"/>
      <c r="GZ322" s="192"/>
      <c r="HA322" s="192"/>
      <c r="HB322" s="192"/>
      <c r="HC322" s="192"/>
      <c r="HD322" s="192"/>
      <c r="HE322" s="192"/>
      <c r="HF322" s="192"/>
      <c r="HG322" s="192"/>
      <c r="HH322" s="192"/>
      <c r="HI322" s="192"/>
      <c r="HJ322" s="192"/>
      <c r="HK322" s="192"/>
      <c r="HL322" s="192"/>
      <c r="HM322" s="192"/>
      <c r="HN322" s="192"/>
      <c r="HO322" s="192"/>
      <c r="HP322" s="192"/>
      <c r="HQ322" s="192"/>
    </row>
    <row r="323" s="191" customFormat="1" spans="1:225">
      <c r="A323" s="203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  <c r="EC323" s="192"/>
      <c r="ED323" s="192"/>
      <c r="EE323" s="192"/>
      <c r="EF323" s="192"/>
      <c r="EG323" s="192"/>
      <c r="EH323" s="192"/>
      <c r="EI323" s="192"/>
      <c r="EJ323" s="192"/>
      <c r="EK323" s="192"/>
      <c r="EL323" s="192"/>
      <c r="EM323" s="192"/>
      <c r="EN323" s="192"/>
      <c r="EO323" s="192"/>
      <c r="EP323" s="192"/>
      <c r="EQ323" s="192"/>
      <c r="ER323" s="192"/>
      <c r="ES323" s="192"/>
      <c r="ET323" s="192"/>
      <c r="EU323" s="192"/>
      <c r="EV323" s="192"/>
      <c r="EW323" s="192"/>
      <c r="EX323" s="192"/>
      <c r="EY323" s="192"/>
      <c r="EZ323" s="192"/>
      <c r="FA323" s="192"/>
      <c r="FB323" s="192"/>
      <c r="FC323" s="192"/>
      <c r="FD323" s="192"/>
      <c r="FE323" s="192"/>
      <c r="FF323" s="192"/>
      <c r="FG323" s="192"/>
      <c r="FH323" s="192"/>
      <c r="FI323" s="192"/>
      <c r="FJ323" s="192"/>
      <c r="FK323" s="192"/>
      <c r="FL323" s="192"/>
      <c r="FM323" s="192"/>
      <c r="FN323" s="192"/>
      <c r="FO323" s="192"/>
      <c r="FP323" s="192"/>
      <c r="FQ323" s="192"/>
      <c r="FR323" s="192"/>
      <c r="FS323" s="192"/>
      <c r="FT323" s="192"/>
      <c r="FU323" s="192"/>
      <c r="FV323" s="192"/>
      <c r="FW323" s="192"/>
      <c r="FX323" s="192"/>
      <c r="FY323" s="192"/>
      <c r="FZ323" s="192"/>
      <c r="GA323" s="192"/>
      <c r="GB323" s="192"/>
      <c r="GC323" s="192"/>
      <c r="GD323" s="192"/>
      <c r="GE323" s="192"/>
      <c r="GF323" s="192"/>
      <c r="GG323" s="192"/>
      <c r="GH323" s="192"/>
      <c r="GI323" s="192"/>
      <c r="GJ323" s="192"/>
      <c r="GK323" s="192"/>
      <c r="GL323" s="192"/>
      <c r="GM323" s="192"/>
      <c r="GN323" s="192"/>
      <c r="GO323" s="192"/>
      <c r="GP323" s="192"/>
      <c r="GQ323" s="192"/>
      <c r="GR323" s="192"/>
      <c r="GS323" s="192"/>
      <c r="GT323" s="192"/>
      <c r="GU323" s="192"/>
      <c r="GV323" s="192"/>
      <c r="GW323" s="192"/>
      <c r="GX323" s="192"/>
      <c r="GY323" s="192"/>
      <c r="GZ323" s="192"/>
      <c r="HA323" s="192"/>
      <c r="HB323" s="192"/>
      <c r="HC323" s="192"/>
      <c r="HD323" s="192"/>
      <c r="HE323" s="192"/>
      <c r="HF323" s="192"/>
      <c r="HG323" s="192"/>
      <c r="HH323" s="192"/>
      <c r="HI323" s="192"/>
      <c r="HJ323" s="192"/>
      <c r="HK323" s="192"/>
      <c r="HL323" s="192"/>
      <c r="HM323" s="192"/>
      <c r="HN323" s="192"/>
      <c r="HO323" s="192"/>
      <c r="HP323" s="192"/>
      <c r="HQ323" s="192"/>
    </row>
    <row r="324" s="191" customFormat="1" spans="1:225">
      <c r="A324" s="203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  <c r="EC324" s="192"/>
      <c r="ED324" s="192"/>
      <c r="EE324" s="192"/>
      <c r="EF324" s="192"/>
      <c r="EG324" s="192"/>
      <c r="EH324" s="192"/>
      <c r="EI324" s="192"/>
      <c r="EJ324" s="192"/>
      <c r="EK324" s="192"/>
      <c r="EL324" s="192"/>
      <c r="EM324" s="192"/>
      <c r="EN324" s="192"/>
      <c r="EO324" s="192"/>
      <c r="EP324" s="192"/>
      <c r="EQ324" s="192"/>
      <c r="ER324" s="192"/>
      <c r="ES324" s="192"/>
      <c r="ET324" s="192"/>
      <c r="EU324" s="192"/>
      <c r="EV324" s="192"/>
      <c r="EW324" s="192"/>
      <c r="EX324" s="192"/>
      <c r="EY324" s="192"/>
      <c r="EZ324" s="192"/>
      <c r="FA324" s="192"/>
      <c r="FB324" s="192"/>
      <c r="FC324" s="192"/>
      <c r="FD324" s="192"/>
      <c r="FE324" s="192"/>
      <c r="FF324" s="192"/>
      <c r="FG324" s="192"/>
      <c r="FH324" s="192"/>
      <c r="FI324" s="192"/>
      <c r="FJ324" s="192"/>
      <c r="FK324" s="192"/>
      <c r="FL324" s="192"/>
      <c r="FM324" s="192"/>
      <c r="FN324" s="192"/>
      <c r="FO324" s="192"/>
      <c r="FP324" s="192"/>
      <c r="FQ324" s="192"/>
      <c r="FR324" s="192"/>
      <c r="FS324" s="192"/>
      <c r="FT324" s="192"/>
      <c r="FU324" s="192"/>
      <c r="FV324" s="192"/>
      <c r="FW324" s="192"/>
      <c r="FX324" s="192"/>
      <c r="FY324" s="192"/>
      <c r="FZ324" s="192"/>
      <c r="GA324" s="192"/>
      <c r="GB324" s="192"/>
      <c r="GC324" s="192"/>
      <c r="GD324" s="192"/>
      <c r="GE324" s="192"/>
      <c r="GF324" s="192"/>
      <c r="GG324" s="192"/>
      <c r="GH324" s="192"/>
      <c r="GI324" s="192"/>
      <c r="GJ324" s="192"/>
      <c r="GK324" s="192"/>
      <c r="GL324" s="192"/>
      <c r="GM324" s="192"/>
      <c r="GN324" s="192"/>
      <c r="GO324" s="192"/>
      <c r="GP324" s="192"/>
      <c r="GQ324" s="192"/>
      <c r="GR324" s="192"/>
      <c r="GS324" s="192"/>
      <c r="GT324" s="192"/>
      <c r="GU324" s="192"/>
      <c r="GV324" s="192"/>
      <c r="GW324" s="192"/>
      <c r="GX324" s="192"/>
      <c r="GY324" s="192"/>
      <c r="GZ324" s="192"/>
      <c r="HA324" s="192"/>
      <c r="HB324" s="192"/>
      <c r="HC324" s="192"/>
      <c r="HD324" s="192"/>
      <c r="HE324" s="192"/>
      <c r="HF324" s="192"/>
      <c r="HG324" s="192"/>
      <c r="HH324" s="192"/>
      <c r="HI324" s="192"/>
      <c r="HJ324" s="192"/>
      <c r="HK324" s="192"/>
      <c r="HL324" s="192"/>
      <c r="HM324" s="192"/>
      <c r="HN324" s="192"/>
      <c r="HO324" s="192"/>
      <c r="HP324" s="192"/>
      <c r="HQ324" s="192"/>
    </row>
    <row r="325" s="191" customFormat="1" spans="1:225">
      <c r="A325" s="203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  <c r="EC325" s="192"/>
      <c r="ED325" s="192"/>
      <c r="EE325" s="192"/>
      <c r="EF325" s="192"/>
      <c r="EG325" s="192"/>
      <c r="EH325" s="192"/>
      <c r="EI325" s="192"/>
      <c r="EJ325" s="192"/>
      <c r="EK325" s="192"/>
      <c r="EL325" s="192"/>
      <c r="EM325" s="192"/>
      <c r="EN325" s="192"/>
      <c r="EO325" s="192"/>
      <c r="EP325" s="192"/>
      <c r="EQ325" s="192"/>
      <c r="ER325" s="192"/>
      <c r="ES325" s="192"/>
      <c r="ET325" s="192"/>
      <c r="EU325" s="192"/>
      <c r="EV325" s="192"/>
      <c r="EW325" s="192"/>
      <c r="EX325" s="192"/>
      <c r="EY325" s="192"/>
      <c r="EZ325" s="192"/>
      <c r="FA325" s="192"/>
      <c r="FB325" s="192"/>
      <c r="FC325" s="192"/>
      <c r="FD325" s="192"/>
      <c r="FE325" s="192"/>
      <c r="FF325" s="192"/>
      <c r="FG325" s="192"/>
      <c r="FH325" s="192"/>
      <c r="FI325" s="192"/>
      <c r="FJ325" s="192"/>
      <c r="FK325" s="192"/>
      <c r="FL325" s="192"/>
      <c r="FM325" s="192"/>
      <c r="FN325" s="192"/>
      <c r="FO325" s="192"/>
      <c r="FP325" s="192"/>
      <c r="FQ325" s="192"/>
      <c r="FR325" s="192"/>
      <c r="FS325" s="192"/>
      <c r="FT325" s="192"/>
      <c r="FU325" s="192"/>
      <c r="FV325" s="192"/>
      <c r="FW325" s="192"/>
      <c r="FX325" s="192"/>
      <c r="FY325" s="192"/>
      <c r="FZ325" s="192"/>
      <c r="GA325" s="192"/>
      <c r="GB325" s="192"/>
      <c r="GC325" s="192"/>
      <c r="GD325" s="192"/>
      <c r="GE325" s="192"/>
      <c r="GF325" s="192"/>
      <c r="GG325" s="192"/>
      <c r="GH325" s="192"/>
      <c r="GI325" s="192"/>
      <c r="GJ325" s="192"/>
      <c r="GK325" s="192"/>
      <c r="GL325" s="192"/>
      <c r="GM325" s="192"/>
      <c r="GN325" s="192"/>
      <c r="GO325" s="192"/>
      <c r="GP325" s="192"/>
      <c r="GQ325" s="192"/>
      <c r="GR325" s="192"/>
      <c r="GS325" s="192"/>
      <c r="GT325" s="192"/>
      <c r="GU325" s="192"/>
      <c r="GV325" s="192"/>
      <c r="GW325" s="192"/>
      <c r="GX325" s="192"/>
      <c r="GY325" s="192"/>
      <c r="GZ325" s="192"/>
      <c r="HA325" s="192"/>
      <c r="HB325" s="192"/>
      <c r="HC325" s="192"/>
      <c r="HD325" s="192"/>
      <c r="HE325" s="192"/>
      <c r="HF325" s="192"/>
      <c r="HG325" s="192"/>
      <c r="HH325" s="192"/>
      <c r="HI325" s="192"/>
      <c r="HJ325" s="192"/>
      <c r="HK325" s="192"/>
      <c r="HL325" s="192"/>
      <c r="HM325" s="192"/>
      <c r="HN325" s="192"/>
      <c r="HO325" s="192"/>
      <c r="HP325" s="192"/>
      <c r="HQ325" s="192"/>
    </row>
    <row r="326" s="191" customFormat="1" spans="1:225">
      <c r="A326" s="203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  <c r="EC326" s="192"/>
      <c r="ED326" s="192"/>
      <c r="EE326" s="192"/>
      <c r="EF326" s="192"/>
      <c r="EG326" s="192"/>
      <c r="EH326" s="192"/>
      <c r="EI326" s="192"/>
      <c r="EJ326" s="192"/>
      <c r="EK326" s="192"/>
      <c r="EL326" s="192"/>
      <c r="EM326" s="192"/>
      <c r="EN326" s="192"/>
      <c r="EO326" s="192"/>
      <c r="EP326" s="192"/>
      <c r="EQ326" s="192"/>
      <c r="ER326" s="192"/>
      <c r="ES326" s="192"/>
      <c r="ET326" s="192"/>
      <c r="EU326" s="192"/>
      <c r="EV326" s="192"/>
      <c r="EW326" s="192"/>
      <c r="EX326" s="192"/>
      <c r="EY326" s="192"/>
      <c r="EZ326" s="192"/>
      <c r="FA326" s="192"/>
      <c r="FB326" s="192"/>
      <c r="FC326" s="192"/>
      <c r="FD326" s="192"/>
      <c r="FE326" s="192"/>
      <c r="FF326" s="192"/>
      <c r="FG326" s="192"/>
      <c r="FH326" s="192"/>
      <c r="FI326" s="192"/>
      <c r="FJ326" s="192"/>
      <c r="FK326" s="192"/>
      <c r="FL326" s="192"/>
      <c r="FM326" s="192"/>
      <c r="FN326" s="192"/>
      <c r="FO326" s="192"/>
      <c r="FP326" s="192"/>
      <c r="FQ326" s="192"/>
      <c r="FR326" s="192"/>
      <c r="FS326" s="192"/>
      <c r="FT326" s="192"/>
      <c r="FU326" s="192"/>
      <c r="FV326" s="192"/>
      <c r="FW326" s="192"/>
      <c r="FX326" s="192"/>
      <c r="FY326" s="192"/>
      <c r="FZ326" s="192"/>
      <c r="GA326" s="192"/>
      <c r="GB326" s="192"/>
      <c r="GC326" s="192"/>
      <c r="GD326" s="192"/>
      <c r="GE326" s="192"/>
      <c r="GF326" s="192"/>
      <c r="GG326" s="192"/>
      <c r="GH326" s="192"/>
      <c r="GI326" s="192"/>
      <c r="GJ326" s="192"/>
      <c r="GK326" s="192"/>
      <c r="GL326" s="192"/>
      <c r="GM326" s="192"/>
      <c r="GN326" s="192"/>
      <c r="GO326" s="192"/>
      <c r="GP326" s="192"/>
      <c r="GQ326" s="192"/>
      <c r="GR326" s="192"/>
      <c r="GS326" s="192"/>
      <c r="GT326" s="192"/>
      <c r="GU326" s="192"/>
      <c r="GV326" s="192"/>
      <c r="GW326" s="192"/>
      <c r="GX326" s="192"/>
      <c r="GY326" s="192"/>
      <c r="GZ326" s="192"/>
      <c r="HA326" s="192"/>
      <c r="HB326" s="192"/>
      <c r="HC326" s="192"/>
      <c r="HD326" s="192"/>
      <c r="HE326" s="192"/>
      <c r="HF326" s="192"/>
      <c r="HG326" s="192"/>
      <c r="HH326" s="192"/>
      <c r="HI326" s="192"/>
      <c r="HJ326" s="192"/>
      <c r="HK326" s="192"/>
      <c r="HL326" s="192"/>
      <c r="HM326" s="192"/>
      <c r="HN326" s="192"/>
      <c r="HO326" s="192"/>
      <c r="HP326" s="192"/>
      <c r="HQ326" s="192"/>
    </row>
    <row r="327" s="191" customFormat="1" spans="1:225">
      <c r="A327" s="203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  <c r="EC327" s="192"/>
      <c r="ED327" s="192"/>
      <c r="EE327" s="192"/>
      <c r="EF327" s="192"/>
      <c r="EG327" s="192"/>
      <c r="EH327" s="192"/>
      <c r="EI327" s="192"/>
      <c r="EJ327" s="192"/>
      <c r="EK327" s="192"/>
      <c r="EL327" s="192"/>
      <c r="EM327" s="192"/>
      <c r="EN327" s="192"/>
      <c r="EO327" s="192"/>
      <c r="EP327" s="192"/>
      <c r="EQ327" s="192"/>
      <c r="ER327" s="192"/>
      <c r="ES327" s="192"/>
      <c r="ET327" s="192"/>
      <c r="EU327" s="192"/>
      <c r="EV327" s="192"/>
      <c r="EW327" s="192"/>
      <c r="EX327" s="192"/>
      <c r="EY327" s="192"/>
      <c r="EZ327" s="192"/>
      <c r="FA327" s="192"/>
      <c r="FB327" s="192"/>
      <c r="FC327" s="192"/>
      <c r="FD327" s="192"/>
      <c r="FE327" s="192"/>
      <c r="FF327" s="192"/>
      <c r="FG327" s="192"/>
      <c r="FH327" s="192"/>
      <c r="FI327" s="192"/>
      <c r="FJ327" s="192"/>
      <c r="FK327" s="192"/>
      <c r="FL327" s="192"/>
      <c r="FM327" s="192"/>
      <c r="FN327" s="192"/>
      <c r="FO327" s="192"/>
      <c r="FP327" s="192"/>
      <c r="FQ327" s="192"/>
      <c r="FR327" s="192"/>
      <c r="FS327" s="192"/>
      <c r="FT327" s="192"/>
      <c r="FU327" s="192"/>
      <c r="FV327" s="192"/>
      <c r="FW327" s="192"/>
      <c r="FX327" s="192"/>
      <c r="FY327" s="192"/>
      <c r="FZ327" s="192"/>
      <c r="GA327" s="192"/>
      <c r="GB327" s="192"/>
      <c r="GC327" s="192"/>
      <c r="GD327" s="192"/>
      <c r="GE327" s="192"/>
      <c r="GF327" s="192"/>
      <c r="GG327" s="192"/>
      <c r="GH327" s="192"/>
      <c r="GI327" s="192"/>
      <c r="GJ327" s="192"/>
      <c r="GK327" s="192"/>
      <c r="GL327" s="192"/>
      <c r="GM327" s="192"/>
      <c r="GN327" s="192"/>
      <c r="GO327" s="192"/>
      <c r="GP327" s="192"/>
      <c r="GQ327" s="192"/>
      <c r="GR327" s="192"/>
      <c r="GS327" s="192"/>
      <c r="GT327" s="192"/>
      <c r="GU327" s="192"/>
      <c r="GV327" s="192"/>
      <c r="GW327" s="192"/>
      <c r="GX327" s="192"/>
      <c r="GY327" s="192"/>
      <c r="GZ327" s="192"/>
      <c r="HA327" s="192"/>
      <c r="HB327" s="192"/>
      <c r="HC327" s="192"/>
      <c r="HD327" s="192"/>
      <c r="HE327" s="192"/>
      <c r="HF327" s="192"/>
      <c r="HG327" s="192"/>
      <c r="HH327" s="192"/>
      <c r="HI327" s="192"/>
      <c r="HJ327" s="192"/>
      <c r="HK327" s="192"/>
      <c r="HL327" s="192"/>
      <c r="HM327" s="192"/>
      <c r="HN327" s="192"/>
      <c r="HO327" s="192"/>
      <c r="HP327" s="192"/>
      <c r="HQ327" s="192"/>
    </row>
    <row r="328" s="191" customFormat="1" spans="1:225">
      <c r="A328" s="203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  <c r="EC328" s="192"/>
      <c r="ED328" s="192"/>
      <c r="EE328" s="192"/>
      <c r="EF328" s="192"/>
      <c r="EG328" s="192"/>
      <c r="EH328" s="192"/>
      <c r="EI328" s="192"/>
      <c r="EJ328" s="192"/>
      <c r="EK328" s="192"/>
      <c r="EL328" s="192"/>
      <c r="EM328" s="192"/>
      <c r="EN328" s="192"/>
      <c r="EO328" s="192"/>
      <c r="EP328" s="192"/>
      <c r="EQ328" s="192"/>
      <c r="ER328" s="192"/>
      <c r="ES328" s="192"/>
      <c r="ET328" s="192"/>
      <c r="EU328" s="192"/>
      <c r="EV328" s="192"/>
      <c r="EW328" s="192"/>
      <c r="EX328" s="192"/>
      <c r="EY328" s="192"/>
      <c r="EZ328" s="192"/>
      <c r="FA328" s="192"/>
      <c r="FB328" s="192"/>
      <c r="FC328" s="192"/>
      <c r="FD328" s="192"/>
      <c r="FE328" s="192"/>
      <c r="FF328" s="192"/>
      <c r="FG328" s="192"/>
      <c r="FH328" s="192"/>
      <c r="FI328" s="192"/>
      <c r="FJ328" s="192"/>
      <c r="FK328" s="192"/>
      <c r="FL328" s="192"/>
      <c r="FM328" s="192"/>
      <c r="FN328" s="192"/>
      <c r="FO328" s="192"/>
      <c r="FP328" s="192"/>
      <c r="FQ328" s="192"/>
      <c r="FR328" s="192"/>
      <c r="FS328" s="192"/>
      <c r="FT328" s="192"/>
      <c r="FU328" s="192"/>
      <c r="FV328" s="192"/>
      <c r="FW328" s="192"/>
      <c r="FX328" s="192"/>
      <c r="FY328" s="192"/>
      <c r="FZ328" s="192"/>
      <c r="GA328" s="192"/>
      <c r="GB328" s="192"/>
      <c r="GC328" s="192"/>
      <c r="GD328" s="192"/>
      <c r="GE328" s="192"/>
      <c r="GF328" s="192"/>
      <c r="GG328" s="192"/>
      <c r="GH328" s="192"/>
      <c r="GI328" s="192"/>
      <c r="GJ328" s="192"/>
      <c r="GK328" s="192"/>
      <c r="GL328" s="192"/>
      <c r="GM328" s="192"/>
      <c r="GN328" s="192"/>
      <c r="GO328" s="192"/>
      <c r="GP328" s="192"/>
      <c r="GQ328" s="192"/>
      <c r="GR328" s="192"/>
      <c r="GS328" s="192"/>
      <c r="GT328" s="192"/>
      <c r="GU328" s="192"/>
      <c r="GV328" s="192"/>
      <c r="GW328" s="192"/>
      <c r="GX328" s="192"/>
      <c r="GY328" s="192"/>
      <c r="GZ328" s="192"/>
      <c r="HA328" s="192"/>
      <c r="HB328" s="192"/>
      <c r="HC328" s="192"/>
      <c r="HD328" s="192"/>
      <c r="HE328" s="192"/>
      <c r="HF328" s="192"/>
      <c r="HG328" s="192"/>
      <c r="HH328" s="192"/>
      <c r="HI328" s="192"/>
      <c r="HJ328" s="192"/>
      <c r="HK328" s="192"/>
      <c r="HL328" s="192"/>
      <c r="HM328" s="192"/>
      <c r="HN328" s="192"/>
      <c r="HO328" s="192"/>
      <c r="HP328" s="192"/>
      <c r="HQ328" s="192"/>
    </row>
    <row r="329" s="191" customFormat="1" spans="1:225">
      <c r="A329" s="203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  <c r="EC329" s="192"/>
      <c r="ED329" s="192"/>
      <c r="EE329" s="192"/>
      <c r="EF329" s="192"/>
      <c r="EG329" s="192"/>
      <c r="EH329" s="192"/>
      <c r="EI329" s="192"/>
      <c r="EJ329" s="192"/>
      <c r="EK329" s="192"/>
      <c r="EL329" s="192"/>
      <c r="EM329" s="192"/>
      <c r="EN329" s="192"/>
      <c r="EO329" s="192"/>
      <c r="EP329" s="192"/>
      <c r="EQ329" s="192"/>
      <c r="ER329" s="192"/>
      <c r="ES329" s="192"/>
      <c r="ET329" s="192"/>
      <c r="EU329" s="192"/>
      <c r="EV329" s="192"/>
      <c r="EW329" s="192"/>
      <c r="EX329" s="192"/>
      <c r="EY329" s="192"/>
      <c r="EZ329" s="192"/>
      <c r="FA329" s="192"/>
      <c r="FB329" s="192"/>
      <c r="FC329" s="192"/>
      <c r="FD329" s="192"/>
      <c r="FE329" s="192"/>
      <c r="FF329" s="192"/>
      <c r="FG329" s="192"/>
      <c r="FH329" s="192"/>
      <c r="FI329" s="192"/>
      <c r="FJ329" s="192"/>
      <c r="FK329" s="192"/>
      <c r="FL329" s="192"/>
      <c r="FM329" s="192"/>
      <c r="FN329" s="192"/>
      <c r="FO329" s="192"/>
      <c r="FP329" s="192"/>
      <c r="FQ329" s="192"/>
      <c r="FR329" s="192"/>
      <c r="FS329" s="192"/>
      <c r="FT329" s="192"/>
      <c r="FU329" s="192"/>
      <c r="FV329" s="192"/>
      <c r="FW329" s="192"/>
      <c r="FX329" s="192"/>
      <c r="FY329" s="192"/>
      <c r="FZ329" s="192"/>
      <c r="GA329" s="192"/>
      <c r="GB329" s="192"/>
      <c r="GC329" s="192"/>
      <c r="GD329" s="192"/>
      <c r="GE329" s="192"/>
      <c r="GF329" s="192"/>
      <c r="GG329" s="192"/>
      <c r="GH329" s="192"/>
      <c r="GI329" s="192"/>
      <c r="GJ329" s="192"/>
      <c r="GK329" s="192"/>
      <c r="GL329" s="192"/>
      <c r="GM329" s="192"/>
      <c r="GN329" s="192"/>
      <c r="GO329" s="192"/>
      <c r="GP329" s="192"/>
      <c r="GQ329" s="192"/>
      <c r="GR329" s="192"/>
      <c r="GS329" s="192"/>
      <c r="GT329" s="192"/>
      <c r="GU329" s="192"/>
      <c r="GV329" s="192"/>
      <c r="GW329" s="192"/>
      <c r="GX329" s="192"/>
      <c r="GY329" s="192"/>
      <c r="GZ329" s="192"/>
      <c r="HA329" s="192"/>
      <c r="HB329" s="192"/>
      <c r="HC329" s="192"/>
      <c r="HD329" s="192"/>
      <c r="HE329" s="192"/>
      <c r="HF329" s="192"/>
      <c r="HG329" s="192"/>
      <c r="HH329" s="192"/>
      <c r="HI329" s="192"/>
      <c r="HJ329" s="192"/>
      <c r="HK329" s="192"/>
      <c r="HL329" s="192"/>
      <c r="HM329" s="192"/>
      <c r="HN329" s="192"/>
      <c r="HO329" s="192"/>
      <c r="HP329" s="192"/>
      <c r="HQ329" s="192"/>
    </row>
    <row r="330" s="191" customFormat="1" spans="1:225">
      <c r="A330" s="203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  <c r="EC330" s="192"/>
      <c r="ED330" s="192"/>
      <c r="EE330" s="192"/>
      <c r="EF330" s="192"/>
      <c r="EG330" s="192"/>
      <c r="EH330" s="192"/>
      <c r="EI330" s="192"/>
      <c r="EJ330" s="192"/>
      <c r="EK330" s="192"/>
      <c r="EL330" s="192"/>
      <c r="EM330" s="192"/>
      <c r="EN330" s="192"/>
      <c r="EO330" s="192"/>
      <c r="EP330" s="192"/>
      <c r="EQ330" s="192"/>
      <c r="ER330" s="192"/>
      <c r="ES330" s="192"/>
      <c r="ET330" s="192"/>
      <c r="EU330" s="192"/>
      <c r="EV330" s="192"/>
      <c r="EW330" s="192"/>
      <c r="EX330" s="192"/>
      <c r="EY330" s="192"/>
      <c r="EZ330" s="192"/>
      <c r="FA330" s="192"/>
      <c r="FB330" s="192"/>
      <c r="FC330" s="192"/>
      <c r="FD330" s="192"/>
      <c r="FE330" s="192"/>
      <c r="FF330" s="192"/>
      <c r="FG330" s="192"/>
      <c r="FH330" s="192"/>
      <c r="FI330" s="192"/>
      <c r="FJ330" s="192"/>
      <c r="FK330" s="192"/>
      <c r="FL330" s="192"/>
      <c r="FM330" s="192"/>
      <c r="FN330" s="192"/>
      <c r="FO330" s="192"/>
      <c r="FP330" s="192"/>
      <c r="FQ330" s="192"/>
      <c r="FR330" s="192"/>
      <c r="FS330" s="192"/>
      <c r="FT330" s="192"/>
      <c r="FU330" s="192"/>
      <c r="FV330" s="192"/>
      <c r="FW330" s="192"/>
      <c r="FX330" s="192"/>
      <c r="FY330" s="192"/>
      <c r="FZ330" s="192"/>
      <c r="GA330" s="192"/>
      <c r="GB330" s="192"/>
      <c r="GC330" s="192"/>
      <c r="GD330" s="192"/>
      <c r="GE330" s="192"/>
      <c r="GF330" s="192"/>
      <c r="GG330" s="192"/>
      <c r="GH330" s="192"/>
      <c r="GI330" s="192"/>
      <c r="GJ330" s="192"/>
      <c r="GK330" s="192"/>
      <c r="GL330" s="192"/>
      <c r="GM330" s="192"/>
      <c r="GN330" s="192"/>
      <c r="GO330" s="192"/>
      <c r="GP330" s="192"/>
      <c r="GQ330" s="192"/>
      <c r="GR330" s="192"/>
      <c r="GS330" s="192"/>
      <c r="GT330" s="192"/>
      <c r="GU330" s="192"/>
      <c r="GV330" s="192"/>
      <c r="GW330" s="192"/>
      <c r="GX330" s="192"/>
      <c r="GY330" s="192"/>
      <c r="GZ330" s="192"/>
      <c r="HA330" s="192"/>
      <c r="HB330" s="192"/>
      <c r="HC330" s="192"/>
      <c r="HD330" s="192"/>
      <c r="HE330" s="192"/>
      <c r="HF330" s="192"/>
      <c r="HG330" s="192"/>
      <c r="HH330" s="192"/>
      <c r="HI330" s="192"/>
      <c r="HJ330" s="192"/>
      <c r="HK330" s="192"/>
      <c r="HL330" s="192"/>
      <c r="HM330" s="192"/>
      <c r="HN330" s="192"/>
      <c r="HO330" s="192"/>
      <c r="HP330" s="192"/>
      <c r="HQ330" s="192"/>
    </row>
    <row r="331" s="191" customFormat="1" spans="1:225">
      <c r="A331" s="203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  <c r="EC331" s="192"/>
      <c r="ED331" s="192"/>
      <c r="EE331" s="192"/>
      <c r="EF331" s="192"/>
      <c r="EG331" s="192"/>
      <c r="EH331" s="192"/>
      <c r="EI331" s="192"/>
      <c r="EJ331" s="192"/>
      <c r="EK331" s="192"/>
      <c r="EL331" s="192"/>
      <c r="EM331" s="192"/>
      <c r="EN331" s="192"/>
      <c r="EO331" s="192"/>
      <c r="EP331" s="192"/>
      <c r="EQ331" s="192"/>
      <c r="ER331" s="192"/>
      <c r="ES331" s="192"/>
      <c r="ET331" s="192"/>
      <c r="EU331" s="192"/>
      <c r="EV331" s="192"/>
      <c r="EW331" s="192"/>
      <c r="EX331" s="192"/>
      <c r="EY331" s="192"/>
      <c r="EZ331" s="192"/>
      <c r="FA331" s="192"/>
      <c r="FB331" s="192"/>
      <c r="FC331" s="192"/>
      <c r="FD331" s="192"/>
      <c r="FE331" s="192"/>
      <c r="FF331" s="192"/>
      <c r="FG331" s="192"/>
      <c r="FH331" s="192"/>
      <c r="FI331" s="192"/>
      <c r="FJ331" s="192"/>
      <c r="FK331" s="192"/>
      <c r="FL331" s="192"/>
      <c r="FM331" s="192"/>
      <c r="FN331" s="192"/>
      <c r="FO331" s="192"/>
      <c r="FP331" s="192"/>
      <c r="FQ331" s="192"/>
      <c r="FR331" s="192"/>
      <c r="FS331" s="192"/>
      <c r="FT331" s="192"/>
      <c r="FU331" s="192"/>
      <c r="FV331" s="192"/>
      <c r="FW331" s="192"/>
      <c r="FX331" s="192"/>
      <c r="FY331" s="192"/>
      <c r="FZ331" s="192"/>
      <c r="GA331" s="192"/>
      <c r="GB331" s="192"/>
      <c r="GC331" s="192"/>
      <c r="GD331" s="192"/>
      <c r="GE331" s="192"/>
      <c r="GF331" s="192"/>
      <c r="GG331" s="192"/>
      <c r="GH331" s="192"/>
      <c r="GI331" s="192"/>
      <c r="GJ331" s="192"/>
      <c r="GK331" s="192"/>
      <c r="GL331" s="192"/>
      <c r="GM331" s="192"/>
      <c r="GN331" s="192"/>
      <c r="GO331" s="192"/>
      <c r="GP331" s="192"/>
      <c r="GQ331" s="192"/>
      <c r="GR331" s="192"/>
      <c r="GS331" s="192"/>
      <c r="GT331" s="192"/>
      <c r="GU331" s="192"/>
      <c r="GV331" s="192"/>
      <c r="GW331" s="192"/>
      <c r="GX331" s="192"/>
      <c r="GY331" s="192"/>
      <c r="GZ331" s="192"/>
      <c r="HA331" s="192"/>
      <c r="HB331" s="192"/>
      <c r="HC331" s="192"/>
      <c r="HD331" s="192"/>
      <c r="HE331" s="192"/>
      <c r="HF331" s="192"/>
      <c r="HG331" s="192"/>
      <c r="HH331" s="192"/>
      <c r="HI331" s="192"/>
      <c r="HJ331" s="192"/>
      <c r="HK331" s="192"/>
      <c r="HL331" s="192"/>
      <c r="HM331" s="192"/>
      <c r="HN331" s="192"/>
      <c r="HO331" s="192"/>
      <c r="HP331" s="192"/>
      <c r="HQ331" s="192"/>
    </row>
    <row r="332" s="191" customFormat="1" spans="1:225">
      <c r="A332" s="203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  <c r="EC332" s="192"/>
      <c r="ED332" s="192"/>
      <c r="EE332" s="192"/>
      <c r="EF332" s="192"/>
      <c r="EG332" s="192"/>
      <c r="EH332" s="192"/>
      <c r="EI332" s="192"/>
      <c r="EJ332" s="192"/>
      <c r="EK332" s="192"/>
      <c r="EL332" s="192"/>
      <c r="EM332" s="192"/>
      <c r="EN332" s="192"/>
      <c r="EO332" s="192"/>
      <c r="EP332" s="192"/>
      <c r="EQ332" s="192"/>
      <c r="ER332" s="192"/>
      <c r="ES332" s="192"/>
      <c r="ET332" s="192"/>
      <c r="EU332" s="192"/>
      <c r="EV332" s="192"/>
      <c r="EW332" s="192"/>
      <c r="EX332" s="192"/>
      <c r="EY332" s="192"/>
      <c r="EZ332" s="192"/>
      <c r="FA332" s="192"/>
      <c r="FB332" s="192"/>
      <c r="FC332" s="192"/>
      <c r="FD332" s="192"/>
      <c r="FE332" s="192"/>
      <c r="FF332" s="192"/>
      <c r="FG332" s="192"/>
      <c r="FH332" s="192"/>
      <c r="FI332" s="192"/>
      <c r="FJ332" s="192"/>
      <c r="FK332" s="192"/>
      <c r="FL332" s="192"/>
      <c r="FM332" s="192"/>
      <c r="FN332" s="192"/>
      <c r="FO332" s="192"/>
      <c r="FP332" s="192"/>
      <c r="FQ332" s="192"/>
      <c r="FR332" s="192"/>
      <c r="FS332" s="192"/>
      <c r="FT332" s="192"/>
      <c r="FU332" s="192"/>
      <c r="FV332" s="192"/>
      <c r="FW332" s="192"/>
      <c r="FX332" s="192"/>
      <c r="FY332" s="192"/>
      <c r="FZ332" s="192"/>
      <c r="GA332" s="192"/>
      <c r="GB332" s="192"/>
      <c r="GC332" s="192"/>
      <c r="GD332" s="192"/>
      <c r="GE332" s="192"/>
      <c r="GF332" s="192"/>
      <c r="GG332" s="192"/>
      <c r="GH332" s="192"/>
      <c r="GI332" s="192"/>
      <c r="GJ332" s="192"/>
      <c r="GK332" s="192"/>
      <c r="GL332" s="192"/>
      <c r="GM332" s="192"/>
      <c r="GN332" s="192"/>
      <c r="GO332" s="192"/>
      <c r="GP332" s="192"/>
      <c r="GQ332" s="192"/>
      <c r="GR332" s="192"/>
      <c r="GS332" s="192"/>
      <c r="GT332" s="192"/>
      <c r="GU332" s="192"/>
      <c r="GV332" s="192"/>
      <c r="GW332" s="192"/>
      <c r="GX332" s="192"/>
      <c r="GY332" s="192"/>
      <c r="GZ332" s="192"/>
      <c r="HA332" s="192"/>
      <c r="HB332" s="192"/>
      <c r="HC332" s="192"/>
      <c r="HD332" s="192"/>
      <c r="HE332" s="192"/>
      <c r="HF332" s="192"/>
      <c r="HG332" s="192"/>
      <c r="HH332" s="192"/>
      <c r="HI332" s="192"/>
      <c r="HJ332" s="192"/>
      <c r="HK332" s="192"/>
      <c r="HL332" s="192"/>
      <c r="HM332" s="192"/>
      <c r="HN332" s="192"/>
      <c r="HO332" s="192"/>
      <c r="HP332" s="192"/>
      <c r="HQ332" s="192"/>
    </row>
    <row r="333" s="191" customFormat="1" spans="1:225">
      <c r="A333" s="203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  <c r="EC333" s="192"/>
      <c r="ED333" s="192"/>
      <c r="EE333" s="192"/>
      <c r="EF333" s="192"/>
      <c r="EG333" s="192"/>
      <c r="EH333" s="192"/>
      <c r="EI333" s="192"/>
      <c r="EJ333" s="192"/>
      <c r="EK333" s="192"/>
      <c r="EL333" s="192"/>
      <c r="EM333" s="192"/>
      <c r="EN333" s="192"/>
      <c r="EO333" s="192"/>
      <c r="EP333" s="192"/>
      <c r="EQ333" s="192"/>
      <c r="ER333" s="192"/>
      <c r="ES333" s="192"/>
      <c r="ET333" s="192"/>
      <c r="EU333" s="192"/>
      <c r="EV333" s="192"/>
      <c r="EW333" s="192"/>
      <c r="EX333" s="192"/>
      <c r="EY333" s="192"/>
      <c r="EZ333" s="192"/>
      <c r="FA333" s="192"/>
      <c r="FB333" s="192"/>
      <c r="FC333" s="192"/>
      <c r="FD333" s="192"/>
      <c r="FE333" s="192"/>
      <c r="FF333" s="192"/>
      <c r="FG333" s="192"/>
      <c r="FH333" s="192"/>
      <c r="FI333" s="192"/>
      <c r="FJ333" s="192"/>
      <c r="FK333" s="192"/>
      <c r="FL333" s="192"/>
      <c r="FM333" s="192"/>
      <c r="FN333" s="192"/>
      <c r="FO333" s="192"/>
      <c r="FP333" s="192"/>
      <c r="FQ333" s="192"/>
      <c r="FR333" s="192"/>
      <c r="FS333" s="192"/>
      <c r="FT333" s="192"/>
      <c r="FU333" s="192"/>
      <c r="FV333" s="192"/>
      <c r="FW333" s="192"/>
      <c r="FX333" s="192"/>
      <c r="FY333" s="192"/>
      <c r="FZ333" s="192"/>
      <c r="GA333" s="192"/>
      <c r="GB333" s="192"/>
      <c r="GC333" s="192"/>
      <c r="GD333" s="192"/>
      <c r="GE333" s="192"/>
      <c r="GF333" s="192"/>
      <c r="GG333" s="192"/>
      <c r="GH333" s="192"/>
      <c r="GI333" s="192"/>
      <c r="GJ333" s="192"/>
      <c r="GK333" s="192"/>
      <c r="GL333" s="192"/>
      <c r="GM333" s="192"/>
      <c r="GN333" s="192"/>
      <c r="GO333" s="192"/>
      <c r="GP333" s="192"/>
      <c r="GQ333" s="192"/>
      <c r="GR333" s="192"/>
      <c r="GS333" s="192"/>
      <c r="GT333" s="192"/>
      <c r="GU333" s="192"/>
      <c r="GV333" s="192"/>
      <c r="GW333" s="192"/>
      <c r="GX333" s="192"/>
      <c r="GY333" s="192"/>
      <c r="GZ333" s="192"/>
      <c r="HA333" s="192"/>
      <c r="HB333" s="192"/>
      <c r="HC333" s="192"/>
      <c r="HD333" s="192"/>
      <c r="HE333" s="192"/>
      <c r="HF333" s="192"/>
      <c r="HG333" s="192"/>
      <c r="HH333" s="192"/>
      <c r="HI333" s="192"/>
      <c r="HJ333" s="192"/>
      <c r="HK333" s="192"/>
      <c r="HL333" s="192"/>
      <c r="HM333" s="192"/>
      <c r="HN333" s="192"/>
      <c r="HO333" s="192"/>
      <c r="HP333" s="192"/>
      <c r="HQ333" s="192"/>
    </row>
    <row r="334" s="191" customFormat="1" spans="1:225">
      <c r="A334" s="203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  <c r="EC334" s="192"/>
      <c r="ED334" s="192"/>
      <c r="EE334" s="192"/>
      <c r="EF334" s="192"/>
      <c r="EG334" s="192"/>
      <c r="EH334" s="192"/>
      <c r="EI334" s="192"/>
      <c r="EJ334" s="192"/>
      <c r="EK334" s="192"/>
      <c r="EL334" s="192"/>
      <c r="EM334" s="192"/>
      <c r="EN334" s="192"/>
      <c r="EO334" s="192"/>
      <c r="EP334" s="192"/>
      <c r="EQ334" s="192"/>
      <c r="ER334" s="192"/>
      <c r="ES334" s="192"/>
      <c r="ET334" s="192"/>
      <c r="EU334" s="192"/>
      <c r="EV334" s="192"/>
      <c r="EW334" s="192"/>
      <c r="EX334" s="192"/>
      <c r="EY334" s="192"/>
      <c r="EZ334" s="192"/>
      <c r="FA334" s="192"/>
      <c r="FB334" s="192"/>
      <c r="FC334" s="192"/>
      <c r="FD334" s="192"/>
      <c r="FE334" s="192"/>
      <c r="FF334" s="192"/>
      <c r="FG334" s="192"/>
      <c r="FH334" s="192"/>
      <c r="FI334" s="192"/>
      <c r="FJ334" s="192"/>
      <c r="FK334" s="192"/>
      <c r="FL334" s="192"/>
      <c r="FM334" s="192"/>
      <c r="FN334" s="192"/>
      <c r="FO334" s="192"/>
      <c r="FP334" s="192"/>
      <c r="FQ334" s="192"/>
      <c r="FR334" s="192"/>
      <c r="FS334" s="192"/>
      <c r="FT334" s="192"/>
      <c r="FU334" s="192"/>
      <c r="FV334" s="192"/>
      <c r="FW334" s="192"/>
      <c r="FX334" s="192"/>
      <c r="FY334" s="192"/>
      <c r="FZ334" s="192"/>
      <c r="GA334" s="192"/>
      <c r="GB334" s="192"/>
      <c r="GC334" s="192"/>
      <c r="GD334" s="192"/>
      <c r="GE334" s="192"/>
      <c r="GF334" s="192"/>
      <c r="GG334" s="192"/>
      <c r="GH334" s="192"/>
      <c r="GI334" s="192"/>
      <c r="GJ334" s="192"/>
      <c r="GK334" s="192"/>
      <c r="GL334" s="192"/>
      <c r="GM334" s="192"/>
      <c r="GN334" s="192"/>
      <c r="GO334" s="192"/>
      <c r="GP334" s="192"/>
      <c r="GQ334" s="192"/>
      <c r="GR334" s="192"/>
      <c r="GS334" s="192"/>
      <c r="GT334" s="192"/>
      <c r="GU334" s="192"/>
      <c r="GV334" s="192"/>
      <c r="GW334" s="192"/>
      <c r="GX334" s="192"/>
      <c r="GY334" s="192"/>
      <c r="GZ334" s="192"/>
      <c r="HA334" s="192"/>
      <c r="HB334" s="192"/>
      <c r="HC334" s="192"/>
      <c r="HD334" s="192"/>
      <c r="HE334" s="192"/>
      <c r="HF334" s="192"/>
      <c r="HG334" s="192"/>
      <c r="HH334" s="192"/>
      <c r="HI334" s="192"/>
      <c r="HJ334" s="192"/>
      <c r="HK334" s="192"/>
      <c r="HL334" s="192"/>
      <c r="HM334" s="192"/>
      <c r="HN334" s="192"/>
      <c r="HO334" s="192"/>
      <c r="HP334" s="192"/>
      <c r="HQ334" s="192"/>
    </row>
    <row r="335" s="191" customFormat="1" spans="1:225">
      <c r="A335" s="203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  <c r="EC335" s="192"/>
      <c r="ED335" s="192"/>
      <c r="EE335" s="192"/>
      <c r="EF335" s="192"/>
      <c r="EG335" s="192"/>
      <c r="EH335" s="192"/>
      <c r="EI335" s="192"/>
      <c r="EJ335" s="192"/>
      <c r="EK335" s="192"/>
      <c r="EL335" s="192"/>
      <c r="EM335" s="192"/>
      <c r="EN335" s="192"/>
      <c r="EO335" s="192"/>
      <c r="EP335" s="192"/>
      <c r="EQ335" s="192"/>
      <c r="ER335" s="192"/>
      <c r="ES335" s="192"/>
      <c r="ET335" s="192"/>
      <c r="EU335" s="192"/>
      <c r="EV335" s="192"/>
      <c r="EW335" s="192"/>
      <c r="EX335" s="192"/>
      <c r="EY335" s="192"/>
      <c r="EZ335" s="192"/>
      <c r="FA335" s="192"/>
      <c r="FB335" s="192"/>
      <c r="FC335" s="192"/>
      <c r="FD335" s="192"/>
      <c r="FE335" s="192"/>
      <c r="FF335" s="192"/>
      <c r="FG335" s="192"/>
      <c r="FH335" s="192"/>
      <c r="FI335" s="192"/>
      <c r="FJ335" s="192"/>
      <c r="FK335" s="192"/>
      <c r="FL335" s="192"/>
      <c r="FM335" s="192"/>
      <c r="FN335" s="192"/>
      <c r="FO335" s="192"/>
      <c r="FP335" s="192"/>
      <c r="FQ335" s="192"/>
      <c r="FR335" s="192"/>
      <c r="FS335" s="192"/>
      <c r="FT335" s="192"/>
      <c r="FU335" s="192"/>
      <c r="FV335" s="192"/>
      <c r="FW335" s="192"/>
      <c r="FX335" s="192"/>
      <c r="FY335" s="192"/>
      <c r="FZ335" s="192"/>
      <c r="GA335" s="192"/>
      <c r="GB335" s="192"/>
      <c r="GC335" s="192"/>
      <c r="GD335" s="192"/>
      <c r="GE335" s="192"/>
      <c r="GF335" s="192"/>
      <c r="GG335" s="192"/>
      <c r="GH335" s="192"/>
      <c r="GI335" s="192"/>
      <c r="GJ335" s="192"/>
      <c r="GK335" s="192"/>
      <c r="GL335" s="192"/>
      <c r="GM335" s="192"/>
      <c r="GN335" s="192"/>
      <c r="GO335" s="192"/>
      <c r="GP335" s="192"/>
      <c r="GQ335" s="192"/>
      <c r="GR335" s="192"/>
      <c r="GS335" s="192"/>
      <c r="GT335" s="192"/>
      <c r="GU335" s="192"/>
      <c r="GV335" s="192"/>
      <c r="GW335" s="192"/>
      <c r="GX335" s="192"/>
      <c r="GY335" s="192"/>
      <c r="GZ335" s="192"/>
      <c r="HA335" s="192"/>
      <c r="HB335" s="192"/>
      <c r="HC335" s="192"/>
      <c r="HD335" s="192"/>
      <c r="HE335" s="192"/>
      <c r="HF335" s="192"/>
      <c r="HG335" s="192"/>
      <c r="HH335" s="192"/>
      <c r="HI335" s="192"/>
      <c r="HJ335" s="192"/>
      <c r="HK335" s="192"/>
      <c r="HL335" s="192"/>
      <c r="HM335" s="192"/>
      <c r="HN335" s="192"/>
      <c r="HO335" s="192"/>
      <c r="HP335" s="192"/>
      <c r="HQ335" s="192"/>
    </row>
    <row r="336" s="191" customFormat="1" spans="1:225">
      <c r="A336" s="203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  <c r="EC336" s="192"/>
      <c r="ED336" s="192"/>
      <c r="EE336" s="192"/>
      <c r="EF336" s="192"/>
      <c r="EG336" s="192"/>
      <c r="EH336" s="192"/>
      <c r="EI336" s="192"/>
      <c r="EJ336" s="192"/>
      <c r="EK336" s="192"/>
      <c r="EL336" s="192"/>
      <c r="EM336" s="192"/>
      <c r="EN336" s="192"/>
      <c r="EO336" s="192"/>
      <c r="EP336" s="192"/>
      <c r="EQ336" s="192"/>
      <c r="ER336" s="192"/>
      <c r="ES336" s="192"/>
      <c r="ET336" s="192"/>
      <c r="EU336" s="192"/>
      <c r="EV336" s="192"/>
      <c r="EW336" s="192"/>
      <c r="EX336" s="192"/>
      <c r="EY336" s="192"/>
      <c r="EZ336" s="192"/>
      <c r="FA336" s="192"/>
      <c r="FB336" s="192"/>
      <c r="FC336" s="192"/>
      <c r="FD336" s="192"/>
      <c r="FE336" s="192"/>
      <c r="FF336" s="192"/>
      <c r="FG336" s="192"/>
      <c r="FH336" s="192"/>
      <c r="FI336" s="192"/>
      <c r="FJ336" s="192"/>
      <c r="FK336" s="192"/>
      <c r="FL336" s="192"/>
      <c r="FM336" s="192"/>
      <c r="FN336" s="192"/>
      <c r="FO336" s="192"/>
      <c r="FP336" s="192"/>
      <c r="FQ336" s="192"/>
      <c r="FR336" s="192"/>
      <c r="FS336" s="192"/>
      <c r="FT336" s="192"/>
      <c r="FU336" s="192"/>
      <c r="FV336" s="192"/>
      <c r="FW336" s="192"/>
      <c r="FX336" s="192"/>
      <c r="FY336" s="192"/>
      <c r="FZ336" s="192"/>
      <c r="GA336" s="192"/>
      <c r="GB336" s="192"/>
      <c r="GC336" s="192"/>
      <c r="GD336" s="192"/>
      <c r="GE336" s="192"/>
      <c r="GF336" s="192"/>
      <c r="GG336" s="192"/>
      <c r="GH336" s="192"/>
      <c r="GI336" s="192"/>
      <c r="GJ336" s="192"/>
      <c r="GK336" s="192"/>
      <c r="GL336" s="192"/>
      <c r="GM336" s="192"/>
      <c r="GN336" s="192"/>
      <c r="GO336" s="192"/>
      <c r="GP336" s="192"/>
      <c r="GQ336" s="192"/>
      <c r="GR336" s="192"/>
      <c r="GS336" s="192"/>
      <c r="GT336" s="192"/>
      <c r="GU336" s="192"/>
      <c r="GV336" s="192"/>
      <c r="GW336" s="192"/>
      <c r="GX336" s="192"/>
      <c r="GY336" s="192"/>
      <c r="GZ336" s="192"/>
      <c r="HA336" s="192"/>
      <c r="HB336" s="192"/>
      <c r="HC336" s="192"/>
      <c r="HD336" s="192"/>
      <c r="HE336" s="192"/>
      <c r="HF336" s="192"/>
      <c r="HG336" s="192"/>
      <c r="HH336" s="192"/>
      <c r="HI336" s="192"/>
      <c r="HJ336" s="192"/>
      <c r="HK336" s="192"/>
      <c r="HL336" s="192"/>
      <c r="HM336" s="192"/>
      <c r="HN336" s="192"/>
      <c r="HO336" s="192"/>
      <c r="HP336" s="192"/>
      <c r="HQ336" s="192"/>
    </row>
    <row r="337" s="191" customFormat="1" spans="1:225">
      <c r="A337" s="203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  <c r="EC337" s="192"/>
      <c r="ED337" s="192"/>
      <c r="EE337" s="192"/>
      <c r="EF337" s="192"/>
      <c r="EG337" s="192"/>
      <c r="EH337" s="192"/>
      <c r="EI337" s="192"/>
      <c r="EJ337" s="192"/>
      <c r="EK337" s="192"/>
      <c r="EL337" s="192"/>
      <c r="EM337" s="192"/>
      <c r="EN337" s="192"/>
      <c r="EO337" s="192"/>
      <c r="EP337" s="192"/>
      <c r="EQ337" s="192"/>
      <c r="ER337" s="192"/>
      <c r="ES337" s="192"/>
      <c r="ET337" s="192"/>
      <c r="EU337" s="192"/>
      <c r="EV337" s="192"/>
      <c r="EW337" s="192"/>
      <c r="EX337" s="192"/>
      <c r="EY337" s="192"/>
      <c r="EZ337" s="192"/>
      <c r="FA337" s="192"/>
      <c r="FB337" s="192"/>
      <c r="FC337" s="192"/>
      <c r="FD337" s="192"/>
      <c r="FE337" s="192"/>
      <c r="FF337" s="192"/>
      <c r="FG337" s="192"/>
      <c r="FH337" s="192"/>
      <c r="FI337" s="192"/>
      <c r="FJ337" s="192"/>
      <c r="FK337" s="192"/>
      <c r="FL337" s="192"/>
      <c r="FM337" s="192"/>
      <c r="FN337" s="192"/>
      <c r="FO337" s="192"/>
      <c r="FP337" s="192"/>
      <c r="FQ337" s="192"/>
      <c r="FR337" s="192"/>
      <c r="FS337" s="192"/>
      <c r="FT337" s="192"/>
      <c r="FU337" s="192"/>
      <c r="FV337" s="192"/>
      <c r="FW337" s="192"/>
      <c r="FX337" s="192"/>
      <c r="FY337" s="192"/>
      <c r="FZ337" s="192"/>
      <c r="GA337" s="192"/>
      <c r="GB337" s="192"/>
      <c r="GC337" s="192"/>
      <c r="GD337" s="192"/>
      <c r="GE337" s="192"/>
      <c r="GF337" s="192"/>
      <c r="GG337" s="192"/>
      <c r="GH337" s="192"/>
      <c r="GI337" s="192"/>
      <c r="GJ337" s="192"/>
      <c r="GK337" s="192"/>
      <c r="GL337" s="192"/>
      <c r="GM337" s="192"/>
      <c r="GN337" s="192"/>
      <c r="GO337" s="192"/>
      <c r="GP337" s="192"/>
      <c r="GQ337" s="192"/>
      <c r="GR337" s="192"/>
      <c r="GS337" s="192"/>
      <c r="GT337" s="192"/>
      <c r="GU337" s="192"/>
      <c r="GV337" s="192"/>
      <c r="GW337" s="192"/>
      <c r="GX337" s="192"/>
      <c r="GY337" s="192"/>
      <c r="GZ337" s="192"/>
      <c r="HA337" s="192"/>
      <c r="HB337" s="192"/>
      <c r="HC337" s="192"/>
      <c r="HD337" s="192"/>
      <c r="HE337" s="192"/>
      <c r="HF337" s="192"/>
      <c r="HG337" s="192"/>
      <c r="HH337" s="192"/>
      <c r="HI337" s="192"/>
      <c r="HJ337" s="192"/>
      <c r="HK337" s="192"/>
      <c r="HL337" s="192"/>
      <c r="HM337" s="192"/>
      <c r="HN337" s="192"/>
      <c r="HO337" s="192"/>
      <c r="HP337" s="192"/>
      <c r="HQ337" s="192"/>
    </row>
    <row r="338" s="191" customFormat="1" spans="1:225">
      <c r="A338" s="203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  <c r="EC338" s="192"/>
      <c r="ED338" s="192"/>
      <c r="EE338" s="192"/>
      <c r="EF338" s="192"/>
      <c r="EG338" s="192"/>
      <c r="EH338" s="192"/>
      <c r="EI338" s="192"/>
      <c r="EJ338" s="192"/>
      <c r="EK338" s="192"/>
      <c r="EL338" s="192"/>
      <c r="EM338" s="192"/>
      <c r="EN338" s="192"/>
      <c r="EO338" s="192"/>
      <c r="EP338" s="192"/>
      <c r="EQ338" s="192"/>
      <c r="ER338" s="192"/>
      <c r="ES338" s="192"/>
      <c r="ET338" s="192"/>
      <c r="EU338" s="192"/>
      <c r="EV338" s="192"/>
      <c r="EW338" s="192"/>
      <c r="EX338" s="192"/>
      <c r="EY338" s="192"/>
      <c r="EZ338" s="192"/>
      <c r="FA338" s="192"/>
      <c r="FB338" s="192"/>
      <c r="FC338" s="192"/>
      <c r="FD338" s="192"/>
      <c r="FE338" s="192"/>
      <c r="FF338" s="192"/>
      <c r="FG338" s="192"/>
      <c r="FH338" s="192"/>
      <c r="FI338" s="192"/>
      <c r="FJ338" s="192"/>
      <c r="FK338" s="192"/>
      <c r="FL338" s="192"/>
      <c r="FM338" s="192"/>
      <c r="FN338" s="192"/>
      <c r="FO338" s="192"/>
      <c r="FP338" s="192"/>
      <c r="FQ338" s="192"/>
      <c r="FR338" s="192"/>
      <c r="FS338" s="192"/>
      <c r="FT338" s="192"/>
      <c r="FU338" s="192"/>
      <c r="FV338" s="192"/>
      <c r="FW338" s="192"/>
      <c r="FX338" s="192"/>
      <c r="FY338" s="192"/>
      <c r="FZ338" s="192"/>
      <c r="GA338" s="192"/>
      <c r="GB338" s="192"/>
      <c r="GC338" s="192"/>
      <c r="GD338" s="192"/>
      <c r="GE338" s="192"/>
      <c r="GF338" s="192"/>
      <c r="GG338" s="192"/>
      <c r="GH338" s="192"/>
      <c r="GI338" s="192"/>
      <c r="GJ338" s="192"/>
      <c r="GK338" s="192"/>
      <c r="GL338" s="192"/>
      <c r="GM338" s="192"/>
      <c r="GN338" s="192"/>
      <c r="GO338" s="192"/>
      <c r="GP338" s="192"/>
      <c r="GQ338" s="192"/>
      <c r="GR338" s="192"/>
      <c r="GS338" s="192"/>
      <c r="GT338" s="192"/>
      <c r="GU338" s="192"/>
      <c r="GV338" s="192"/>
      <c r="GW338" s="192"/>
      <c r="GX338" s="192"/>
      <c r="GY338" s="192"/>
      <c r="GZ338" s="192"/>
      <c r="HA338" s="192"/>
      <c r="HB338" s="192"/>
      <c r="HC338" s="192"/>
      <c r="HD338" s="192"/>
      <c r="HE338" s="192"/>
      <c r="HF338" s="192"/>
      <c r="HG338" s="192"/>
      <c r="HH338" s="192"/>
      <c r="HI338" s="192"/>
      <c r="HJ338" s="192"/>
      <c r="HK338" s="192"/>
      <c r="HL338" s="192"/>
      <c r="HM338" s="192"/>
      <c r="HN338" s="192"/>
      <c r="HO338" s="192"/>
      <c r="HP338" s="192"/>
      <c r="HQ338" s="192"/>
    </row>
    <row r="339" s="191" customFormat="1" spans="1:225">
      <c r="A339" s="203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  <c r="EC339" s="192"/>
      <c r="ED339" s="192"/>
      <c r="EE339" s="192"/>
      <c r="EF339" s="192"/>
      <c r="EG339" s="192"/>
      <c r="EH339" s="192"/>
      <c r="EI339" s="192"/>
      <c r="EJ339" s="192"/>
      <c r="EK339" s="192"/>
      <c r="EL339" s="192"/>
      <c r="EM339" s="192"/>
      <c r="EN339" s="192"/>
      <c r="EO339" s="192"/>
      <c r="EP339" s="192"/>
      <c r="EQ339" s="192"/>
      <c r="ER339" s="192"/>
      <c r="ES339" s="192"/>
      <c r="ET339" s="192"/>
      <c r="EU339" s="192"/>
      <c r="EV339" s="192"/>
      <c r="EW339" s="192"/>
      <c r="EX339" s="192"/>
      <c r="EY339" s="192"/>
      <c r="EZ339" s="192"/>
      <c r="FA339" s="192"/>
      <c r="FB339" s="192"/>
      <c r="FC339" s="192"/>
      <c r="FD339" s="192"/>
      <c r="FE339" s="192"/>
      <c r="FF339" s="192"/>
      <c r="FG339" s="192"/>
      <c r="FH339" s="192"/>
      <c r="FI339" s="192"/>
      <c r="FJ339" s="192"/>
      <c r="FK339" s="192"/>
      <c r="FL339" s="192"/>
      <c r="FM339" s="192"/>
      <c r="FN339" s="192"/>
      <c r="FO339" s="192"/>
      <c r="FP339" s="192"/>
      <c r="FQ339" s="192"/>
      <c r="FR339" s="192"/>
      <c r="FS339" s="192"/>
      <c r="FT339" s="192"/>
      <c r="FU339" s="192"/>
      <c r="FV339" s="192"/>
      <c r="FW339" s="192"/>
      <c r="FX339" s="192"/>
      <c r="FY339" s="192"/>
      <c r="FZ339" s="192"/>
      <c r="GA339" s="192"/>
      <c r="GB339" s="192"/>
      <c r="GC339" s="192"/>
      <c r="GD339" s="192"/>
      <c r="GE339" s="192"/>
      <c r="GF339" s="192"/>
      <c r="GG339" s="192"/>
      <c r="GH339" s="192"/>
      <c r="GI339" s="192"/>
      <c r="GJ339" s="192"/>
      <c r="GK339" s="192"/>
      <c r="GL339" s="192"/>
      <c r="GM339" s="192"/>
      <c r="GN339" s="192"/>
      <c r="GO339" s="192"/>
      <c r="GP339" s="192"/>
      <c r="GQ339" s="192"/>
      <c r="GR339" s="192"/>
      <c r="GS339" s="192"/>
      <c r="GT339" s="192"/>
      <c r="GU339" s="192"/>
      <c r="GV339" s="192"/>
      <c r="GW339" s="192"/>
      <c r="GX339" s="192"/>
      <c r="GY339" s="192"/>
      <c r="GZ339" s="192"/>
      <c r="HA339" s="192"/>
      <c r="HB339" s="192"/>
      <c r="HC339" s="192"/>
      <c r="HD339" s="192"/>
      <c r="HE339" s="192"/>
      <c r="HF339" s="192"/>
      <c r="HG339" s="192"/>
      <c r="HH339" s="192"/>
      <c r="HI339" s="192"/>
      <c r="HJ339" s="192"/>
      <c r="HK339" s="192"/>
      <c r="HL339" s="192"/>
      <c r="HM339" s="192"/>
      <c r="HN339" s="192"/>
      <c r="HO339" s="192"/>
      <c r="HP339" s="192"/>
      <c r="HQ339" s="192"/>
    </row>
    <row r="340" s="191" customFormat="1" spans="1:225">
      <c r="A340" s="203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  <c r="EC340" s="192"/>
      <c r="ED340" s="192"/>
      <c r="EE340" s="192"/>
      <c r="EF340" s="192"/>
      <c r="EG340" s="192"/>
      <c r="EH340" s="192"/>
      <c r="EI340" s="192"/>
      <c r="EJ340" s="192"/>
      <c r="EK340" s="192"/>
      <c r="EL340" s="192"/>
      <c r="EM340" s="192"/>
      <c r="EN340" s="192"/>
      <c r="EO340" s="192"/>
      <c r="EP340" s="192"/>
      <c r="EQ340" s="192"/>
      <c r="ER340" s="192"/>
      <c r="ES340" s="192"/>
      <c r="ET340" s="192"/>
      <c r="EU340" s="192"/>
      <c r="EV340" s="192"/>
      <c r="EW340" s="192"/>
      <c r="EX340" s="192"/>
      <c r="EY340" s="192"/>
      <c r="EZ340" s="192"/>
      <c r="FA340" s="192"/>
      <c r="FB340" s="192"/>
      <c r="FC340" s="192"/>
      <c r="FD340" s="192"/>
      <c r="FE340" s="192"/>
      <c r="FF340" s="192"/>
      <c r="FG340" s="192"/>
      <c r="FH340" s="192"/>
      <c r="FI340" s="192"/>
      <c r="FJ340" s="192"/>
      <c r="FK340" s="192"/>
      <c r="FL340" s="192"/>
      <c r="FM340" s="192"/>
      <c r="FN340" s="192"/>
      <c r="FO340" s="192"/>
      <c r="FP340" s="192"/>
      <c r="FQ340" s="192"/>
      <c r="FR340" s="192"/>
      <c r="FS340" s="192"/>
      <c r="FT340" s="192"/>
      <c r="FU340" s="192"/>
      <c r="FV340" s="192"/>
      <c r="FW340" s="192"/>
      <c r="FX340" s="192"/>
      <c r="FY340" s="192"/>
      <c r="FZ340" s="192"/>
      <c r="GA340" s="192"/>
      <c r="GB340" s="192"/>
      <c r="GC340" s="192"/>
      <c r="GD340" s="192"/>
      <c r="GE340" s="192"/>
      <c r="GF340" s="192"/>
      <c r="GG340" s="192"/>
      <c r="GH340" s="192"/>
      <c r="GI340" s="192"/>
      <c r="GJ340" s="192"/>
      <c r="GK340" s="192"/>
      <c r="GL340" s="192"/>
      <c r="GM340" s="192"/>
      <c r="GN340" s="192"/>
      <c r="GO340" s="192"/>
      <c r="GP340" s="192"/>
      <c r="GQ340" s="192"/>
      <c r="GR340" s="192"/>
      <c r="GS340" s="192"/>
      <c r="GT340" s="192"/>
      <c r="GU340" s="192"/>
      <c r="GV340" s="192"/>
      <c r="GW340" s="192"/>
      <c r="GX340" s="192"/>
      <c r="GY340" s="192"/>
      <c r="GZ340" s="192"/>
      <c r="HA340" s="192"/>
      <c r="HB340" s="192"/>
      <c r="HC340" s="192"/>
      <c r="HD340" s="192"/>
      <c r="HE340" s="192"/>
      <c r="HF340" s="192"/>
      <c r="HG340" s="192"/>
      <c r="HH340" s="192"/>
      <c r="HI340" s="192"/>
      <c r="HJ340" s="192"/>
      <c r="HK340" s="192"/>
      <c r="HL340" s="192"/>
      <c r="HM340" s="192"/>
      <c r="HN340" s="192"/>
      <c r="HO340" s="192"/>
      <c r="HP340" s="192"/>
      <c r="HQ340" s="192"/>
    </row>
    <row r="341" s="191" customFormat="1" spans="1:225">
      <c r="A341" s="203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  <c r="EC341" s="192"/>
      <c r="ED341" s="192"/>
      <c r="EE341" s="192"/>
      <c r="EF341" s="192"/>
      <c r="EG341" s="192"/>
      <c r="EH341" s="192"/>
      <c r="EI341" s="192"/>
      <c r="EJ341" s="192"/>
      <c r="EK341" s="192"/>
      <c r="EL341" s="192"/>
      <c r="EM341" s="192"/>
      <c r="EN341" s="192"/>
      <c r="EO341" s="192"/>
      <c r="EP341" s="192"/>
      <c r="EQ341" s="192"/>
      <c r="ER341" s="192"/>
      <c r="ES341" s="192"/>
      <c r="ET341" s="192"/>
      <c r="EU341" s="192"/>
      <c r="EV341" s="192"/>
      <c r="EW341" s="192"/>
      <c r="EX341" s="192"/>
      <c r="EY341" s="192"/>
      <c r="EZ341" s="192"/>
      <c r="FA341" s="192"/>
      <c r="FB341" s="192"/>
      <c r="FC341" s="192"/>
      <c r="FD341" s="192"/>
      <c r="FE341" s="192"/>
      <c r="FF341" s="192"/>
      <c r="FG341" s="192"/>
      <c r="FH341" s="192"/>
      <c r="FI341" s="192"/>
      <c r="FJ341" s="192"/>
      <c r="FK341" s="192"/>
      <c r="FL341" s="192"/>
      <c r="FM341" s="192"/>
      <c r="FN341" s="192"/>
      <c r="FO341" s="192"/>
      <c r="FP341" s="192"/>
      <c r="FQ341" s="192"/>
      <c r="FR341" s="192"/>
      <c r="FS341" s="192"/>
      <c r="FT341" s="192"/>
      <c r="FU341" s="192"/>
      <c r="FV341" s="192"/>
      <c r="FW341" s="192"/>
      <c r="FX341" s="192"/>
      <c r="FY341" s="192"/>
      <c r="FZ341" s="192"/>
      <c r="GA341" s="192"/>
      <c r="GB341" s="192"/>
      <c r="GC341" s="192"/>
      <c r="GD341" s="192"/>
      <c r="GE341" s="192"/>
      <c r="GF341" s="192"/>
      <c r="GG341" s="192"/>
      <c r="GH341" s="192"/>
      <c r="GI341" s="192"/>
      <c r="GJ341" s="192"/>
      <c r="GK341" s="192"/>
      <c r="GL341" s="192"/>
      <c r="GM341" s="192"/>
      <c r="GN341" s="192"/>
      <c r="GO341" s="192"/>
      <c r="GP341" s="192"/>
      <c r="GQ341" s="192"/>
      <c r="GR341" s="192"/>
      <c r="GS341" s="192"/>
      <c r="GT341" s="192"/>
      <c r="GU341" s="192"/>
      <c r="GV341" s="192"/>
      <c r="GW341" s="192"/>
      <c r="GX341" s="192"/>
      <c r="GY341" s="192"/>
      <c r="GZ341" s="192"/>
      <c r="HA341" s="192"/>
      <c r="HB341" s="192"/>
      <c r="HC341" s="192"/>
      <c r="HD341" s="192"/>
      <c r="HE341" s="192"/>
      <c r="HF341" s="192"/>
      <c r="HG341" s="192"/>
      <c r="HH341" s="192"/>
      <c r="HI341" s="192"/>
      <c r="HJ341" s="192"/>
      <c r="HK341" s="192"/>
      <c r="HL341" s="192"/>
      <c r="HM341" s="192"/>
      <c r="HN341" s="192"/>
      <c r="HO341" s="192"/>
      <c r="HP341" s="192"/>
      <c r="HQ341" s="192"/>
    </row>
    <row r="342" s="191" customFormat="1" spans="1:225">
      <c r="A342" s="203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  <c r="EC342" s="192"/>
      <c r="ED342" s="192"/>
      <c r="EE342" s="192"/>
      <c r="EF342" s="192"/>
      <c r="EG342" s="192"/>
      <c r="EH342" s="192"/>
      <c r="EI342" s="192"/>
      <c r="EJ342" s="192"/>
      <c r="EK342" s="192"/>
      <c r="EL342" s="192"/>
      <c r="EM342" s="192"/>
      <c r="EN342" s="192"/>
      <c r="EO342" s="192"/>
      <c r="EP342" s="192"/>
      <c r="EQ342" s="192"/>
      <c r="ER342" s="192"/>
      <c r="ES342" s="192"/>
      <c r="ET342" s="192"/>
      <c r="EU342" s="192"/>
      <c r="EV342" s="192"/>
      <c r="EW342" s="192"/>
      <c r="EX342" s="192"/>
      <c r="EY342" s="192"/>
      <c r="EZ342" s="192"/>
      <c r="FA342" s="192"/>
      <c r="FB342" s="192"/>
      <c r="FC342" s="192"/>
      <c r="FD342" s="192"/>
      <c r="FE342" s="192"/>
      <c r="FF342" s="192"/>
      <c r="FG342" s="192"/>
      <c r="FH342" s="192"/>
      <c r="FI342" s="192"/>
      <c r="FJ342" s="192"/>
      <c r="FK342" s="192"/>
      <c r="FL342" s="192"/>
      <c r="FM342" s="192"/>
      <c r="FN342" s="192"/>
      <c r="FO342" s="192"/>
      <c r="FP342" s="192"/>
      <c r="FQ342" s="192"/>
      <c r="FR342" s="192"/>
      <c r="FS342" s="192"/>
      <c r="FT342" s="192"/>
      <c r="FU342" s="192"/>
      <c r="FV342" s="192"/>
      <c r="FW342" s="192"/>
      <c r="FX342" s="192"/>
      <c r="FY342" s="192"/>
      <c r="FZ342" s="192"/>
      <c r="GA342" s="192"/>
      <c r="GB342" s="192"/>
      <c r="GC342" s="192"/>
      <c r="GD342" s="192"/>
      <c r="GE342" s="192"/>
      <c r="GF342" s="192"/>
      <c r="GG342" s="192"/>
      <c r="GH342" s="192"/>
      <c r="GI342" s="192"/>
      <c r="GJ342" s="192"/>
      <c r="GK342" s="192"/>
      <c r="GL342" s="192"/>
      <c r="GM342" s="192"/>
      <c r="GN342" s="192"/>
      <c r="GO342" s="192"/>
      <c r="GP342" s="192"/>
      <c r="GQ342" s="192"/>
      <c r="GR342" s="192"/>
      <c r="GS342" s="192"/>
      <c r="GT342" s="192"/>
      <c r="GU342" s="192"/>
      <c r="GV342" s="192"/>
      <c r="GW342" s="192"/>
      <c r="GX342" s="192"/>
      <c r="GY342" s="192"/>
      <c r="GZ342" s="192"/>
      <c r="HA342" s="192"/>
      <c r="HB342" s="192"/>
      <c r="HC342" s="192"/>
      <c r="HD342" s="192"/>
      <c r="HE342" s="192"/>
      <c r="HF342" s="192"/>
      <c r="HG342" s="192"/>
      <c r="HH342" s="192"/>
      <c r="HI342" s="192"/>
      <c r="HJ342" s="192"/>
      <c r="HK342" s="192"/>
      <c r="HL342" s="192"/>
      <c r="HM342" s="192"/>
      <c r="HN342" s="192"/>
      <c r="HO342" s="192"/>
      <c r="HP342" s="192"/>
      <c r="HQ342" s="192"/>
    </row>
    <row r="343" s="191" customFormat="1" spans="1:225">
      <c r="A343" s="203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  <c r="EC343" s="192"/>
      <c r="ED343" s="192"/>
      <c r="EE343" s="192"/>
      <c r="EF343" s="192"/>
      <c r="EG343" s="192"/>
      <c r="EH343" s="192"/>
      <c r="EI343" s="192"/>
      <c r="EJ343" s="192"/>
      <c r="EK343" s="192"/>
      <c r="EL343" s="192"/>
      <c r="EM343" s="192"/>
      <c r="EN343" s="192"/>
      <c r="EO343" s="192"/>
      <c r="EP343" s="192"/>
      <c r="EQ343" s="192"/>
      <c r="ER343" s="192"/>
      <c r="ES343" s="192"/>
      <c r="ET343" s="192"/>
      <c r="EU343" s="192"/>
      <c r="EV343" s="192"/>
      <c r="EW343" s="192"/>
      <c r="EX343" s="192"/>
      <c r="EY343" s="192"/>
      <c r="EZ343" s="192"/>
      <c r="FA343" s="192"/>
      <c r="FB343" s="192"/>
      <c r="FC343" s="192"/>
      <c r="FD343" s="192"/>
      <c r="FE343" s="192"/>
      <c r="FF343" s="192"/>
      <c r="FG343" s="192"/>
      <c r="FH343" s="192"/>
      <c r="FI343" s="192"/>
      <c r="FJ343" s="192"/>
      <c r="FK343" s="192"/>
      <c r="FL343" s="192"/>
      <c r="FM343" s="192"/>
      <c r="FN343" s="192"/>
      <c r="FO343" s="192"/>
      <c r="FP343" s="192"/>
      <c r="FQ343" s="192"/>
      <c r="FR343" s="192"/>
      <c r="FS343" s="192"/>
      <c r="FT343" s="192"/>
      <c r="FU343" s="192"/>
      <c r="FV343" s="192"/>
      <c r="FW343" s="192"/>
      <c r="FX343" s="192"/>
      <c r="FY343" s="192"/>
      <c r="FZ343" s="192"/>
      <c r="GA343" s="192"/>
      <c r="GB343" s="192"/>
      <c r="GC343" s="192"/>
      <c r="GD343" s="192"/>
      <c r="GE343" s="192"/>
      <c r="GF343" s="192"/>
      <c r="GG343" s="192"/>
      <c r="GH343" s="192"/>
      <c r="GI343" s="192"/>
      <c r="GJ343" s="192"/>
      <c r="GK343" s="192"/>
      <c r="GL343" s="192"/>
      <c r="GM343" s="192"/>
      <c r="GN343" s="192"/>
      <c r="GO343" s="192"/>
      <c r="GP343" s="192"/>
      <c r="GQ343" s="192"/>
      <c r="GR343" s="192"/>
      <c r="GS343" s="192"/>
      <c r="GT343" s="192"/>
      <c r="GU343" s="192"/>
      <c r="GV343" s="192"/>
      <c r="GW343" s="192"/>
      <c r="GX343" s="192"/>
      <c r="GY343" s="192"/>
      <c r="GZ343" s="192"/>
      <c r="HA343" s="192"/>
      <c r="HB343" s="192"/>
      <c r="HC343" s="192"/>
      <c r="HD343" s="192"/>
      <c r="HE343" s="192"/>
      <c r="HF343" s="192"/>
      <c r="HG343" s="192"/>
      <c r="HH343" s="192"/>
      <c r="HI343" s="192"/>
      <c r="HJ343" s="192"/>
      <c r="HK343" s="192"/>
      <c r="HL343" s="192"/>
      <c r="HM343" s="192"/>
      <c r="HN343" s="192"/>
      <c r="HO343" s="192"/>
      <c r="HP343" s="192"/>
      <c r="HQ343" s="192"/>
    </row>
    <row r="344" s="191" customFormat="1" spans="1:225">
      <c r="A344" s="203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  <c r="EC344" s="192"/>
      <c r="ED344" s="192"/>
      <c r="EE344" s="192"/>
      <c r="EF344" s="192"/>
      <c r="EG344" s="192"/>
      <c r="EH344" s="192"/>
      <c r="EI344" s="192"/>
      <c r="EJ344" s="192"/>
      <c r="EK344" s="192"/>
      <c r="EL344" s="192"/>
      <c r="EM344" s="192"/>
      <c r="EN344" s="192"/>
      <c r="EO344" s="192"/>
      <c r="EP344" s="192"/>
      <c r="EQ344" s="192"/>
      <c r="ER344" s="192"/>
      <c r="ES344" s="192"/>
      <c r="ET344" s="192"/>
      <c r="EU344" s="192"/>
      <c r="EV344" s="192"/>
      <c r="EW344" s="192"/>
      <c r="EX344" s="192"/>
      <c r="EY344" s="192"/>
      <c r="EZ344" s="192"/>
      <c r="FA344" s="192"/>
      <c r="FB344" s="192"/>
      <c r="FC344" s="192"/>
      <c r="FD344" s="192"/>
      <c r="FE344" s="192"/>
      <c r="FF344" s="192"/>
      <c r="FG344" s="192"/>
      <c r="FH344" s="192"/>
      <c r="FI344" s="192"/>
      <c r="FJ344" s="192"/>
      <c r="FK344" s="192"/>
      <c r="FL344" s="192"/>
      <c r="FM344" s="192"/>
      <c r="FN344" s="192"/>
      <c r="FO344" s="192"/>
      <c r="FP344" s="192"/>
      <c r="FQ344" s="192"/>
      <c r="FR344" s="192"/>
      <c r="FS344" s="192"/>
      <c r="FT344" s="192"/>
      <c r="FU344" s="192"/>
      <c r="FV344" s="192"/>
      <c r="FW344" s="192"/>
      <c r="FX344" s="192"/>
      <c r="FY344" s="192"/>
      <c r="FZ344" s="192"/>
      <c r="GA344" s="192"/>
      <c r="GB344" s="192"/>
      <c r="GC344" s="192"/>
      <c r="GD344" s="192"/>
      <c r="GE344" s="192"/>
      <c r="GF344" s="192"/>
      <c r="GG344" s="192"/>
      <c r="GH344" s="192"/>
      <c r="GI344" s="192"/>
      <c r="GJ344" s="192"/>
      <c r="GK344" s="192"/>
      <c r="GL344" s="192"/>
      <c r="GM344" s="192"/>
      <c r="GN344" s="192"/>
      <c r="GO344" s="192"/>
      <c r="GP344" s="192"/>
      <c r="GQ344" s="192"/>
      <c r="GR344" s="192"/>
      <c r="GS344" s="192"/>
      <c r="GT344" s="192"/>
      <c r="GU344" s="192"/>
      <c r="GV344" s="192"/>
      <c r="GW344" s="192"/>
      <c r="GX344" s="192"/>
      <c r="GY344" s="192"/>
      <c r="GZ344" s="192"/>
      <c r="HA344" s="192"/>
      <c r="HB344" s="192"/>
      <c r="HC344" s="192"/>
      <c r="HD344" s="192"/>
      <c r="HE344" s="192"/>
      <c r="HF344" s="192"/>
      <c r="HG344" s="192"/>
      <c r="HH344" s="192"/>
      <c r="HI344" s="192"/>
      <c r="HJ344" s="192"/>
      <c r="HK344" s="192"/>
      <c r="HL344" s="192"/>
      <c r="HM344" s="192"/>
      <c r="HN344" s="192"/>
      <c r="HO344" s="192"/>
      <c r="HP344" s="192"/>
      <c r="HQ344" s="192"/>
    </row>
    <row r="345" s="191" customFormat="1" spans="1:225">
      <c r="A345" s="203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  <c r="EC345" s="192"/>
      <c r="ED345" s="192"/>
      <c r="EE345" s="192"/>
      <c r="EF345" s="192"/>
      <c r="EG345" s="192"/>
      <c r="EH345" s="192"/>
      <c r="EI345" s="192"/>
      <c r="EJ345" s="192"/>
      <c r="EK345" s="192"/>
      <c r="EL345" s="192"/>
      <c r="EM345" s="192"/>
      <c r="EN345" s="192"/>
      <c r="EO345" s="192"/>
      <c r="EP345" s="192"/>
      <c r="EQ345" s="192"/>
      <c r="ER345" s="192"/>
      <c r="ES345" s="192"/>
      <c r="ET345" s="192"/>
      <c r="EU345" s="192"/>
      <c r="EV345" s="192"/>
      <c r="EW345" s="192"/>
      <c r="EX345" s="192"/>
      <c r="EY345" s="192"/>
      <c r="EZ345" s="192"/>
      <c r="FA345" s="192"/>
      <c r="FB345" s="192"/>
      <c r="FC345" s="192"/>
      <c r="FD345" s="192"/>
      <c r="FE345" s="192"/>
      <c r="FF345" s="192"/>
      <c r="FG345" s="192"/>
      <c r="FH345" s="192"/>
      <c r="FI345" s="192"/>
      <c r="FJ345" s="192"/>
      <c r="FK345" s="192"/>
      <c r="FL345" s="192"/>
      <c r="FM345" s="192"/>
      <c r="FN345" s="192"/>
      <c r="FO345" s="192"/>
      <c r="FP345" s="192"/>
      <c r="FQ345" s="192"/>
      <c r="FR345" s="192"/>
      <c r="FS345" s="192"/>
      <c r="FT345" s="192"/>
      <c r="FU345" s="192"/>
      <c r="FV345" s="192"/>
      <c r="FW345" s="192"/>
      <c r="FX345" s="192"/>
      <c r="FY345" s="192"/>
      <c r="FZ345" s="192"/>
      <c r="GA345" s="192"/>
      <c r="GB345" s="192"/>
      <c r="GC345" s="192"/>
      <c r="GD345" s="192"/>
      <c r="GE345" s="192"/>
      <c r="GF345" s="192"/>
      <c r="GG345" s="192"/>
      <c r="GH345" s="192"/>
      <c r="GI345" s="192"/>
      <c r="GJ345" s="192"/>
      <c r="GK345" s="192"/>
      <c r="GL345" s="192"/>
      <c r="GM345" s="192"/>
      <c r="GN345" s="192"/>
      <c r="GO345" s="192"/>
      <c r="GP345" s="192"/>
      <c r="GQ345" s="192"/>
      <c r="GR345" s="192"/>
      <c r="GS345" s="192"/>
      <c r="GT345" s="192"/>
      <c r="GU345" s="192"/>
      <c r="GV345" s="192"/>
      <c r="GW345" s="192"/>
      <c r="GX345" s="192"/>
      <c r="GY345" s="192"/>
      <c r="GZ345" s="192"/>
      <c r="HA345" s="192"/>
      <c r="HB345" s="192"/>
      <c r="HC345" s="192"/>
      <c r="HD345" s="192"/>
      <c r="HE345" s="192"/>
      <c r="HF345" s="192"/>
      <c r="HG345" s="192"/>
      <c r="HH345" s="192"/>
      <c r="HI345" s="192"/>
      <c r="HJ345" s="192"/>
      <c r="HK345" s="192"/>
      <c r="HL345" s="192"/>
      <c r="HM345" s="192"/>
      <c r="HN345" s="192"/>
      <c r="HO345" s="192"/>
      <c r="HP345" s="192"/>
      <c r="HQ345" s="192"/>
    </row>
    <row r="346" s="191" customFormat="1" spans="1:225">
      <c r="A346" s="203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  <c r="EC346" s="192"/>
      <c r="ED346" s="192"/>
      <c r="EE346" s="192"/>
      <c r="EF346" s="192"/>
      <c r="EG346" s="192"/>
      <c r="EH346" s="192"/>
      <c r="EI346" s="192"/>
      <c r="EJ346" s="192"/>
      <c r="EK346" s="192"/>
      <c r="EL346" s="192"/>
      <c r="EM346" s="192"/>
      <c r="EN346" s="192"/>
      <c r="EO346" s="192"/>
      <c r="EP346" s="192"/>
      <c r="EQ346" s="192"/>
      <c r="ER346" s="192"/>
      <c r="ES346" s="192"/>
      <c r="ET346" s="192"/>
      <c r="EU346" s="192"/>
      <c r="EV346" s="192"/>
      <c r="EW346" s="192"/>
      <c r="EX346" s="192"/>
      <c r="EY346" s="192"/>
      <c r="EZ346" s="192"/>
      <c r="FA346" s="192"/>
      <c r="FB346" s="192"/>
      <c r="FC346" s="192"/>
      <c r="FD346" s="192"/>
      <c r="FE346" s="192"/>
      <c r="FF346" s="192"/>
      <c r="FG346" s="192"/>
      <c r="FH346" s="192"/>
      <c r="FI346" s="192"/>
      <c r="FJ346" s="192"/>
      <c r="FK346" s="192"/>
      <c r="FL346" s="192"/>
      <c r="FM346" s="192"/>
      <c r="FN346" s="192"/>
      <c r="FO346" s="192"/>
      <c r="FP346" s="192"/>
      <c r="FQ346" s="192"/>
      <c r="FR346" s="192"/>
      <c r="FS346" s="192"/>
      <c r="FT346" s="192"/>
      <c r="FU346" s="192"/>
      <c r="FV346" s="192"/>
      <c r="FW346" s="192"/>
      <c r="FX346" s="192"/>
      <c r="FY346" s="192"/>
      <c r="FZ346" s="192"/>
      <c r="GA346" s="192"/>
      <c r="GB346" s="192"/>
      <c r="GC346" s="192"/>
      <c r="GD346" s="192"/>
      <c r="GE346" s="192"/>
      <c r="GF346" s="192"/>
      <c r="GG346" s="192"/>
      <c r="GH346" s="192"/>
      <c r="GI346" s="192"/>
      <c r="GJ346" s="192"/>
      <c r="GK346" s="192"/>
      <c r="GL346" s="192"/>
      <c r="GM346" s="192"/>
      <c r="GN346" s="192"/>
      <c r="GO346" s="192"/>
      <c r="GP346" s="192"/>
      <c r="GQ346" s="192"/>
      <c r="GR346" s="192"/>
      <c r="GS346" s="192"/>
      <c r="GT346" s="192"/>
      <c r="GU346" s="192"/>
      <c r="GV346" s="192"/>
      <c r="GW346" s="192"/>
      <c r="GX346" s="192"/>
      <c r="GY346" s="192"/>
      <c r="GZ346" s="192"/>
      <c r="HA346" s="192"/>
      <c r="HB346" s="192"/>
      <c r="HC346" s="192"/>
      <c r="HD346" s="192"/>
      <c r="HE346" s="192"/>
      <c r="HF346" s="192"/>
      <c r="HG346" s="192"/>
      <c r="HH346" s="192"/>
      <c r="HI346" s="192"/>
      <c r="HJ346" s="192"/>
      <c r="HK346" s="192"/>
      <c r="HL346" s="192"/>
      <c r="HM346" s="192"/>
      <c r="HN346" s="192"/>
      <c r="HO346" s="192"/>
      <c r="HP346" s="192"/>
      <c r="HQ346" s="192"/>
    </row>
    <row r="347" s="191" customFormat="1" spans="1:225">
      <c r="A347" s="203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  <c r="EC347" s="192"/>
      <c r="ED347" s="192"/>
      <c r="EE347" s="192"/>
      <c r="EF347" s="192"/>
      <c r="EG347" s="192"/>
      <c r="EH347" s="192"/>
      <c r="EI347" s="192"/>
      <c r="EJ347" s="192"/>
      <c r="EK347" s="192"/>
      <c r="EL347" s="192"/>
      <c r="EM347" s="192"/>
      <c r="EN347" s="192"/>
      <c r="EO347" s="192"/>
      <c r="EP347" s="192"/>
      <c r="EQ347" s="192"/>
      <c r="ER347" s="192"/>
      <c r="ES347" s="192"/>
      <c r="ET347" s="192"/>
      <c r="EU347" s="192"/>
      <c r="EV347" s="192"/>
      <c r="EW347" s="192"/>
      <c r="EX347" s="192"/>
      <c r="EY347" s="192"/>
      <c r="EZ347" s="192"/>
      <c r="FA347" s="192"/>
      <c r="FB347" s="192"/>
      <c r="FC347" s="192"/>
      <c r="FD347" s="192"/>
      <c r="FE347" s="192"/>
      <c r="FF347" s="192"/>
      <c r="FG347" s="192"/>
      <c r="FH347" s="192"/>
      <c r="FI347" s="192"/>
      <c r="FJ347" s="192"/>
      <c r="FK347" s="192"/>
      <c r="FL347" s="192"/>
      <c r="FM347" s="192"/>
      <c r="FN347" s="192"/>
      <c r="FO347" s="192"/>
      <c r="FP347" s="192"/>
      <c r="FQ347" s="192"/>
      <c r="FR347" s="192"/>
      <c r="FS347" s="192"/>
      <c r="FT347" s="192"/>
      <c r="FU347" s="192"/>
      <c r="FV347" s="192"/>
      <c r="FW347" s="192"/>
      <c r="FX347" s="192"/>
      <c r="FY347" s="192"/>
      <c r="FZ347" s="192"/>
      <c r="GA347" s="192"/>
      <c r="GB347" s="192"/>
      <c r="GC347" s="192"/>
      <c r="GD347" s="192"/>
      <c r="GE347" s="192"/>
      <c r="GF347" s="192"/>
      <c r="GG347" s="192"/>
      <c r="GH347" s="192"/>
      <c r="GI347" s="192"/>
      <c r="GJ347" s="192"/>
      <c r="GK347" s="192"/>
      <c r="GL347" s="192"/>
      <c r="GM347" s="192"/>
      <c r="GN347" s="192"/>
      <c r="GO347" s="192"/>
      <c r="GP347" s="192"/>
      <c r="GQ347" s="192"/>
      <c r="GR347" s="192"/>
      <c r="GS347" s="192"/>
      <c r="GT347" s="192"/>
      <c r="GU347" s="192"/>
      <c r="GV347" s="192"/>
      <c r="GW347" s="192"/>
      <c r="GX347" s="192"/>
      <c r="GY347" s="192"/>
      <c r="GZ347" s="192"/>
      <c r="HA347" s="192"/>
      <c r="HB347" s="192"/>
      <c r="HC347" s="192"/>
      <c r="HD347" s="192"/>
      <c r="HE347" s="192"/>
      <c r="HF347" s="192"/>
      <c r="HG347" s="192"/>
      <c r="HH347" s="192"/>
      <c r="HI347" s="192"/>
      <c r="HJ347" s="192"/>
      <c r="HK347" s="192"/>
      <c r="HL347" s="192"/>
      <c r="HM347" s="192"/>
      <c r="HN347" s="192"/>
      <c r="HO347" s="192"/>
      <c r="HP347" s="192"/>
      <c r="HQ347" s="192"/>
    </row>
    <row r="348" s="191" customFormat="1" spans="1:225">
      <c r="A348" s="203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  <c r="EC348" s="192"/>
      <c r="ED348" s="192"/>
      <c r="EE348" s="192"/>
      <c r="EF348" s="192"/>
      <c r="EG348" s="192"/>
      <c r="EH348" s="192"/>
      <c r="EI348" s="192"/>
      <c r="EJ348" s="192"/>
      <c r="EK348" s="192"/>
      <c r="EL348" s="192"/>
      <c r="EM348" s="192"/>
      <c r="EN348" s="192"/>
      <c r="EO348" s="192"/>
      <c r="EP348" s="192"/>
      <c r="EQ348" s="192"/>
      <c r="ER348" s="192"/>
      <c r="ES348" s="192"/>
      <c r="ET348" s="192"/>
      <c r="EU348" s="192"/>
      <c r="EV348" s="192"/>
      <c r="EW348" s="192"/>
      <c r="EX348" s="192"/>
      <c r="EY348" s="192"/>
      <c r="EZ348" s="192"/>
      <c r="FA348" s="192"/>
      <c r="FB348" s="192"/>
      <c r="FC348" s="192"/>
      <c r="FD348" s="192"/>
      <c r="FE348" s="192"/>
      <c r="FF348" s="192"/>
      <c r="FG348" s="192"/>
      <c r="FH348" s="192"/>
      <c r="FI348" s="192"/>
      <c r="FJ348" s="192"/>
      <c r="FK348" s="192"/>
      <c r="FL348" s="192"/>
      <c r="FM348" s="192"/>
      <c r="FN348" s="192"/>
      <c r="FO348" s="192"/>
      <c r="FP348" s="192"/>
      <c r="FQ348" s="192"/>
      <c r="FR348" s="192"/>
      <c r="FS348" s="192"/>
      <c r="FT348" s="192"/>
      <c r="FU348" s="192"/>
      <c r="FV348" s="192"/>
      <c r="FW348" s="192"/>
      <c r="FX348" s="192"/>
      <c r="FY348" s="192"/>
      <c r="FZ348" s="192"/>
      <c r="GA348" s="192"/>
      <c r="GB348" s="192"/>
      <c r="GC348" s="192"/>
      <c r="GD348" s="192"/>
      <c r="GE348" s="192"/>
      <c r="GF348" s="192"/>
      <c r="GG348" s="192"/>
      <c r="GH348" s="192"/>
      <c r="GI348" s="192"/>
      <c r="GJ348" s="192"/>
      <c r="GK348" s="192"/>
      <c r="GL348" s="192"/>
      <c r="GM348" s="192"/>
      <c r="GN348" s="192"/>
      <c r="GO348" s="192"/>
      <c r="GP348" s="192"/>
      <c r="GQ348" s="192"/>
      <c r="GR348" s="192"/>
      <c r="GS348" s="192"/>
      <c r="GT348" s="192"/>
      <c r="GU348" s="192"/>
      <c r="GV348" s="192"/>
      <c r="GW348" s="192"/>
      <c r="GX348" s="192"/>
      <c r="GY348" s="192"/>
      <c r="GZ348" s="192"/>
      <c r="HA348" s="192"/>
      <c r="HB348" s="192"/>
      <c r="HC348" s="192"/>
      <c r="HD348" s="192"/>
      <c r="HE348" s="192"/>
      <c r="HF348" s="192"/>
      <c r="HG348" s="192"/>
      <c r="HH348" s="192"/>
      <c r="HI348" s="192"/>
      <c r="HJ348" s="192"/>
      <c r="HK348" s="192"/>
      <c r="HL348" s="192"/>
      <c r="HM348" s="192"/>
      <c r="HN348" s="192"/>
      <c r="HO348" s="192"/>
      <c r="HP348" s="192"/>
      <c r="HQ348" s="192"/>
    </row>
    <row r="349" s="191" customFormat="1" spans="1:225">
      <c r="A349" s="203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  <c r="EC349" s="192"/>
      <c r="ED349" s="192"/>
      <c r="EE349" s="192"/>
      <c r="EF349" s="192"/>
      <c r="EG349" s="192"/>
      <c r="EH349" s="192"/>
      <c r="EI349" s="192"/>
      <c r="EJ349" s="192"/>
      <c r="EK349" s="192"/>
      <c r="EL349" s="192"/>
      <c r="EM349" s="192"/>
      <c r="EN349" s="192"/>
      <c r="EO349" s="192"/>
      <c r="EP349" s="192"/>
      <c r="EQ349" s="192"/>
      <c r="ER349" s="192"/>
      <c r="ES349" s="192"/>
      <c r="ET349" s="192"/>
      <c r="EU349" s="192"/>
      <c r="EV349" s="192"/>
      <c r="EW349" s="192"/>
      <c r="EX349" s="192"/>
      <c r="EY349" s="192"/>
      <c r="EZ349" s="192"/>
      <c r="FA349" s="192"/>
      <c r="FB349" s="192"/>
      <c r="FC349" s="192"/>
      <c r="FD349" s="192"/>
      <c r="FE349" s="192"/>
      <c r="FF349" s="192"/>
      <c r="FG349" s="192"/>
      <c r="FH349" s="192"/>
      <c r="FI349" s="192"/>
      <c r="FJ349" s="192"/>
      <c r="FK349" s="192"/>
      <c r="FL349" s="192"/>
      <c r="FM349" s="192"/>
      <c r="FN349" s="192"/>
      <c r="FO349" s="192"/>
      <c r="FP349" s="192"/>
      <c r="FQ349" s="192"/>
      <c r="FR349" s="192"/>
      <c r="FS349" s="192"/>
      <c r="FT349" s="192"/>
      <c r="FU349" s="192"/>
      <c r="FV349" s="192"/>
      <c r="FW349" s="192"/>
      <c r="FX349" s="192"/>
      <c r="FY349" s="192"/>
      <c r="FZ349" s="192"/>
      <c r="GA349" s="192"/>
      <c r="GB349" s="192"/>
      <c r="GC349" s="192"/>
      <c r="GD349" s="192"/>
      <c r="GE349" s="192"/>
      <c r="GF349" s="192"/>
      <c r="GG349" s="192"/>
      <c r="GH349" s="192"/>
      <c r="GI349" s="192"/>
      <c r="GJ349" s="192"/>
      <c r="GK349" s="192"/>
      <c r="GL349" s="192"/>
      <c r="GM349" s="192"/>
      <c r="GN349" s="192"/>
      <c r="GO349" s="192"/>
      <c r="GP349" s="192"/>
      <c r="GQ349" s="192"/>
      <c r="GR349" s="192"/>
      <c r="GS349" s="192"/>
      <c r="GT349" s="192"/>
      <c r="GU349" s="192"/>
      <c r="GV349" s="192"/>
      <c r="GW349" s="192"/>
      <c r="GX349" s="192"/>
      <c r="GY349" s="192"/>
      <c r="GZ349" s="192"/>
      <c r="HA349" s="192"/>
      <c r="HB349" s="192"/>
      <c r="HC349" s="192"/>
      <c r="HD349" s="192"/>
      <c r="HE349" s="192"/>
      <c r="HF349" s="192"/>
      <c r="HG349" s="192"/>
      <c r="HH349" s="192"/>
      <c r="HI349" s="192"/>
      <c r="HJ349" s="192"/>
      <c r="HK349" s="192"/>
      <c r="HL349" s="192"/>
      <c r="HM349" s="192"/>
      <c r="HN349" s="192"/>
      <c r="HO349" s="192"/>
      <c r="HP349" s="192"/>
      <c r="HQ349" s="192"/>
    </row>
    <row r="350" s="191" customFormat="1" spans="1:225">
      <c r="A350" s="203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  <c r="EC350" s="192"/>
      <c r="ED350" s="192"/>
      <c r="EE350" s="192"/>
      <c r="EF350" s="192"/>
      <c r="EG350" s="192"/>
      <c r="EH350" s="192"/>
      <c r="EI350" s="192"/>
      <c r="EJ350" s="192"/>
      <c r="EK350" s="192"/>
      <c r="EL350" s="192"/>
      <c r="EM350" s="192"/>
      <c r="EN350" s="192"/>
      <c r="EO350" s="192"/>
      <c r="EP350" s="192"/>
      <c r="EQ350" s="192"/>
      <c r="ER350" s="192"/>
      <c r="ES350" s="192"/>
      <c r="ET350" s="192"/>
      <c r="EU350" s="192"/>
      <c r="EV350" s="192"/>
      <c r="EW350" s="192"/>
      <c r="EX350" s="192"/>
      <c r="EY350" s="192"/>
      <c r="EZ350" s="192"/>
      <c r="FA350" s="192"/>
      <c r="FB350" s="192"/>
      <c r="FC350" s="192"/>
      <c r="FD350" s="192"/>
      <c r="FE350" s="192"/>
      <c r="FF350" s="192"/>
      <c r="FG350" s="192"/>
      <c r="FH350" s="192"/>
      <c r="FI350" s="192"/>
      <c r="FJ350" s="192"/>
      <c r="FK350" s="192"/>
      <c r="FL350" s="192"/>
      <c r="FM350" s="192"/>
      <c r="FN350" s="192"/>
      <c r="FO350" s="192"/>
      <c r="FP350" s="192"/>
      <c r="FQ350" s="192"/>
      <c r="FR350" s="192"/>
      <c r="FS350" s="192"/>
      <c r="FT350" s="192"/>
      <c r="FU350" s="192"/>
      <c r="FV350" s="192"/>
      <c r="FW350" s="192"/>
      <c r="FX350" s="192"/>
      <c r="FY350" s="192"/>
      <c r="FZ350" s="192"/>
      <c r="GA350" s="192"/>
      <c r="GB350" s="192"/>
      <c r="GC350" s="192"/>
      <c r="GD350" s="192"/>
      <c r="GE350" s="192"/>
      <c r="GF350" s="192"/>
      <c r="GG350" s="192"/>
      <c r="GH350" s="192"/>
      <c r="GI350" s="192"/>
      <c r="GJ350" s="192"/>
      <c r="GK350" s="192"/>
      <c r="GL350" s="192"/>
      <c r="GM350" s="192"/>
      <c r="GN350" s="192"/>
      <c r="GO350" s="192"/>
      <c r="GP350" s="192"/>
      <c r="GQ350" s="192"/>
      <c r="GR350" s="192"/>
      <c r="GS350" s="192"/>
      <c r="GT350" s="192"/>
      <c r="GU350" s="192"/>
      <c r="GV350" s="192"/>
      <c r="GW350" s="192"/>
      <c r="GX350" s="192"/>
      <c r="GY350" s="192"/>
      <c r="GZ350" s="192"/>
      <c r="HA350" s="192"/>
      <c r="HB350" s="192"/>
      <c r="HC350" s="192"/>
      <c r="HD350" s="192"/>
      <c r="HE350" s="192"/>
      <c r="HF350" s="192"/>
      <c r="HG350" s="192"/>
      <c r="HH350" s="192"/>
      <c r="HI350" s="192"/>
      <c r="HJ350" s="192"/>
      <c r="HK350" s="192"/>
      <c r="HL350" s="192"/>
      <c r="HM350" s="192"/>
      <c r="HN350" s="192"/>
      <c r="HO350" s="192"/>
      <c r="HP350" s="192"/>
      <c r="HQ350" s="192"/>
    </row>
    <row r="351" s="191" customFormat="1" spans="1:225">
      <c r="A351" s="203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  <c r="EC351" s="192"/>
      <c r="ED351" s="192"/>
      <c r="EE351" s="192"/>
      <c r="EF351" s="192"/>
      <c r="EG351" s="192"/>
      <c r="EH351" s="192"/>
      <c r="EI351" s="192"/>
      <c r="EJ351" s="192"/>
      <c r="EK351" s="192"/>
      <c r="EL351" s="192"/>
      <c r="EM351" s="192"/>
      <c r="EN351" s="192"/>
      <c r="EO351" s="192"/>
      <c r="EP351" s="192"/>
      <c r="EQ351" s="192"/>
      <c r="ER351" s="192"/>
      <c r="ES351" s="192"/>
      <c r="ET351" s="192"/>
      <c r="EU351" s="192"/>
      <c r="EV351" s="192"/>
      <c r="EW351" s="192"/>
      <c r="EX351" s="192"/>
      <c r="EY351" s="192"/>
      <c r="EZ351" s="192"/>
      <c r="FA351" s="192"/>
      <c r="FB351" s="192"/>
      <c r="FC351" s="192"/>
      <c r="FD351" s="192"/>
      <c r="FE351" s="192"/>
      <c r="FF351" s="192"/>
      <c r="FG351" s="192"/>
      <c r="FH351" s="192"/>
      <c r="FI351" s="192"/>
      <c r="FJ351" s="192"/>
      <c r="FK351" s="192"/>
      <c r="FL351" s="192"/>
      <c r="FM351" s="192"/>
      <c r="FN351" s="192"/>
      <c r="FO351" s="192"/>
      <c r="FP351" s="192"/>
      <c r="FQ351" s="192"/>
      <c r="FR351" s="192"/>
      <c r="FS351" s="192"/>
      <c r="FT351" s="192"/>
      <c r="FU351" s="192"/>
      <c r="FV351" s="192"/>
      <c r="FW351" s="192"/>
      <c r="FX351" s="192"/>
      <c r="FY351" s="192"/>
      <c r="FZ351" s="192"/>
      <c r="GA351" s="192"/>
      <c r="GB351" s="192"/>
      <c r="GC351" s="192"/>
      <c r="GD351" s="192"/>
      <c r="GE351" s="192"/>
      <c r="GF351" s="192"/>
      <c r="GG351" s="192"/>
      <c r="GH351" s="192"/>
      <c r="GI351" s="192"/>
      <c r="GJ351" s="192"/>
      <c r="GK351" s="192"/>
      <c r="GL351" s="192"/>
      <c r="GM351" s="192"/>
      <c r="GN351" s="192"/>
      <c r="GO351" s="192"/>
      <c r="GP351" s="192"/>
      <c r="GQ351" s="192"/>
      <c r="GR351" s="192"/>
      <c r="GS351" s="192"/>
      <c r="GT351" s="192"/>
      <c r="GU351" s="192"/>
      <c r="GV351" s="192"/>
      <c r="GW351" s="192"/>
      <c r="GX351" s="192"/>
      <c r="GY351" s="192"/>
      <c r="GZ351" s="192"/>
      <c r="HA351" s="192"/>
      <c r="HB351" s="192"/>
      <c r="HC351" s="192"/>
      <c r="HD351" s="192"/>
      <c r="HE351" s="192"/>
      <c r="HF351" s="192"/>
      <c r="HG351" s="192"/>
      <c r="HH351" s="192"/>
      <c r="HI351" s="192"/>
      <c r="HJ351" s="192"/>
      <c r="HK351" s="192"/>
      <c r="HL351" s="192"/>
      <c r="HM351" s="192"/>
      <c r="HN351" s="192"/>
      <c r="HO351" s="192"/>
      <c r="HP351" s="192"/>
      <c r="HQ351" s="192"/>
    </row>
    <row r="352" s="191" customFormat="1" spans="1:225">
      <c r="A352" s="203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  <c r="EC352" s="192"/>
      <c r="ED352" s="192"/>
      <c r="EE352" s="192"/>
      <c r="EF352" s="192"/>
      <c r="EG352" s="192"/>
      <c r="EH352" s="192"/>
      <c r="EI352" s="192"/>
      <c r="EJ352" s="192"/>
      <c r="EK352" s="192"/>
      <c r="EL352" s="192"/>
      <c r="EM352" s="192"/>
      <c r="EN352" s="192"/>
      <c r="EO352" s="192"/>
      <c r="EP352" s="192"/>
      <c r="EQ352" s="192"/>
      <c r="ER352" s="192"/>
      <c r="ES352" s="192"/>
      <c r="ET352" s="192"/>
      <c r="EU352" s="192"/>
      <c r="EV352" s="192"/>
      <c r="EW352" s="192"/>
      <c r="EX352" s="192"/>
      <c r="EY352" s="192"/>
      <c r="EZ352" s="192"/>
      <c r="FA352" s="192"/>
      <c r="FB352" s="192"/>
      <c r="FC352" s="192"/>
      <c r="FD352" s="192"/>
      <c r="FE352" s="192"/>
      <c r="FF352" s="192"/>
      <c r="FG352" s="192"/>
      <c r="FH352" s="192"/>
      <c r="FI352" s="192"/>
      <c r="FJ352" s="192"/>
      <c r="FK352" s="192"/>
      <c r="FL352" s="192"/>
      <c r="FM352" s="192"/>
      <c r="FN352" s="192"/>
      <c r="FO352" s="192"/>
      <c r="FP352" s="192"/>
      <c r="FQ352" s="192"/>
      <c r="FR352" s="192"/>
      <c r="FS352" s="192"/>
      <c r="FT352" s="192"/>
      <c r="FU352" s="192"/>
      <c r="FV352" s="192"/>
      <c r="FW352" s="192"/>
      <c r="FX352" s="192"/>
      <c r="FY352" s="192"/>
      <c r="FZ352" s="192"/>
      <c r="GA352" s="192"/>
      <c r="GB352" s="192"/>
      <c r="GC352" s="192"/>
      <c r="GD352" s="192"/>
      <c r="GE352" s="192"/>
      <c r="GF352" s="192"/>
      <c r="GG352" s="192"/>
      <c r="GH352" s="192"/>
      <c r="GI352" s="192"/>
      <c r="GJ352" s="192"/>
      <c r="GK352" s="192"/>
      <c r="GL352" s="192"/>
      <c r="GM352" s="192"/>
      <c r="GN352" s="192"/>
      <c r="GO352" s="192"/>
      <c r="GP352" s="192"/>
      <c r="GQ352" s="192"/>
      <c r="GR352" s="192"/>
      <c r="GS352" s="192"/>
      <c r="GT352" s="192"/>
      <c r="GU352" s="192"/>
      <c r="GV352" s="192"/>
      <c r="GW352" s="192"/>
      <c r="GX352" s="192"/>
      <c r="GY352" s="192"/>
      <c r="GZ352" s="192"/>
      <c r="HA352" s="192"/>
      <c r="HB352" s="192"/>
      <c r="HC352" s="192"/>
      <c r="HD352" s="192"/>
      <c r="HE352" s="192"/>
      <c r="HF352" s="192"/>
      <c r="HG352" s="192"/>
      <c r="HH352" s="192"/>
      <c r="HI352" s="192"/>
      <c r="HJ352" s="192"/>
      <c r="HK352" s="192"/>
      <c r="HL352" s="192"/>
      <c r="HM352" s="192"/>
      <c r="HN352" s="192"/>
      <c r="HO352" s="192"/>
      <c r="HP352" s="192"/>
      <c r="HQ352" s="192"/>
    </row>
    <row r="353" s="191" customFormat="1" spans="1:225">
      <c r="A353" s="203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  <c r="EC353" s="192"/>
      <c r="ED353" s="192"/>
      <c r="EE353" s="192"/>
      <c r="EF353" s="192"/>
      <c r="EG353" s="192"/>
      <c r="EH353" s="192"/>
      <c r="EI353" s="192"/>
      <c r="EJ353" s="192"/>
      <c r="EK353" s="192"/>
      <c r="EL353" s="192"/>
      <c r="EM353" s="192"/>
      <c r="EN353" s="192"/>
      <c r="EO353" s="192"/>
      <c r="EP353" s="192"/>
      <c r="EQ353" s="192"/>
      <c r="ER353" s="192"/>
      <c r="ES353" s="192"/>
      <c r="ET353" s="192"/>
      <c r="EU353" s="192"/>
      <c r="EV353" s="192"/>
      <c r="EW353" s="192"/>
      <c r="EX353" s="192"/>
      <c r="EY353" s="192"/>
      <c r="EZ353" s="192"/>
      <c r="FA353" s="192"/>
      <c r="FB353" s="192"/>
      <c r="FC353" s="192"/>
      <c r="FD353" s="192"/>
      <c r="FE353" s="192"/>
      <c r="FF353" s="192"/>
      <c r="FG353" s="192"/>
      <c r="FH353" s="192"/>
      <c r="FI353" s="192"/>
      <c r="FJ353" s="192"/>
      <c r="FK353" s="192"/>
      <c r="FL353" s="192"/>
      <c r="FM353" s="192"/>
      <c r="FN353" s="192"/>
      <c r="FO353" s="192"/>
      <c r="FP353" s="192"/>
      <c r="FQ353" s="192"/>
      <c r="FR353" s="192"/>
      <c r="FS353" s="192"/>
      <c r="FT353" s="192"/>
      <c r="FU353" s="192"/>
      <c r="FV353" s="192"/>
      <c r="FW353" s="192"/>
      <c r="FX353" s="192"/>
      <c r="FY353" s="192"/>
      <c r="FZ353" s="192"/>
      <c r="GA353" s="192"/>
      <c r="GB353" s="192"/>
      <c r="GC353" s="192"/>
      <c r="GD353" s="192"/>
      <c r="GE353" s="192"/>
      <c r="GF353" s="192"/>
      <c r="GG353" s="192"/>
      <c r="GH353" s="192"/>
      <c r="GI353" s="192"/>
      <c r="GJ353" s="192"/>
      <c r="GK353" s="192"/>
      <c r="GL353" s="192"/>
      <c r="GM353" s="192"/>
      <c r="GN353" s="192"/>
      <c r="GO353" s="192"/>
      <c r="GP353" s="192"/>
      <c r="GQ353" s="192"/>
      <c r="GR353" s="192"/>
      <c r="GS353" s="192"/>
      <c r="GT353" s="192"/>
      <c r="GU353" s="192"/>
      <c r="GV353" s="192"/>
      <c r="GW353" s="192"/>
      <c r="GX353" s="192"/>
      <c r="GY353" s="192"/>
      <c r="GZ353" s="192"/>
      <c r="HA353" s="192"/>
      <c r="HB353" s="192"/>
      <c r="HC353" s="192"/>
      <c r="HD353" s="192"/>
      <c r="HE353" s="192"/>
      <c r="HF353" s="192"/>
      <c r="HG353" s="192"/>
      <c r="HH353" s="192"/>
      <c r="HI353" s="192"/>
      <c r="HJ353" s="192"/>
      <c r="HK353" s="192"/>
      <c r="HL353" s="192"/>
      <c r="HM353" s="192"/>
      <c r="HN353" s="192"/>
      <c r="HO353" s="192"/>
      <c r="HP353" s="192"/>
      <c r="HQ353" s="192"/>
    </row>
    <row r="354" s="191" customFormat="1" spans="1:225">
      <c r="A354" s="203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  <c r="EC354" s="192"/>
      <c r="ED354" s="192"/>
      <c r="EE354" s="192"/>
      <c r="EF354" s="192"/>
      <c r="EG354" s="192"/>
      <c r="EH354" s="192"/>
      <c r="EI354" s="192"/>
      <c r="EJ354" s="192"/>
      <c r="EK354" s="192"/>
      <c r="EL354" s="192"/>
      <c r="EM354" s="192"/>
      <c r="EN354" s="192"/>
      <c r="EO354" s="192"/>
      <c r="EP354" s="192"/>
      <c r="EQ354" s="192"/>
      <c r="ER354" s="192"/>
      <c r="ES354" s="192"/>
      <c r="ET354" s="192"/>
      <c r="EU354" s="192"/>
      <c r="EV354" s="192"/>
      <c r="EW354" s="192"/>
      <c r="EX354" s="192"/>
      <c r="EY354" s="192"/>
      <c r="EZ354" s="192"/>
      <c r="FA354" s="192"/>
      <c r="FB354" s="192"/>
      <c r="FC354" s="192"/>
      <c r="FD354" s="192"/>
      <c r="FE354" s="192"/>
      <c r="FF354" s="192"/>
      <c r="FG354" s="192"/>
      <c r="FH354" s="192"/>
      <c r="FI354" s="192"/>
      <c r="FJ354" s="192"/>
      <c r="FK354" s="192"/>
      <c r="FL354" s="192"/>
      <c r="FM354" s="192"/>
      <c r="FN354" s="192"/>
      <c r="FO354" s="192"/>
      <c r="FP354" s="192"/>
      <c r="FQ354" s="192"/>
      <c r="FR354" s="192"/>
      <c r="FS354" s="192"/>
      <c r="FT354" s="192"/>
      <c r="FU354" s="192"/>
      <c r="FV354" s="192"/>
      <c r="FW354" s="192"/>
      <c r="FX354" s="192"/>
      <c r="FY354" s="192"/>
      <c r="FZ354" s="192"/>
      <c r="GA354" s="192"/>
      <c r="GB354" s="192"/>
      <c r="GC354" s="192"/>
      <c r="GD354" s="192"/>
      <c r="GE354" s="192"/>
      <c r="GF354" s="192"/>
      <c r="GG354" s="192"/>
      <c r="GH354" s="192"/>
      <c r="GI354" s="192"/>
      <c r="GJ354" s="192"/>
      <c r="GK354" s="192"/>
      <c r="GL354" s="192"/>
      <c r="GM354" s="192"/>
      <c r="GN354" s="192"/>
      <c r="GO354" s="192"/>
      <c r="GP354" s="192"/>
      <c r="GQ354" s="192"/>
      <c r="GR354" s="192"/>
      <c r="GS354" s="192"/>
      <c r="GT354" s="192"/>
      <c r="GU354" s="192"/>
      <c r="GV354" s="192"/>
      <c r="GW354" s="192"/>
      <c r="GX354" s="192"/>
      <c r="GY354" s="192"/>
      <c r="GZ354" s="192"/>
      <c r="HA354" s="192"/>
      <c r="HB354" s="192"/>
      <c r="HC354" s="192"/>
      <c r="HD354" s="192"/>
      <c r="HE354" s="192"/>
      <c r="HF354" s="192"/>
      <c r="HG354" s="192"/>
      <c r="HH354" s="192"/>
      <c r="HI354" s="192"/>
      <c r="HJ354" s="192"/>
      <c r="HK354" s="192"/>
      <c r="HL354" s="192"/>
      <c r="HM354" s="192"/>
      <c r="HN354" s="192"/>
      <c r="HO354" s="192"/>
      <c r="HP354" s="192"/>
      <c r="HQ354" s="192"/>
    </row>
    <row r="355" s="191" customFormat="1" spans="1:225">
      <c r="A355" s="203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  <c r="EC355" s="192"/>
      <c r="ED355" s="192"/>
      <c r="EE355" s="192"/>
      <c r="EF355" s="192"/>
      <c r="EG355" s="192"/>
      <c r="EH355" s="192"/>
      <c r="EI355" s="192"/>
      <c r="EJ355" s="192"/>
      <c r="EK355" s="192"/>
      <c r="EL355" s="192"/>
      <c r="EM355" s="192"/>
      <c r="EN355" s="192"/>
      <c r="EO355" s="192"/>
      <c r="EP355" s="192"/>
      <c r="EQ355" s="192"/>
      <c r="ER355" s="192"/>
      <c r="ES355" s="192"/>
      <c r="ET355" s="192"/>
      <c r="EU355" s="192"/>
      <c r="EV355" s="192"/>
      <c r="EW355" s="192"/>
      <c r="EX355" s="192"/>
      <c r="EY355" s="192"/>
      <c r="EZ355" s="192"/>
      <c r="FA355" s="192"/>
      <c r="FB355" s="192"/>
      <c r="FC355" s="192"/>
      <c r="FD355" s="192"/>
      <c r="FE355" s="192"/>
      <c r="FF355" s="192"/>
      <c r="FG355" s="192"/>
      <c r="FH355" s="192"/>
      <c r="FI355" s="192"/>
      <c r="FJ355" s="192"/>
      <c r="FK355" s="192"/>
      <c r="FL355" s="192"/>
      <c r="FM355" s="192"/>
      <c r="FN355" s="192"/>
      <c r="FO355" s="192"/>
      <c r="FP355" s="192"/>
      <c r="FQ355" s="192"/>
      <c r="FR355" s="192"/>
      <c r="FS355" s="192"/>
      <c r="FT355" s="192"/>
      <c r="FU355" s="192"/>
      <c r="FV355" s="192"/>
      <c r="FW355" s="192"/>
      <c r="FX355" s="192"/>
      <c r="FY355" s="192"/>
      <c r="FZ355" s="192"/>
      <c r="GA355" s="192"/>
      <c r="GB355" s="192"/>
      <c r="GC355" s="192"/>
      <c r="GD355" s="192"/>
      <c r="GE355" s="192"/>
      <c r="GF355" s="192"/>
      <c r="GG355" s="192"/>
      <c r="GH355" s="192"/>
      <c r="GI355" s="192"/>
      <c r="GJ355" s="192"/>
      <c r="GK355" s="192"/>
      <c r="GL355" s="192"/>
      <c r="GM355" s="192"/>
      <c r="GN355" s="192"/>
      <c r="GO355" s="192"/>
      <c r="GP355" s="192"/>
      <c r="GQ355" s="192"/>
      <c r="GR355" s="192"/>
      <c r="GS355" s="192"/>
      <c r="GT355" s="192"/>
      <c r="GU355" s="192"/>
      <c r="GV355" s="192"/>
      <c r="GW355" s="192"/>
      <c r="GX355" s="192"/>
      <c r="GY355" s="192"/>
      <c r="GZ355" s="192"/>
      <c r="HA355" s="192"/>
      <c r="HB355" s="192"/>
      <c r="HC355" s="192"/>
      <c r="HD355" s="192"/>
      <c r="HE355" s="192"/>
      <c r="HF355" s="192"/>
      <c r="HG355" s="192"/>
      <c r="HH355" s="192"/>
      <c r="HI355" s="192"/>
      <c r="HJ355" s="192"/>
      <c r="HK355" s="192"/>
      <c r="HL355" s="192"/>
      <c r="HM355" s="192"/>
      <c r="HN355" s="192"/>
      <c r="HO355" s="192"/>
      <c r="HP355" s="192"/>
      <c r="HQ355" s="192"/>
    </row>
    <row r="356" s="191" customFormat="1" spans="1:225">
      <c r="A356" s="203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  <c r="EC356" s="192"/>
      <c r="ED356" s="192"/>
      <c r="EE356" s="192"/>
      <c r="EF356" s="192"/>
      <c r="EG356" s="192"/>
      <c r="EH356" s="192"/>
      <c r="EI356" s="192"/>
      <c r="EJ356" s="192"/>
      <c r="EK356" s="192"/>
      <c r="EL356" s="192"/>
      <c r="EM356" s="192"/>
      <c r="EN356" s="192"/>
      <c r="EO356" s="192"/>
      <c r="EP356" s="192"/>
      <c r="EQ356" s="192"/>
      <c r="ER356" s="192"/>
      <c r="ES356" s="192"/>
      <c r="ET356" s="192"/>
      <c r="EU356" s="192"/>
      <c r="EV356" s="192"/>
      <c r="EW356" s="192"/>
      <c r="EX356" s="192"/>
      <c r="EY356" s="192"/>
      <c r="EZ356" s="192"/>
      <c r="FA356" s="192"/>
      <c r="FB356" s="192"/>
      <c r="FC356" s="192"/>
      <c r="FD356" s="192"/>
      <c r="FE356" s="192"/>
      <c r="FF356" s="192"/>
      <c r="FG356" s="192"/>
      <c r="FH356" s="192"/>
      <c r="FI356" s="192"/>
      <c r="FJ356" s="192"/>
      <c r="FK356" s="192"/>
      <c r="FL356" s="192"/>
      <c r="FM356" s="192"/>
      <c r="FN356" s="192"/>
      <c r="FO356" s="192"/>
      <c r="FP356" s="192"/>
      <c r="FQ356" s="192"/>
      <c r="FR356" s="192"/>
      <c r="FS356" s="192"/>
      <c r="FT356" s="192"/>
      <c r="FU356" s="192"/>
      <c r="FV356" s="192"/>
      <c r="FW356" s="192"/>
      <c r="FX356" s="192"/>
      <c r="FY356" s="192"/>
      <c r="FZ356" s="192"/>
      <c r="GA356" s="192"/>
      <c r="GB356" s="192"/>
      <c r="GC356" s="192"/>
      <c r="GD356" s="192"/>
      <c r="GE356" s="192"/>
      <c r="GF356" s="192"/>
      <c r="GG356" s="192"/>
      <c r="GH356" s="192"/>
      <c r="GI356" s="192"/>
      <c r="GJ356" s="192"/>
      <c r="GK356" s="192"/>
      <c r="GL356" s="192"/>
      <c r="GM356" s="192"/>
      <c r="GN356" s="192"/>
      <c r="GO356" s="192"/>
      <c r="GP356" s="192"/>
      <c r="GQ356" s="192"/>
      <c r="GR356" s="192"/>
      <c r="GS356" s="192"/>
      <c r="GT356" s="192"/>
      <c r="GU356" s="192"/>
      <c r="GV356" s="192"/>
      <c r="GW356" s="192"/>
      <c r="GX356" s="192"/>
      <c r="GY356" s="192"/>
      <c r="GZ356" s="192"/>
      <c r="HA356" s="192"/>
      <c r="HB356" s="192"/>
      <c r="HC356" s="192"/>
      <c r="HD356" s="192"/>
      <c r="HE356" s="192"/>
      <c r="HF356" s="192"/>
      <c r="HG356" s="192"/>
      <c r="HH356" s="192"/>
      <c r="HI356" s="192"/>
      <c r="HJ356" s="192"/>
      <c r="HK356" s="192"/>
      <c r="HL356" s="192"/>
      <c r="HM356" s="192"/>
      <c r="HN356" s="192"/>
      <c r="HO356" s="192"/>
      <c r="HP356" s="192"/>
      <c r="HQ356" s="192"/>
    </row>
    <row r="357" s="191" customFormat="1" spans="1:225">
      <c r="A357" s="203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  <c r="EC357" s="192"/>
      <c r="ED357" s="192"/>
      <c r="EE357" s="192"/>
      <c r="EF357" s="192"/>
      <c r="EG357" s="192"/>
      <c r="EH357" s="192"/>
      <c r="EI357" s="192"/>
      <c r="EJ357" s="192"/>
      <c r="EK357" s="192"/>
      <c r="EL357" s="192"/>
      <c r="EM357" s="192"/>
      <c r="EN357" s="192"/>
      <c r="EO357" s="192"/>
      <c r="EP357" s="192"/>
      <c r="EQ357" s="192"/>
      <c r="ER357" s="192"/>
      <c r="ES357" s="192"/>
      <c r="ET357" s="192"/>
      <c r="EU357" s="192"/>
      <c r="EV357" s="192"/>
      <c r="EW357" s="192"/>
      <c r="EX357" s="192"/>
      <c r="EY357" s="192"/>
      <c r="EZ357" s="192"/>
      <c r="FA357" s="192"/>
      <c r="FB357" s="192"/>
      <c r="FC357" s="192"/>
      <c r="FD357" s="192"/>
      <c r="FE357" s="192"/>
      <c r="FF357" s="192"/>
      <c r="FG357" s="192"/>
      <c r="FH357" s="192"/>
      <c r="FI357" s="192"/>
      <c r="FJ357" s="192"/>
      <c r="FK357" s="192"/>
      <c r="FL357" s="192"/>
      <c r="FM357" s="192"/>
      <c r="FN357" s="192"/>
      <c r="FO357" s="192"/>
      <c r="FP357" s="192"/>
      <c r="FQ357" s="192"/>
      <c r="FR357" s="192"/>
      <c r="FS357" s="192"/>
      <c r="FT357" s="192"/>
      <c r="FU357" s="192"/>
      <c r="FV357" s="192"/>
      <c r="FW357" s="192"/>
      <c r="FX357" s="192"/>
      <c r="FY357" s="192"/>
      <c r="FZ357" s="192"/>
      <c r="GA357" s="192"/>
      <c r="GB357" s="192"/>
      <c r="GC357" s="192"/>
      <c r="GD357" s="192"/>
      <c r="GE357" s="192"/>
      <c r="GF357" s="192"/>
      <c r="GG357" s="192"/>
      <c r="GH357" s="192"/>
      <c r="GI357" s="192"/>
      <c r="GJ357" s="192"/>
      <c r="GK357" s="192"/>
      <c r="GL357" s="192"/>
      <c r="GM357" s="192"/>
      <c r="GN357" s="192"/>
      <c r="GO357" s="192"/>
      <c r="GP357" s="192"/>
      <c r="GQ357" s="192"/>
      <c r="GR357" s="192"/>
      <c r="GS357" s="192"/>
      <c r="GT357" s="192"/>
      <c r="GU357" s="192"/>
      <c r="GV357" s="192"/>
      <c r="GW357" s="192"/>
      <c r="GX357" s="192"/>
      <c r="GY357" s="192"/>
      <c r="GZ357" s="192"/>
      <c r="HA357" s="192"/>
      <c r="HB357" s="192"/>
      <c r="HC357" s="192"/>
      <c r="HD357" s="192"/>
      <c r="HE357" s="192"/>
      <c r="HF357" s="192"/>
      <c r="HG357" s="192"/>
      <c r="HH357" s="192"/>
      <c r="HI357" s="192"/>
      <c r="HJ357" s="192"/>
      <c r="HK357" s="192"/>
      <c r="HL357" s="192"/>
      <c r="HM357" s="192"/>
      <c r="HN357" s="192"/>
      <c r="HO357" s="192"/>
      <c r="HP357" s="192"/>
      <c r="HQ357" s="192"/>
    </row>
    <row r="358" s="191" customFormat="1" spans="1:225">
      <c r="A358" s="203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  <c r="EC358" s="192"/>
      <c r="ED358" s="192"/>
      <c r="EE358" s="192"/>
      <c r="EF358" s="192"/>
      <c r="EG358" s="192"/>
      <c r="EH358" s="192"/>
      <c r="EI358" s="192"/>
      <c r="EJ358" s="192"/>
      <c r="EK358" s="192"/>
      <c r="EL358" s="192"/>
      <c r="EM358" s="192"/>
      <c r="EN358" s="192"/>
      <c r="EO358" s="192"/>
      <c r="EP358" s="192"/>
      <c r="EQ358" s="192"/>
      <c r="ER358" s="192"/>
      <c r="ES358" s="192"/>
      <c r="ET358" s="192"/>
      <c r="EU358" s="192"/>
      <c r="EV358" s="192"/>
      <c r="EW358" s="192"/>
      <c r="EX358" s="192"/>
      <c r="EY358" s="192"/>
      <c r="EZ358" s="192"/>
      <c r="FA358" s="192"/>
      <c r="FB358" s="192"/>
      <c r="FC358" s="192"/>
      <c r="FD358" s="192"/>
      <c r="FE358" s="192"/>
      <c r="FF358" s="192"/>
      <c r="FG358" s="192"/>
      <c r="FH358" s="192"/>
      <c r="FI358" s="192"/>
      <c r="FJ358" s="192"/>
      <c r="FK358" s="192"/>
      <c r="FL358" s="192"/>
      <c r="FM358" s="192"/>
      <c r="FN358" s="192"/>
      <c r="FO358" s="192"/>
      <c r="FP358" s="192"/>
      <c r="FQ358" s="192"/>
      <c r="FR358" s="192"/>
      <c r="FS358" s="192"/>
      <c r="FT358" s="192"/>
      <c r="FU358" s="192"/>
      <c r="FV358" s="192"/>
      <c r="FW358" s="192"/>
      <c r="FX358" s="192"/>
      <c r="FY358" s="192"/>
      <c r="FZ358" s="192"/>
      <c r="GA358" s="192"/>
      <c r="GB358" s="192"/>
      <c r="GC358" s="192"/>
      <c r="GD358" s="192"/>
      <c r="GE358" s="192"/>
      <c r="GF358" s="192"/>
      <c r="GG358" s="192"/>
      <c r="GH358" s="192"/>
      <c r="GI358" s="192"/>
      <c r="GJ358" s="192"/>
      <c r="GK358" s="192"/>
      <c r="GL358" s="192"/>
      <c r="GM358" s="192"/>
      <c r="GN358" s="192"/>
      <c r="GO358" s="192"/>
      <c r="GP358" s="192"/>
      <c r="GQ358" s="192"/>
      <c r="GR358" s="192"/>
      <c r="GS358" s="192"/>
      <c r="GT358" s="192"/>
      <c r="GU358" s="192"/>
      <c r="GV358" s="192"/>
      <c r="GW358" s="192"/>
      <c r="GX358" s="192"/>
      <c r="GY358" s="192"/>
      <c r="GZ358" s="192"/>
      <c r="HA358" s="192"/>
      <c r="HB358" s="192"/>
      <c r="HC358" s="192"/>
      <c r="HD358" s="192"/>
      <c r="HE358" s="192"/>
      <c r="HF358" s="192"/>
      <c r="HG358" s="192"/>
      <c r="HH358" s="192"/>
      <c r="HI358" s="192"/>
      <c r="HJ358" s="192"/>
      <c r="HK358" s="192"/>
      <c r="HL358" s="192"/>
      <c r="HM358" s="192"/>
      <c r="HN358" s="192"/>
      <c r="HO358" s="192"/>
      <c r="HP358" s="192"/>
      <c r="HQ358" s="192"/>
    </row>
    <row r="359" s="191" customFormat="1" spans="1:225">
      <c r="A359" s="203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  <c r="EC359" s="192"/>
      <c r="ED359" s="192"/>
      <c r="EE359" s="192"/>
      <c r="EF359" s="192"/>
      <c r="EG359" s="192"/>
      <c r="EH359" s="192"/>
      <c r="EI359" s="192"/>
      <c r="EJ359" s="192"/>
      <c r="EK359" s="192"/>
      <c r="EL359" s="192"/>
      <c r="EM359" s="192"/>
      <c r="EN359" s="192"/>
      <c r="EO359" s="192"/>
      <c r="EP359" s="192"/>
      <c r="EQ359" s="192"/>
      <c r="ER359" s="192"/>
      <c r="ES359" s="192"/>
      <c r="ET359" s="192"/>
      <c r="EU359" s="192"/>
      <c r="EV359" s="192"/>
      <c r="EW359" s="192"/>
      <c r="EX359" s="192"/>
      <c r="EY359" s="192"/>
      <c r="EZ359" s="192"/>
      <c r="FA359" s="192"/>
      <c r="FB359" s="192"/>
      <c r="FC359" s="192"/>
      <c r="FD359" s="192"/>
      <c r="FE359" s="192"/>
      <c r="FF359" s="192"/>
      <c r="FG359" s="192"/>
      <c r="FH359" s="192"/>
      <c r="FI359" s="192"/>
      <c r="FJ359" s="192"/>
      <c r="FK359" s="192"/>
      <c r="FL359" s="192"/>
      <c r="FM359" s="192"/>
      <c r="FN359" s="192"/>
      <c r="FO359" s="192"/>
      <c r="FP359" s="192"/>
      <c r="FQ359" s="192"/>
      <c r="FR359" s="192"/>
      <c r="FS359" s="192"/>
      <c r="FT359" s="192"/>
      <c r="FU359" s="192"/>
      <c r="FV359" s="192"/>
      <c r="FW359" s="192"/>
      <c r="FX359" s="192"/>
      <c r="FY359" s="192"/>
      <c r="FZ359" s="192"/>
      <c r="GA359" s="192"/>
      <c r="GB359" s="192"/>
      <c r="GC359" s="192"/>
      <c r="GD359" s="192"/>
      <c r="GE359" s="192"/>
      <c r="GF359" s="192"/>
      <c r="GG359" s="192"/>
      <c r="GH359" s="192"/>
      <c r="GI359" s="192"/>
      <c r="GJ359" s="192"/>
      <c r="GK359" s="192"/>
      <c r="GL359" s="192"/>
      <c r="GM359" s="192"/>
      <c r="GN359" s="192"/>
      <c r="GO359" s="192"/>
      <c r="GP359" s="192"/>
      <c r="GQ359" s="192"/>
      <c r="GR359" s="192"/>
      <c r="GS359" s="192"/>
      <c r="GT359" s="192"/>
      <c r="GU359" s="192"/>
      <c r="GV359" s="192"/>
      <c r="GW359" s="192"/>
      <c r="GX359" s="192"/>
      <c r="GY359" s="192"/>
      <c r="GZ359" s="192"/>
      <c r="HA359" s="192"/>
      <c r="HB359" s="192"/>
      <c r="HC359" s="192"/>
      <c r="HD359" s="192"/>
      <c r="HE359" s="192"/>
      <c r="HF359" s="192"/>
      <c r="HG359" s="192"/>
      <c r="HH359" s="192"/>
      <c r="HI359" s="192"/>
      <c r="HJ359" s="192"/>
      <c r="HK359" s="192"/>
      <c r="HL359" s="192"/>
      <c r="HM359" s="192"/>
      <c r="HN359" s="192"/>
      <c r="HO359" s="192"/>
      <c r="HP359" s="192"/>
      <c r="HQ359" s="192"/>
    </row>
    <row r="360" s="191" customFormat="1" spans="1:225">
      <c r="A360" s="203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  <c r="EC360" s="192"/>
      <c r="ED360" s="192"/>
      <c r="EE360" s="192"/>
      <c r="EF360" s="192"/>
      <c r="EG360" s="192"/>
      <c r="EH360" s="192"/>
      <c r="EI360" s="192"/>
      <c r="EJ360" s="192"/>
      <c r="EK360" s="192"/>
      <c r="EL360" s="192"/>
      <c r="EM360" s="192"/>
      <c r="EN360" s="192"/>
      <c r="EO360" s="192"/>
      <c r="EP360" s="192"/>
      <c r="EQ360" s="192"/>
      <c r="ER360" s="192"/>
      <c r="ES360" s="192"/>
      <c r="ET360" s="192"/>
      <c r="EU360" s="192"/>
      <c r="EV360" s="192"/>
      <c r="EW360" s="192"/>
      <c r="EX360" s="192"/>
      <c r="EY360" s="192"/>
      <c r="EZ360" s="192"/>
      <c r="FA360" s="192"/>
      <c r="FB360" s="192"/>
      <c r="FC360" s="192"/>
      <c r="FD360" s="192"/>
      <c r="FE360" s="192"/>
      <c r="FF360" s="192"/>
      <c r="FG360" s="192"/>
      <c r="FH360" s="192"/>
      <c r="FI360" s="192"/>
      <c r="FJ360" s="192"/>
      <c r="FK360" s="192"/>
      <c r="FL360" s="192"/>
      <c r="FM360" s="192"/>
      <c r="FN360" s="192"/>
      <c r="FO360" s="192"/>
      <c r="FP360" s="192"/>
      <c r="FQ360" s="192"/>
      <c r="FR360" s="192"/>
      <c r="FS360" s="192"/>
      <c r="FT360" s="192"/>
      <c r="FU360" s="192"/>
      <c r="FV360" s="192"/>
      <c r="FW360" s="192"/>
      <c r="FX360" s="192"/>
      <c r="FY360" s="192"/>
      <c r="FZ360" s="192"/>
      <c r="GA360" s="192"/>
      <c r="GB360" s="192"/>
      <c r="GC360" s="192"/>
      <c r="GD360" s="192"/>
      <c r="GE360" s="192"/>
      <c r="GF360" s="192"/>
      <c r="GG360" s="192"/>
      <c r="GH360" s="192"/>
      <c r="GI360" s="192"/>
      <c r="GJ360" s="192"/>
      <c r="GK360" s="192"/>
      <c r="GL360" s="192"/>
      <c r="GM360" s="192"/>
      <c r="GN360" s="192"/>
      <c r="GO360" s="192"/>
      <c r="GP360" s="192"/>
      <c r="GQ360" s="192"/>
      <c r="GR360" s="192"/>
      <c r="GS360" s="192"/>
      <c r="GT360" s="192"/>
      <c r="GU360" s="192"/>
      <c r="GV360" s="192"/>
      <c r="GW360" s="192"/>
      <c r="GX360" s="192"/>
      <c r="GY360" s="192"/>
      <c r="GZ360" s="192"/>
      <c r="HA360" s="192"/>
      <c r="HB360" s="192"/>
      <c r="HC360" s="192"/>
      <c r="HD360" s="192"/>
      <c r="HE360" s="192"/>
      <c r="HF360" s="192"/>
      <c r="HG360" s="192"/>
      <c r="HH360" s="192"/>
      <c r="HI360" s="192"/>
      <c r="HJ360" s="192"/>
      <c r="HK360" s="192"/>
      <c r="HL360" s="192"/>
      <c r="HM360" s="192"/>
      <c r="HN360" s="192"/>
      <c r="HO360" s="192"/>
      <c r="HP360" s="192"/>
      <c r="HQ360" s="192"/>
    </row>
    <row r="361" s="191" customFormat="1" spans="1:225">
      <c r="A361" s="203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  <c r="EC361" s="192"/>
      <c r="ED361" s="192"/>
      <c r="EE361" s="192"/>
      <c r="EF361" s="192"/>
      <c r="EG361" s="192"/>
      <c r="EH361" s="192"/>
      <c r="EI361" s="192"/>
      <c r="EJ361" s="192"/>
      <c r="EK361" s="192"/>
      <c r="EL361" s="192"/>
      <c r="EM361" s="192"/>
      <c r="EN361" s="192"/>
      <c r="EO361" s="192"/>
      <c r="EP361" s="192"/>
      <c r="EQ361" s="192"/>
      <c r="ER361" s="192"/>
      <c r="ES361" s="192"/>
      <c r="ET361" s="192"/>
      <c r="EU361" s="192"/>
      <c r="EV361" s="192"/>
      <c r="EW361" s="192"/>
      <c r="EX361" s="192"/>
      <c r="EY361" s="192"/>
      <c r="EZ361" s="192"/>
      <c r="FA361" s="192"/>
      <c r="FB361" s="192"/>
      <c r="FC361" s="192"/>
      <c r="FD361" s="192"/>
      <c r="FE361" s="192"/>
      <c r="FF361" s="192"/>
      <c r="FG361" s="192"/>
      <c r="FH361" s="192"/>
      <c r="FI361" s="192"/>
      <c r="FJ361" s="192"/>
      <c r="FK361" s="192"/>
      <c r="FL361" s="192"/>
      <c r="FM361" s="192"/>
      <c r="FN361" s="192"/>
      <c r="FO361" s="192"/>
      <c r="FP361" s="192"/>
      <c r="FQ361" s="192"/>
      <c r="FR361" s="192"/>
      <c r="FS361" s="192"/>
      <c r="FT361" s="192"/>
      <c r="FU361" s="192"/>
      <c r="FV361" s="192"/>
      <c r="FW361" s="192"/>
      <c r="FX361" s="192"/>
      <c r="FY361" s="192"/>
      <c r="FZ361" s="192"/>
      <c r="GA361" s="192"/>
      <c r="GB361" s="192"/>
      <c r="GC361" s="192"/>
      <c r="GD361" s="192"/>
      <c r="GE361" s="192"/>
      <c r="GF361" s="192"/>
      <c r="GG361" s="192"/>
      <c r="GH361" s="192"/>
      <c r="GI361" s="192"/>
      <c r="GJ361" s="192"/>
      <c r="GK361" s="192"/>
      <c r="GL361" s="192"/>
      <c r="GM361" s="192"/>
      <c r="GN361" s="192"/>
      <c r="GO361" s="192"/>
      <c r="GP361" s="192"/>
      <c r="GQ361" s="192"/>
      <c r="GR361" s="192"/>
      <c r="GS361" s="192"/>
      <c r="GT361" s="192"/>
      <c r="GU361" s="192"/>
      <c r="GV361" s="192"/>
      <c r="GW361" s="192"/>
      <c r="GX361" s="192"/>
      <c r="GY361" s="192"/>
      <c r="GZ361" s="192"/>
      <c r="HA361" s="192"/>
      <c r="HB361" s="192"/>
      <c r="HC361" s="192"/>
      <c r="HD361" s="192"/>
      <c r="HE361" s="192"/>
      <c r="HF361" s="192"/>
      <c r="HG361" s="192"/>
      <c r="HH361" s="192"/>
      <c r="HI361" s="192"/>
      <c r="HJ361" s="192"/>
      <c r="HK361" s="192"/>
      <c r="HL361" s="192"/>
      <c r="HM361" s="192"/>
      <c r="HN361" s="192"/>
      <c r="HO361" s="192"/>
      <c r="HP361" s="192"/>
      <c r="HQ361" s="192"/>
    </row>
    <row r="362" s="191" customFormat="1" spans="1:225">
      <c r="A362" s="203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  <c r="EC362" s="192"/>
      <c r="ED362" s="192"/>
      <c r="EE362" s="192"/>
      <c r="EF362" s="192"/>
      <c r="EG362" s="192"/>
      <c r="EH362" s="192"/>
      <c r="EI362" s="192"/>
      <c r="EJ362" s="192"/>
      <c r="EK362" s="192"/>
      <c r="EL362" s="192"/>
      <c r="EM362" s="192"/>
      <c r="EN362" s="192"/>
      <c r="EO362" s="192"/>
      <c r="EP362" s="192"/>
      <c r="EQ362" s="192"/>
      <c r="ER362" s="192"/>
      <c r="ES362" s="192"/>
      <c r="ET362" s="192"/>
      <c r="EU362" s="192"/>
      <c r="EV362" s="192"/>
      <c r="EW362" s="192"/>
      <c r="EX362" s="192"/>
      <c r="EY362" s="192"/>
      <c r="EZ362" s="192"/>
      <c r="FA362" s="192"/>
      <c r="FB362" s="192"/>
      <c r="FC362" s="192"/>
      <c r="FD362" s="192"/>
      <c r="FE362" s="192"/>
      <c r="FF362" s="192"/>
      <c r="FG362" s="192"/>
      <c r="FH362" s="192"/>
      <c r="FI362" s="192"/>
      <c r="FJ362" s="192"/>
      <c r="FK362" s="192"/>
      <c r="FL362" s="192"/>
      <c r="FM362" s="192"/>
      <c r="FN362" s="192"/>
      <c r="FO362" s="192"/>
      <c r="FP362" s="192"/>
      <c r="FQ362" s="192"/>
      <c r="FR362" s="192"/>
      <c r="FS362" s="192"/>
      <c r="FT362" s="192"/>
      <c r="FU362" s="192"/>
      <c r="FV362" s="192"/>
      <c r="FW362" s="192"/>
      <c r="FX362" s="192"/>
      <c r="FY362" s="192"/>
      <c r="FZ362" s="192"/>
      <c r="GA362" s="192"/>
      <c r="GB362" s="192"/>
      <c r="GC362" s="192"/>
      <c r="GD362" s="192"/>
      <c r="GE362" s="192"/>
      <c r="GF362" s="192"/>
      <c r="GG362" s="192"/>
      <c r="GH362" s="192"/>
      <c r="GI362" s="192"/>
      <c r="GJ362" s="192"/>
      <c r="GK362" s="192"/>
      <c r="GL362" s="192"/>
      <c r="GM362" s="192"/>
      <c r="GN362" s="192"/>
      <c r="GO362" s="192"/>
      <c r="GP362" s="192"/>
      <c r="GQ362" s="192"/>
      <c r="GR362" s="192"/>
      <c r="GS362" s="192"/>
      <c r="GT362" s="192"/>
      <c r="GU362" s="192"/>
      <c r="GV362" s="192"/>
      <c r="GW362" s="192"/>
      <c r="GX362" s="192"/>
      <c r="GY362" s="192"/>
      <c r="GZ362" s="192"/>
      <c r="HA362" s="192"/>
      <c r="HB362" s="192"/>
      <c r="HC362" s="192"/>
      <c r="HD362" s="192"/>
      <c r="HE362" s="192"/>
      <c r="HF362" s="192"/>
      <c r="HG362" s="192"/>
      <c r="HH362" s="192"/>
      <c r="HI362" s="192"/>
      <c r="HJ362" s="192"/>
      <c r="HK362" s="192"/>
      <c r="HL362" s="192"/>
      <c r="HM362" s="192"/>
      <c r="HN362" s="192"/>
      <c r="HO362" s="192"/>
      <c r="HP362" s="192"/>
      <c r="HQ362" s="192"/>
    </row>
    <row r="363" s="191" customFormat="1" spans="1:225">
      <c r="A363" s="203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  <c r="EC363" s="192"/>
      <c r="ED363" s="192"/>
      <c r="EE363" s="192"/>
      <c r="EF363" s="192"/>
      <c r="EG363" s="192"/>
      <c r="EH363" s="192"/>
      <c r="EI363" s="192"/>
      <c r="EJ363" s="192"/>
      <c r="EK363" s="192"/>
      <c r="EL363" s="192"/>
      <c r="EM363" s="192"/>
      <c r="EN363" s="192"/>
      <c r="EO363" s="192"/>
      <c r="EP363" s="192"/>
      <c r="EQ363" s="192"/>
      <c r="ER363" s="192"/>
      <c r="ES363" s="192"/>
      <c r="ET363" s="192"/>
      <c r="EU363" s="192"/>
      <c r="EV363" s="192"/>
      <c r="EW363" s="192"/>
      <c r="EX363" s="192"/>
      <c r="EY363" s="192"/>
      <c r="EZ363" s="192"/>
      <c r="FA363" s="192"/>
      <c r="FB363" s="192"/>
      <c r="FC363" s="192"/>
      <c r="FD363" s="192"/>
      <c r="FE363" s="192"/>
      <c r="FF363" s="192"/>
      <c r="FG363" s="192"/>
      <c r="FH363" s="192"/>
      <c r="FI363" s="192"/>
      <c r="FJ363" s="192"/>
      <c r="FK363" s="192"/>
      <c r="FL363" s="192"/>
      <c r="FM363" s="192"/>
      <c r="FN363" s="192"/>
      <c r="FO363" s="192"/>
      <c r="FP363" s="192"/>
      <c r="FQ363" s="192"/>
      <c r="FR363" s="192"/>
      <c r="FS363" s="192"/>
      <c r="FT363" s="192"/>
      <c r="FU363" s="192"/>
      <c r="FV363" s="192"/>
      <c r="FW363" s="192"/>
      <c r="FX363" s="192"/>
      <c r="FY363" s="192"/>
      <c r="FZ363" s="192"/>
      <c r="GA363" s="192"/>
      <c r="GB363" s="192"/>
      <c r="GC363" s="192"/>
      <c r="GD363" s="192"/>
      <c r="GE363" s="192"/>
      <c r="GF363" s="192"/>
      <c r="GG363" s="192"/>
      <c r="GH363" s="192"/>
      <c r="GI363" s="192"/>
      <c r="GJ363" s="192"/>
      <c r="GK363" s="192"/>
      <c r="GL363" s="192"/>
      <c r="GM363" s="192"/>
      <c r="GN363" s="192"/>
      <c r="GO363" s="192"/>
      <c r="GP363" s="192"/>
      <c r="GQ363" s="192"/>
      <c r="GR363" s="192"/>
      <c r="GS363" s="192"/>
      <c r="GT363" s="192"/>
      <c r="GU363" s="192"/>
      <c r="GV363" s="192"/>
      <c r="GW363" s="192"/>
      <c r="GX363" s="192"/>
      <c r="GY363" s="192"/>
      <c r="GZ363" s="192"/>
      <c r="HA363" s="192"/>
      <c r="HB363" s="192"/>
      <c r="HC363" s="192"/>
      <c r="HD363" s="192"/>
      <c r="HE363" s="192"/>
      <c r="HF363" s="192"/>
      <c r="HG363" s="192"/>
      <c r="HH363" s="192"/>
      <c r="HI363" s="192"/>
      <c r="HJ363" s="192"/>
      <c r="HK363" s="192"/>
      <c r="HL363" s="192"/>
      <c r="HM363" s="192"/>
      <c r="HN363" s="192"/>
      <c r="HO363" s="192"/>
      <c r="HP363" s="192"/>
      <c r="HQ363" s="192"/>
    </row>
    <row r="364" s="191" customFormat="1" spans="1:225">
      <c r="A364" s="203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  <c r="EC364" s="192"/>
      <c r="ED364" s="192"/>
      <c r="EE364" s="192"/>
      <c r="EF364" s="192"/>
      <c r="EG364" s="192"/>
      <c r="EH364" s="192"/>
      <c r="EI364" s="192"/>
      <c r="EJ364" s="192"/>
      <c r="EK364" s="192"/>
      <c r="EL364" s="192"/>
      <c r="EM364" s="192"/>
      <c r="EN364" s="192"/>
      <c r="EO364" s="192"/>
      <c r="EP364" s="192"/>
      <c r="EQ364" s="192"/>
      <c r="ER364" s="192"/>
      <c r="ES364" s="192"/>
      <c r="ET364" s="192"/>
      <c r="EU364" s="192"/>
      <c r="EV364" s="192"/>
      <c r="EW364" s="192"/>
      <c r="EX364" s="192"/>
      <c r="EY364" s="192"/>
      <c r="EZ364" s="192"/>
      <c r="FA364" s="192"/>
      <c r="FB364" s="192"/>
      <c r="FC364" s="192"/>
      <c r="FD364" s="192"/>
      <c r="FE364" s="192"/>
      <c r="FF364" s="192"/>
      <c r="FG364" s="192"/>
      <c r="FH364" s="192"/>
      <c r="FI364" s="192"/>
      <c r="FJ364" s="192"/>
      <c r="FK364" s="192"/>
      <c r="FL364" s="192"/>
      <c r="FM364" s="192"/>
      <c r="FN364" s="192"/>
      <c r="FO364" s="192"/>
      <c r="FP364" s="192"/>
      <c r="FQ364" s="192"/>
      <c r="FR364" s="192"/>
      <c r="FS364" s="192"/>
      <c r="FT364" s="192"/>
      <c r="FU364" s="192"/>
      <c r="FV364" s="192"/>
      <c r="FW364" s="192"/>
      <c r="FX364" s="192"/>
      <c r="FY364" s="192"/>
      <c r="FZ364" s="192"/>
      <c r="GA364" s="192"/>
      <c r="GB364" s="192"/>
      <c r="GC364" s="192"/>
      <c r="GD364" s="192"/>
      <c r="GE364" s="192"/>
      <c r="GF364" s="192"/>
      <c r="GG364" s="192"/>
      <c r="GH364" s="192"/>
      <c r="GI364" s="192"/>
      <c r="GJ364" s="192"/>
      <c r="GK364" s="192"/>
      <c r="GL364" s="192"/>
      <c r="GM364" s="192"/>
      <c r="GN364" s="192"/>
      <c r="GO364" s="192"/>
      <c r="GP364" s="192"/>
      <c r="GQ364" s="192"/>
      <c r="GR364" s="192"/>
      <c r="GS364" s="192"/>
      <c r="GT364" s="192"/>
      <c r="GU364" s="192"/>
      <c r="GV364" s="192"/>
      <c r="GW364" s="192"/>
      <c r="GX364" s="192"/>
      <c r="GY364" s="192"/>
      <c r="GZ364" s="192"/>
      <c r="HA364" s="192"/>
      <c r="HB364" s="192"/>
      <c r="HC364" s="192"/>
      <c r="HD364" s="192"/>
      <c r="HE364" s="192"/>
      <c r="HF364" s="192"/>
      <c r="HG364" s="192"/>
      <c r="HH364" s="192"/>
      <c r="HI364" s="192"/>
      <c r="HJ364" s="192"/>
      <c r="HK364" s="192"/>
      <c r="HL364" s="192"/>
      <c r="HM364" s="192"/>
      <c r="HN364" s="192"/>
      <c r="HO364" s="192"/>
      <c r="HP364" s="192"/>
      <c r="HQ364" s="192"/>
    </row>
    <row r="365" s="191" customFormat="1" spans="1:225">
      <c r="A365" s="203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  <c r="EC365" s="192"/>
      <c r="ED365" s="192"/>
      <c r="EE365" s="192"/>
      <c r="EF365" s="192"/>
      <c r="EG365" s="192"/>
      <c r="EH365" s="192"/>
      <c r="EI365" s="192"/>
      <c r="EJ365" s="192"/>
      <c r="EK365" s="192"/>
      <c r="EL365" s="192"/>
      <c r="EM365" s="192"/>
      <c r="EN365" s="192"/>
      <c r="EO365" s="192"/>
      <c r="EP365" s="192"/>
      <c r="EQ365" s="192"/>
      <c r="ER365" s="192"/>
      <c r="ES365" s="192"/>
      <c r="ET365" s="192"/>
      <c r="EU365" s="192"/>
      <c r="EV365" s="192"/>
      <c r="EW365" s="192"/>
      <c r="EX365" s="192"/>
      <c r="EY365" s="192"/>
      <c r="EZ365" s="192"/>
      <c r="FA365" s="192"/>
      <c r="FB365" s="192"/>
      <c r="FC365" s="192"/>
      <c r="FD365" s="192"/>
      <c r="FE365" s="192"/>
      <c r="FF365" s="192"/>
      <c r="FG365" s="192"/>
      <c r="FH365" s="192"/>
      <c r="FI365" s="192"/>
      <c r="FJ365" s="192"/>
      <c r="FK365" s="192"/>
      <c r="FL365" s="192"/>
      <c r="FM365" s="192"/>
      <c r="FN365" s="192"/>
      <c r="FO365" s="192"/>
      <c r="FP365" s="192"/>
      <c r="FQ365" s="192"/>
      <c r="FR365" s="192"/>
      <c r="FS365" s="192"/>
      <c r="FT365" s="192"/>
      <c r="FU365" s="192"/>
      <c r="FV365" s="192"/>
      <c r="FW365" s="192"/>
      <c r="FX365" s="192"/>
      <c r="FY365" s="192"/>
      <c r="FZ365" s="192"/>
      <c r="GA365" s="192"/>
      <c r="GB365" s="192"/>
      <c r="GC365" s="192"/>
      <c r="GD365" s="192"/>
      <c r="GE365" s="192"/>
      <c r="GF365" s="192"/>
      <c r="GG365" s="192"/>
      <c r="GH365" s="192"/>
      <c r="GI365" s="192"/>
      <c r="GJ365" s="192"/>
      <c r="GK365" s="192"/>
      <c r="GL365" s="192"/>
      <c r="GM365" s="192"/>
      <c r="GN365" s="192"/>
      <c r="GO365" s="192"/>
      <c r="GP365" s="192"/>
      <c r="GQ365" s="192"/>
      <c r="GR365" s="192"/>
      <c r="GS365" s="192"/>
      <c r="GT365" s="192"/>
      <c r="GU365" s="192"/>
      <c r="GV365" s="192"/>
      <c r="GW365" s="192"/>
      <c r="GX365" s="192"/>
      <c r="GY365" s="192"/>
      <c r="GZ365" s="192"/>
      <c r="HA365" s="192"/>
      <c r="HB365" s="192"/>
      <c r="HC365" s="192"/>
      <c r="HD365" s="192"/>
      <c r="HE365" s="192"/>
      <c r="HF365" s="192"/>
      <c r="HG365" s="192"/>
      <c r="HH365" s="192"/>
      <c r="HI365" s="192"/>
      <c r="HJ365" s="192"/>
      <c r="HK365" s="192"/>
      <c r="HL365" s="192"/>
      <c r="HM365" s="192"/>
      <c r="HN365" s="192"/>
      <c r="HO365" s="192"/>
      <c r="HP365" s="192"/>
      <c r="HQ365" s="192"/>
    </row>
    <row r="366" s="191" customFormat="1" spans="1:225">
      <c r="A366" s="203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  <c r="EC366" s="192"/>
      <c r="ED366" s="192"/>
      <c r="EE366" s="192"/>
      <c r="EF366" s="192"/>
      <c r="EG366" s="192"/>
      <c r="EH366" s="192"/>
      <c r="EI366" s="192"/>
      <c r="EJ366" s="192"/>
      <c r="EK366" s="192"/>
      <c r="EL366" s="192"/>
      <c r="EM366" s="192"/>
      <c r="EN366" s="192"/>
      <c r="EO366" s="192"/>
      <c r="EP366" s="192"/>
      <c r="EQ366" s="192"/>
      <c r="ER366" s="192"/>
      <c r="ES366" s="192"/>
      <c r="ET366" s="192"/>
      <c r="EU366" s="192"/>
      <c r="EV366" s="192"/>
      <c r="EW366" s="192"/>
      <c r="EX366" s="192"/>
      <c r="EY366" s="192"/>
      <c r="EZ366" s="192"/>
      <c r="FA366" s="192"/>
      <c r="FB366" s="192"/>
      <c r="FC366" s="192"/>
      <c r="FD366" s="192"/>
      <c r="FE366" s="192"/>
      <c r="FF366" s="192"/>
      <c r="FG366" s="192"/>
      <c r="FH366" s="192"/>
      <c r="FI366" s="192"/>
      <c r="FJ366" s="192"/>
      <c r="FK366" s="192"/>
      <c r="FL366" s="192"/>
      <c r="FM366" s="192"/>
      <c r="FN366" s="192"/>
      <c r="FO366" s="192"/>
      <c r="FP366" s="192"/>
      <c r="FQ366" s="192"/>
      <c r="FR366" s="192"/>
      <c r="FS366" s="192"/>
      <c r="FT366" s="192"/>
      <c r="FU366" s="192"/>
      <c r="FV366" s="192"/>
      <c r="FW366" s="192"/>
      <c r="FX366" s="192"/>
      <c r="FY366" s="192"/>
      <c r="FZ366" s="192"/>
      <c r="GA366" s="192"/>
      <c r="GB366" s="192"/>
      <c r="GC366" s="192"/>
      <c r="GD366" s="192"/>
      <c r="GE366" s="192"/>
      <c r="GF366" s="192"/>
      <c r="GG366" s="192"/>
      <c r="GH366" s="192"/>
      <c r="GI366" s="192"/>
      <c r="GJ366" s="192"/>
      <c r="GK366" s="192"/>
      <c r="GL366" s="192"/>
      <c r="GM366" s="192"/>
      <c r="GN366" s="192"/>
      <c r="GO366" s="192"/>
      <c r="GP366" s="192"/>
      <c r="GQ366" s="192"/>
      <c r="GR366" s="192"/>
      <c r="GS366" s="192"/>
      <c r="GT366" s="192"/>
      <c r="GU366" s="192"/>
      <c r="GV366" s="192"/>
      <c r="GW366" s="192"/>
      <c r="GX366" s="192"/>
      <c r="GY366" s="192"/>
      <c r="GZ366" s="192"/>
      <c r="HA366" s="192"/>
      <c r="HB366" s="192"/>
      <c r="HC366" s="192"/>
      <c r="HD366" s="192"/>
      <c r="HE366" s="192"/>
      <c r="HF366" s="192"/>
      <c r="HG366" s="192"/>
      <c r="HH366" s="192"/>
      <c r="HI366" s="192"/>
      <c r="HJ366" s="192"/>
      <c r="HK366" s="192"/>
      <c r="HL366" s="192"/>
      <c r="HM366" s="192"/>
      <c r="HN366" s="192"/>
      <c r="HO366" s="192"/>
      <c r="HP366" s="192"/>
      <c r="HQ366" s="192"/>
    </row>
    <row r="367" s="191" customFormat="1" spans="1:225">
      <c r="A367" s="203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  <c r="EC367" s="192"/>
      <c r="ED367" s="192"/>
      <c r="EE367" s="192"/>
      <c r="EF367" s="192"/>
      <c r="EG367" s="192"/>
      <c r="EH367" s="192"/>
      <c r="EI367" s="192"/>
      <c r="EJ367" s="192"/>
      <c r="EK367" s="192"/>
      <c r="EL367" s="192"/>
      <c r="EM367" s="192"/>
      <c r="EN367" s="192"/>
      <c r="EO367" s="192"/>
      <c r="EP367" s="192"/>
      <c r="EQ367" s="192"/>
      <c r="ER367" s="192"/>
      <c r="ES367" s="192"/>
      <c r="ET367" s="192"/>
      <c r="EU367" s="192"/>
      <c r="EV367" s="192"/>
      <c r="EW367" s="192"/>
      <c r="EX367" s="192"/>
      <c r="EY367" s="192"/>
      <c r="EZ367" s="192"/>
      <c r="FA367" s="192"/>
      <c r="FB367" s="192"/>
      <c r="FC367" s="192"/>
      <c r="FD367" s="192"/>
      <c r="FE367" s="192"/>
      <c r="FF367" s="192"/>
      <c r="FG367" s="192"/>
      <c r="FH367" s="192"/>
      <c r="FI367" s="192"/>
      <c r="FJ367" s="192"/>
      <c r="FK367" s="192"/>
      <c r="FL367" s="192"/>
      <c r="FM367" s="192"/>
      <c r="FN367" s="192"/>
      <c r="FO367" s="192"/>
      <c r="FP367" s="192"/>
      <c r="FQ367" s="192"/>
      <c r="FR367" s="192"/>
      <c r="FS367" s="192"/>
      <c r="FT367" s="192"/>
      <c r="FU367" s="192"/>
      <c r="FV367" s="192"/>
      <c r="FW367" s="192"/>
      <c r="FX367" s="192"/>
      <c r="FY367" s="192"/>
      <c r="FZ367" s="192"/>
      <c r="GA367" s="192"/>
      <c r="GB367" s="192"/>
      <c r="GC367" s="192"/>
      <c r="GD367" s="192"/>
      <c r="GE367" s="192"/>
      <c r="GF367" s="192"/>
      <c r="GG367" s="192"/>
      <c r="GH367" s="192"/>
      <c r="GI367" s="192"/>
      <c r="GJ367" s="192"/>
      <c r="GK367" s="192"/>
      <c r="GL367" s="192"/>
      <c r="GM367" s="192"/>
      <c r="GN367" s="192"/>
      <c r="GO367" s="192"/>
      <c r="GP367" s="192"/>
      <c r="GQ367" s="192"/>
      <c r="GR367" s="192"/>
      <c r="GS367" s="192"/>
      <c r="GT367" s="192"/>
      <c r="GU367" s="192"/>
      <c r="GV367" s="192"/>
      <c r="GW367" s="192"/>
      <c r="GX367" s="192"/>
      <c r="GY367" s="192"/>
      <c r="GZ367" s="192"/>
      <c r="HA367" s="192"/>
      <c r="HB367" s="192"/>
      <c r="HC367" s="192"/>
      <c r="HD367" s="192"/>
      <c r="HE367" s="192"/>
      <c r="HF367" s="192"/>
      <c r="HG367" s="192"/>
      <c r="HH367" s="192"/>
      <c r="HI367" s="192"/>
      <c r="HJ367" s="192"/>
      <c r="HK367" s="192"/>
      <c r="HL367" s="192"/>
      <c r="HM367" s="192"/>
      <c r="HN367" s="192"/>
      <c r="HO367" s="192"/>
      <c r="HP367" s="192"/>
      <c r="HQ367" s="192"/>
    </row>
    <row r="368" s="191" customFormat="1" spans="1:225">
      <c r="A368" s="203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  <c r="EC368" s="192"/>
      <c r="ED368" s="192"/>
      <c r="EE368" s="192"/>
      <c r="EF368" s="192"/>
      <c r="EG368" s="192"/>
      <c r="EH368" s="192"/>
      <c r="EI368" s="192"/>
      <c r="EJ368" s="192"/>
      <c r="EK368" s="192"/>
      <c r="EL368" s="192"/>
      <c r="EM368" s="192"/>
      <c r="EN368" s="192"/>
      <c r="EO368" s="192"/>
      <c r="EP368" s="192"/>
      <c r="EQ368" s="192"/>
      <c r="ER368" s="192"/>
      <c r="ES368" s="192"/>
      <c r="ET368" s="192"/>
      <c r="EU368" s="192"/>
      <c r="EV368" s="192"/>
      <c r="EW368" s="192"/>
      <c r="EX368" s="192"/>
      <c r="EY368" s="192"/>
      <c r="EZ368" s="192"/>
      <c r="FA368" s="192"/>
      <c r="FB368" s="192"/>
      <c r="FC368" s="192"/>
      <c r="FD368" s="192"/>
      <c r="FE368" s="192"/>
      <c r="FF368" s="192"/>
      <c r="FG368" s="192"/>
      <c r="FH368" s="192"/>
      <c r="FI368" s="192"/>
      <c r="FJ368" s="192"/>
      <c r="FK368" s="192"/>
      <c r="FL368" s="192"/>
      <c r="FM368" s="192"/>
      <c r="FN368" s="192"/>
      <c r="FO368" s="192"/>
      <c r="FP368" s="192"/>
      <c r="FQ368" s="192"/>
      <c r="FR368" s="192"/>
      <c r="FS368" s="192"/>
      <c r="FT368" s="192"/>
      <c r="FU368" s="192"/>
      <c r="FV368" s="192"/>
      <c r="FW368" s="192"/>
      <c r="FX368" s="192"/>
      <c r="FY368" s="192"/>
      <c r="FZ368" s="192"/>
      <c r="GA368" s="192"/>
      <c r="GB368" s="192"/>
      <c r="GC368" s="192"/>
      <c r="GD368" s="192"/>
      <c r="GE368" s="192"/>
      <c r="GF368" s="192"/>
      <c r="GG368" s="192"/>
      <c r="GH368" s="192"/>
      <c r="GI368" s="192"/>
      <c r="GJ368" s="192"/>
      <c r="GK368" s="192"/>
      <c r="GL368" s="192"/>
      <c r="GM368" s="192"/>
      <c r="GN368" s="192"/>
      <c r="GO368" s="192"/>
      <c r="GP368" s="192"/>
      <c r="GQ368" s="192"/>
      <c r="GR368" s="192"/>
      <c r="GS368" s="192"/>
      <c r="GT368" s="192"/>
      <c r="GU368" s="192"/>
      <c r="GV368" s="192"/>
      <c r="GW368" s="192"/>
      <c r="GX368" s="192"/>
      <c r="GY368" s="192"/>
      <c r="GZ368" s="192"/>
      <c r="HA368" s="192"/>
      <c r="HB368" s="192"/>
      <c r="HC368" s="192"/>
      <c r="HD368" s="192"/>
      <c r="HE368" s="192"/>
      <c r="HF368" s="192"/>
      <c r="HG368" s="192"/>
      <c r="HH368" s="192"/>
      <c r="HI368" s="192"/>
      <c r="HJ368" s="192"/>
      <c r="HK368" s="192"/>
      <c r="HL368" s="192"/>
      <c r="HM368" s="192"/>
      <c r="HN368" s="192"/>
      <c r="HO368" s="192"/>
      <c r="HP368" s="192"/>
      <c r="HQ368" s="192"/>
    </row>
    <row r="369" s="191" customFormat="1" spans="1:225">
      <c r="A369" s="203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  <c r="EC369" s="192"/>
      <c r="ED369" s="192"/>
      <c r="EE369" s="192"/>
      <c r="EF369" s="192"/>
      <c r="EG369" s="192"/>
      <c r="EH369" s="192"/>
      <c r="EI369" s="192"/>
      <c r="EJ369" s="192"/>
      <c r="EK369" s="192"/>
      <c r="EL369" s="192"/>
      <c r="EM369" s="192"/>
      <c r="EN369" s="192"/>
      <c r="EO369" s="192"/>
      <c r="EP369" s="192"/>
      <c r="EQ369" s="192"/>
      <c r="ER369" s="192"/>
      <c r="ES369" s="192"/>
      <c r="ET369" s="192"/>
      <c r="EU369" s="192"/>
      <c r="EV369" s="192"/>
      <c r="EW369" s="192"/>
      <c r="EX369" s="192"/>
      <c r="EY369" s="192"/>
      <c r="EZ369" s="192"/>
      <c r="FA369" s="192"/>
      <c r="FB369" s="192"/>
      <c r="FC369" s="192"/>
      <c r="FD369" s="192"/>
      <c r="FE369" s="192"/>
      <c r="FF369" s="192"/>
      <c r="FG369" s="192"/>
      <c r="FH369" s="192"/>
      <c r="FI369" s="192"/>
      <c r="FJ369" s="192"/>
      <c r="FK369" s="192"/>
      <c r="FL369" s="192"/>
      <c r="FM369" s="192"/>
      <c r="FN369" s="192"/>
      <c r="FO369" s="192"/>
      <c r="FP369" s="192"/>
      <c r="FQ369" s="192"/>
      <c r="FR369" s="192"/>
      <c r="FS369" s="192"/>
      <c r="FT369" s="192"/>
      <c r="FU369" s="192"/>
      <c r="FV369" s="192"/>
      <c r="FW369" s="192"/>
      <c r="FX369" s="192"/>
      <c r="FY369" s="192"/>
      <c r="FZ369" s="192"/>
      <c r="GA369" s="192"/>
      <c r="GB369" s="192"/>
      <c r="GC369" s="192"/>
      <c r="GD369" s="192"/>
      <c r="GE369" s="192"/>
      <c r="GF369" s="192"/>
      <c r="GG369" s="192"/>
      <c r="GH369" s="192"/>
      <c r="GI369" s="192"/>
      <c r="GJ369" s="192"/>
      <c r="GK369" s="192"/>
      <c r="GL369" s="192"/>
      <c r="GM369" s="192"/>
      <c r="GN369" s="192"/>
      <c r="GO369" s="192"/>
      <c r="GP369" s="192"/>
      <c r="GQ369" s="192"/>
      <c r="GR369" s="192"/>
      <c r="GS369" s="192"/>
      <c r="GT369" s="192"/>
      <c r="GU369" s="192"/>
      <c r="GV369" s="192"/>
      <c r="GW369" s="192"/>
      <c r="GX369" s="192"/>
      <c r="GY369" s="192"/>
      <c r="GZ369" s="192"/>
      <c r="HA369" s="192"/>
      <c r="HB369" s="192"/>
      <c r="HC369" s="192"/>
      <c r="HD369" s="192"/>
      <c r="HE369" s="192"/>
      <c r="HF369" s="192"/>
      <c r="HG369" s="192"/>
      <c r="HH369" s="192"/>
      <c r="HI369" s="192"/>
      <c r="HJ369" s="192"/>
      <c r="HK369" s="192"/>
      <c r="HL369" s="192"/>
      <c r="HM369" s="192"/>
      <c r="HN369" s="192"/>
      <c r="HO369" s="192"/>
      <c r="HP369" s="192"/>
      <c r="HQ369" s="192"/>
    </row>
    <row r="370" s="191" customFormat="1" spans="1:225">
      <c r="A370" s="203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  <c r="EC370" s="192"/>
      <c r="ED370" s="192"/>
      <c r="EE370" s="192"/>
      <c r="EF370" s="192"/>
      <c r="EG370" s="192"/>
      <c r="EH370" s="192"/>
      <c r="EI370" s="192"/>
      <c r="EJ370" s="192"/>
      <c r="EK370" s="192"/>
      <c r="EL370" s="192"/>
      <c r="EM370" s="192"/>
      <c r="EN370" s="192"/>
      <c r="EO370" s="192"/>
      <c r="EP370" s="192"/>
      <c r="EQ370" s="192"/>
      <c r="ER370" s="192"/>
      <c r="ES370" s="192"/>
      <c r="ET370" s="192"/>
      <c r="EU370" s="192"/>
      <c r="EV370" s="192"/>
      <c r="EW370" s="192"/>
      <c r="EX370" s="192"/>
      <c r="EY370" s="192"/>
      <c r="EZ370" s="192"/>
      <c r="FA370" s="192"/>
      <c r="FB370" s="192"/>
      <c r="FC370" s="192"/>
      <c r="FD370" s="192"/>
      <c r="FE370" s="192"/>
      <c r="FF370" s="192"/>
      <c r="FG370" s="192"/>
      <c r="FH370" s="192"/>
      <c r="FI370" s="192"/>
      <c r="FJ370" s="192"/>
      <c r="FK370" s="192"/>
      <c r="FL370" s="192"/>
      <c r="FM370" s="192"/>
      <c r="FN370" s="192"/>
      <c r="FO370" s="192"/>
      <c r="FP370" s="192"/>
      <c r="FQ370" s="192"/>
      <c r="FR370" s="192"/>
      <c r="FS370" s="192"/>
      <c r="FT370" s="192"/>
      <c r="FU370" s="192"/>
      <c r="FV370" s="192"/>
      <c r="FW370" s="192"/>
      <c r="FX370" s="192"/>
      <c r="FY370" s="192"/>
      <c r="FZ370" s="192"/>
      <c r="GA370" s="192"/>
      <c r="GB370" s="192"/>
      <c r="GC370" s="192"/>
      <c r="GD370" s="192"/>
      <c r="GE370" s="192"/>
      <c r="GF370" s="192"/>
      <c r="GG370" s="192"/>
      <c r="GH370" s="192"/>
      <c r="GI370" s="192"/>
      <c r="GJ370" s="192"/>
      <c r="GK370" s="192"/>
      <c r="GL370" s="192"/>
      <c r="GM370" s="192"/>
      <c r="GN370" s="192"/>
      <c r="GO370" s="192"/>
      <c r="GP370" s="192"/>
      <c r="GQ370" s="192"/>
      <c r="GR370" s="192"/>
      <c r="GS370" s="192"/>
      <c r="GT370" s="192"/>
      <c r="GU370" s="192"/>
      <c r="GV370" s="192"/>
      <c r="GW370" s="192"/>
      <c r="GX370" s="192"/>
      <c r="GY370" s="192"/>
      <c r="GZ370" s="192"/>
      <c r="HA370" s="192"/>
      <c r="HB370" s="192"/>
      <c r="HC370" s="192"/>
      <c r="HD370" s="192"/>
      <c r="HE370" s="192"/>
      <c r="HF370" s="192"/>
      <c r="HG370" s="192"/>
      <c r="HH370" s="192"/>
      <c r="HI370" s="192"/>
      <c r="HJ370" s="192"/>
      <c r="HK370" s="192"/>
      <c r="HL370" s="192"/>
      <c r="HM370" s="192"/>
      <c r="HN370" s="192"/>
      <c r="HO370" s="192"/>
      <c r="HP370" s="192"/>
      <c r="HQ370" s="192"/>
    </row>
    <row r="371" s="191" customFormat="1" spans="1:225">
      <c r="A371" s="203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  <c r="EC371" s="192"/>
      <c r="ED371" s="192"/>
      <c r="EE371" s="192"/>
      <c r="EF371" s="192"/>
      <c r="EG371" s="192"/>
      <c r="EH371" s="192"/>
      <c r="EI371" s="192"/>
      <c r="EJ371" s="192"/>
      <c r="EK371" s="192"/>
      <c r="EL371" s="192"/>
      <c r="EM371" s="192"/>
      <c r="EN371" s="192"/>
      <c r="EO371" s="192"/>
      <c r="EP371" s="192"/>
      <c r="EQ371" s="192"/>
      <c r="ER371" s="192"/>
      <c r="ES371" s="192"/>
      <c r="ET371" s="192"/>
      <c r="EU371" s="192"/>
      <c r="EV371" s="192"/>
      <c r="EW371" s="192"/>
      <c r="EX371" s="192"/>
      <c r="EY371" s="192"/>
      <c r="EZ371" s="192"/>
      <c r="FA371" s="192"/>
      <c r="FB371" s="192"/>
      <c r="FC371" s="192"/>
      <c r="FD371" s="192"/>
      <c r="FE371" s="192"/>
      <c r="FF371" s="192"/>
      <c r="FG371" s="192"/>
      <c r="FH371" s="192"/>
      <c r="FI371" s="192"/>
      <c r="FJ371" s="192"/>
      <c r="FK371" s="192"/>
      <c r="FL371" s="192"/>
      <c r="FM371" s="192"/>
      <c r="FN371" s="192"/>
      <c r="FO371" s="192"/>
      <c r="FP371" s="192"/>
      <c r="FQ371" s="192"/>
      <c r="FR371" s="192"/>
      <c r="FS371" s="192"/>
      <c r="FT371" s="192"/>
      <c r="FU371" s="192"/>
      <c r="FV371" s="192"/>
      <c r="FW371" s="192"/>
      <c r="FX371" s="192"/>
      <c r="FY371" s="192"/>
      <c r="FZ371" s="192"/>
      <c r="GA371" s="192"/>
      <c r="GB371" s="192"/>
      <c r="GC371" s="192"/>
      <c r="GD371" s="192"/>
      <c r="GE371" s="192"/>
      <c r="GF371" s="192"/>
      <c r="GG371" s="192"/>
      <c r="GH371" s="192"/>
      <c r="GI371" s="192"/>
      <c r="GJ371" s="192"/>
      <c r="GK371" s="192"/>
      <c r="GL371" s="192"/>
      <c r="GM371" s="192"/>
      <c r="GN371" s="192"/>
      <c r="GO371" s="192"/>
      <c r="GP371" s="192"/>
      <c r="GQ371" s="192"/>
      <c r="GR371" s="192"/>
      <c r="GS371" s="192"/>
      <c r="GT371" s="192"/>
      <c r="GU371" s="192"/>
      <c r="GV371" s="192"/>
      <c r="GW371" s="192"/>
      <c r="GX371" s="192"/>
      <c r="GY371" s="192"/>
      <c r="GZ371" s="192"/>
      <c r="HA371" s="192"/>
      <c r="HB371" s="192"/>
      <c r="HC371" s="192"/>
      <c r="HD371" s="192"/>
      <c r="HE371" s="192"/>
      <c r="HF371" s="192"/>
      <c r="HG371" s="192"/>
      <c r="HH371" s="192"/>
      <c r="HI371" s="192"/>
      <c r="HJ371" s="192"/>
      <c r="HK371" s="192"/>
      <c r="HL371" s="192"/>
      <c r="HM371" s="192"/>
      <c r="HN371" s="192"/>
      <c r="HO371" s="192"/>
      <c r="HP371" s="192"/>
      <c r="HQ371" s="192"/>
    </row>
    <row r="372" s="191" customFormat="1" spans="1:225">
      <c r="A372" s="203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  <c r="EC372" s="192"/>
      <c r="ED372" s="192"/>
      <c r="EE372" s="192"/>
      <c r="EF372" s="192"/>
      <c r="EG372" s="192"/>
      <c r="EH372" s="192"/>
      <c r="EI372" s="192"/>
      <c r="EJ372" s="192"/>
      <c r="EK372" s="192"/>
      <c r="EL372" s="192"/>
      <c r="EM372" s="192"/>
      <c r="EN372" s="192"/>
      <c r="EO372" s="192"/>
      <c r="EP372" s="192"/>
      <c r="EQ372" s="192"/>
      <c r="ER372" s="192"/>
      <c r="ES372" s="192"/>
      <c r="ET372" s="192"/>
      <c r="EU372" s="192"/>
      <c r="EV372" s="192"/>
      <c r="EW372" s="192"/>
      <c r="EX372" s="192"/>
      <c r="EY372" s="192"/>
      <c r="EZ372" s="192"/>
      <c r="FA372" s="192"/>
      <c r="FB372" s="192"/>
      <c r="FC372" s="192"/>
      <c r="FD372" s="192"/>
      <c r="FE372" s="192"/>
      <c r="FF372" s="192"/>
      <c r="FG372" s="192"/>
      <c r="FH372" s="192"/>
      <c r="FI372" s="192"/>
      <c r="FJ372" s="192"/>
      <c r="FK372" s="192"/>
      <c r="FL372" s="192"/>
      <c r="FM372" s="192"/>
      <c r="FN372" s="192"/>
      <c r="FO372" s="192"/>
      <c r="FP372" s="192"/>
      <c r="FQ372" s="192"/>
      <c r="FR372" s="192"/>
      <c r="FS372" s="192"/>
      <c r="FT372" s="192"/>
      <c r="FU372" s="192"/>
      <c r="FV372" s="192"/>
      <c r="FW372" s="192"/>
      <c r="FX372" s="192"/>
      <c r="FY372" s="192"/>
      <c r="FZ372" s="192"/>
      <c r="GA372" s="192"/>
      <c r="GB372" s="192"/>
      <c r="GC372" s="192"/>
      <c r="GD372" s="192"/>
      <c r="GE372" s="192"/>
      <c r="GF372" s="192"/>
      <c r="GG372" s="192"/>
      <c r="GH372" s="192"/>
      <c r="GI372" s="192"/>
      <c r="GJ372" s="192"/>
      <c r="GK372" s="192"/>
      <c r="GL372" s="192"/>
      <c r="GM372" s="192"/>
      <c r="GN372" s="192"/>
      <c r="GO372" s="192"/>
      <c r="GP372" s="192"/>
      <c r="GQ372" s="192"/>
      <c r="GR372" s="192"/>
      <c r="GS372" s="192"/>
      <c r="GT372" s="192"/>
      <c r="GU372" s="192"/>
      <c r="GV372" s="192"/>
      <c r="GW372" s="192"/>
      <c r="GX372" s="192"/>
      <c r="GY372" s="192"/>
      <c r="GZ372" s="192"/>
      <c r="HA372" s="192"/>
      <c r="HB372" s="192"/>
      <c r="HC372" s="192"/>
      <c r="HD372" s="192"/>
      <c r="HE372" s="192"/>
      <c r="HF372" s="192"/>
      <c r="HG372" s="192"/>
      <c r="HH372" s="192"/>
      <c r="HI372" s="192"/>
      <c r="HJ372" s="192"/>
      <c r="HK372" s="192"/>
      <c r="HL372" s="192"/>
      <c r="HM372" s="192"/>
      <c r="HN372" s="192"/>
      <c r="HO372" s="192"/>
      <c r="HP372" s="192"/>
      <c r="HQ372" s="192"/>
    </row>
    <row r="373" s="191" customFormat="1" spans="1:225">
      <c r="A373" s="203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  <c r="EC373" s="192"/>
      <c r="ED373" s="192"/>
      <c r="EE373" s="192"/>
      <c r="EF373" s="192"/>
      <c r="EG373" s="192"/>
      <c r="EH373" s="192"/>
      <c r="EI373" s="192"/>
      <c r="EJ373" s="192"/>
      <c r="EK373" s="192"/>
      <c r="EL373" s="192"/>
      <c r="EM373" s="192"/>
      <c r="EN373" s="192"/>
      <c r="EO373" s="192"/>
      <c r="EP373" s="192"/>
      <c r="EQ373" s="192"/>
      <c r="ER373" s="192"/>
      <c r="ES373" s="192"/>
      <c r="ET373" s="192"/>
      <c r="EU373" s="192"/>
      <c r="EV373" s="192"/>
      <c r="EW373" s="192"/>
      <c r="EX373" s="192"/>
      <c r="EY373" s="192"/>
      <c r="EZ373" s="192"/>
      <c r="FA373" s="192"/>
      <c r="FB373" s="192"/>
      <c r="FC373" s="192"/>
      <c r="FD373" s="192"/>
      <c r="FE373" s="192"/>
      <c r="FF373" s="192"/>
      <c r="FG373" s="192"/>
      <c r="FH373" s="192"/>
      <c r="FI373" s="192"/>
      <c r="FJ373" s="192"/>
      <c r="FK373" s="192"/>
      <c r="FL373" s="192"/>
      <c r="FM373" s="192"/>
      <c r="FN373" s="192"/>
      <c r="FO373" s="192"/>
      <c r="FP373" s="192"/>
      <c r="FQ373" s="192"/>
      <c r="FR373" s="192"/>
      <c r="FS373" s="192"/>
      <c r="FT373" s="192"/>
      <c r="FU373" s="192"/>
      <c r="FV373" s="192"/>
      <c r="FW373" s="192"/>
      <c r="FX373" s="192"/>
      <c r="FY373" s="192"/>
      <c r="FZ373" s="192"/>
      <c r="GA373" s="192"/>
      <c r="GB373" s="192"/>
      <c r="GC373" s="192"/>
      <c r="GD373" s="192"/>
      <c r="GE373" s="192"/>
      <c r="GF373" s="192"/>
      <c r="GG373" s="192"/>
      <c r="GH373" s="192"/>
      <c r="GI373" s="192"/>
      <c r="GJ373" s="192"/>
      <c r="GK373" s="192"/>
      <c r="GL373" s="192"/>
      <c r="GM373" s="192"/>
      <c r="GN373" s="192"/>
      <c r="GO373" s="192"/>
      <c r="GP373" s="192"/>
      <c r="GQ373" s="192"/>
      <c r="GR373" s="192"/>
      <c r="GS373" s="192"/>
      <c r="GT373" s="192"/>
      <c r="GU373" s="192"/>
      <c r="GV373" s="192"/>
      <c r="GW373" s="192"/>
      <c r="GX373" s="192"/>
      <c r="GY373" s="192"/>
      <c r="GZ373" s="192"/>
      <c r="HA373" s="192"/>
      <c r="HB373" s="192"/>
      <c r="HC373" s="192"/>
      <c r="HD373" s="192"/>
      <c r="HE373" s="192"/>
      <c r="HF373" s="192"/>
      <c r="HG373" s="192"/>
      <c r="HH373" s="192"/>
      <c r="HI373" s="192"/>
      <c r="HJ373" s="192"/>
      <c r="HK373" s="192"/>
      <c r="HL373" s="192"/>
      <c r="HM373" s="192"/>
      <c r="HN373" s="192"/>
      <c r="HO373" s="192"/>
      <c r="HP373" s="192"/>
      <c r="HQ373" s="192"/>
    </row>
    <row r="374" s="191" customFormat="1" spans="1:225">
      <c r="A374" s="203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  <c r="EC374" s="192"/>
      <c r="ED374" s="192"/>
      <c r="EE374" s="192"/>
      <c r="EF374" s="192"/>
      <c r="EG374" s="192"/>
      <c r="EH374" s="192"/>
      <c r="EI374" s="192"/>
      <c r="EJ374" s="192"/>
      <c r="EK374" s="192"/>
      <c r="EL374" s="192"/>
      <c r="EM374" s="192"/>
      <c r="EN374" s="192"/>
      <c r="EO374" s="192"/>
      <c r="EP374" s="192"/>
      <c r="EQ374" s="192"/>
      <c r="ER374" s="192"/>
      <c r="ES374" s="192"/>
      <c r="ET374" s="192"/>
      <c r="EU374" s="192"/>
      <c r="EV374" s="192"/>
      <c r="EW374" s="192"/>
      <c r="EX374" s="192"/>
      <c r="EY374" s="192"/>
      <c r="EZ374" s="192"/>
      <c r="FA374" s="192"/>
      <c r="FB374" s="192"/>
      <c r="FC374" s="192"/>
      <c r="FD374" s="192"/>
      <c r="FE374" s="192"/>
      <c r="FF374" s="192"/>
      <c r="FG374" s="192"/>
      <c r="FH374" s="192"/>
      <c r="FI374" s="192"/>
      <c r="FJ374" s="192"/>
      <c r="FK374" s="192"/>
      <c r="FL374" s="192"/>
      <c r="FM374" s="192"/>
      <c r="FN374" s="192"/>
      <c r="FO374" s="192"/>
      <c r="FP374" s="192"/>
      <c r="FQ374" s="192"/>
      <c r="FR374" s="192"/>
      <c r="FS374" s="192"/>
      <c r="FT374" s="192"/>
      <c r="FU374" s="192"/>
      <c r="FV374" s="192"/>
      <c r="FW374" s="192"/>
      <c r="FX374" s="192"/>
      <c r="FY374" s="192"/>
      <c r="FZ374" s="192"/>
      <c r="GA374" s="192"/>
      <c r="GB374" s="192"/>
      <c r="GC374" s="192"/>
      <c r="GD374" s="192"/>
      <c r="GE374" s="192"/>
      <c r="GF374" s="192"/>
      <c r="GG374" s="192"/>
      <c r="GH374" s="192"/>
      <c r="GI374" s="192"/>
      <c r="GJ374" s="192"/>
      <c r="GK374" s="192"/>
      <c r="GL374" s="192"/>
      <c r="GM374" s="192"/>
      <c r="GN374" s="192"/>
      <c r="GO374" s="192"/>
      <c r="GP374" s="192"/>
      <c r="GQ374" s="192"/>
      <c r="GR374" s="192"/>
      <c r="GS374" s="192"/>
      <c r="GT374" s="192"/>
      <c r="GU374" s="192"/>
      <c r="GV374" s="192"/>
      <c r="GW374" s="192"/>
      <c r="GX374" s="192"/>
      <c r="GY374" s="192"/>
      <c r="GZ374" s="192"/>
      <c r="HA374" s="192"/>
      <c r="HB374" s="192"/>
      <c r="HC374" s="192"/>
      <c r="HD374" s="192"/>
      <c r="HE374" s="192"/>
      <c r="HF374" s="192"/>
      <c r="HG374" s="192"/>
      <c r="HH374" s="192"/>
      <c r="HI374" s="192"/>
      <c r="HJ374" s="192"/>
      <c r="HK374" s="192"/>
      <c r="HL374" s="192"/>
      <c r="HM374" s="192"/>
      <c r="HN374" s="192"/>
      <c r="HO374" s="192"/>
      <c r="HP374" s="192"/>
      <c r="HQ374" s="192"/>
    </row>
    <row r="375" s="191" customFormat="1" spans="1:225">
      <c r="A375" s="203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  <c r="EC375" s="192"/>
      <c r="ED375" s="192"/>
      <c r="EE375" s="192"/>
      <c r="EF375" s="192"/>
      <c r="EG375" s="192"/>
      <c r="EH375" s="192"/>
      <c r="EI375" s="192"/>
      <c r="EJ375" s="192"/>
      <c r="EK375" s="192"/>
      <c r="EL375" s="192"/>
      <c r="EM375" s="192"/>
      <c r="EN375" s="192"/>
      <c r="EO375" s="192"/>
      <c r="EP375" s="192"/>
      <c r="EQ375" s="192"/>
      <c r="ER375" s="192"/>
      <c r="ES375" s="192"/>
      <c r="ET375" s="192"/>
      <c r="EU375" s="192"/>
      <c r="EV375" s="192"/>
      <c r="EW375" s="192"/>
      <c r="EX375" s="192"/>
      <c r="EY375" s="192"/>
      <c r="EZ375" s="192"/>
      <c r="FA375" s="192"/>
      <c r="FB375" s="192"/>
      <c r="FC375" s="192"/>
      <c r="FD375" s="192"/>
      <c r="FE375" s="192"/>
      <c r="FF375" s="192"/>
      <c r="FG375" s="192"/>
      <c r="FH375" s="192"/>
      <c r="FI375" s="192"/>
      <c r="FJ375" s="192"/>
      <c r="FK375" s="192"/>
      <c r="FL375" s="192"/>
      <c r="FM375" s="192"/>
      <c r="FN375" s="192"/>
      <c r="FO375" s="192"/>
      <c r="FP375" s="192"/>
      <c r="FQ375" s="192"/>
      <c r="FR375" s="192"/>
      <c r="FS375" s="192"/>
      <c r="FT375" s="192"/>
      <c r="FU375" s="192"/>
      <c r="FV375" s="192"/>
      <c r="FW375" s="192"/>
      <c r="FX375" s="192"/>
      <c r="FY375" s="192"/>
      <c r="FZ375" s="192"/>
      <c r="GA375" s="192"/>
      <c r="GB375" s="192"/>
      <c r="GC375" s="192"/>
      <c r="GD375" s="192"/>
      <c r="GE375" s="192"/>
      <c r="GF375" s="192"/>
      <c r="GG375" s="192"/>
      <c r="GH375" s="192"/>
      <c r="GI375" s="192"/>
      <c r="GJ375" s="192"/>
      <c r="GK375" s="192"/>
      <c r="GL375" s="192"/>
      <c r="GM375" s="192"/>
      <c r="GN375" s="192"/>
      <c r="GO375" s="192"/>
      <c r="GP375" s="192"/>
      <c r="GQ375" s="192"/>
      <c r="GR375" s="192"/>
      <c r="GS375" s="192"/>
      <c r="GT375" s="192"/>
      <c r="GU375" s="192"/>
      <c r="GV375" s="192"/>
      <c r="GW375" s="192"/>
      <c r="GX375" s="192"/>
      <c r="GY375" s="192"/>
      <c r="GZ375" s="192"/>
      <c r="HA375" s="192"/>
      <c r="HB375" s="192"/>
      <c r="HC375" s="192"/>
      <c r="HD375" s="192"/>
      <c r="HE375" s="192"/>
      <c r="HF375" s="192"/>
      <c r="HG375" s="192"/>
      <c r="HH375" s="192"/>
      <c r="HI375" s="192"/>
      <c r="HJ375" s="192"/>
      <c r="HK375" s="192"/>
      <c r="HL375" s="192"/>
      <c r="HM375" s="192"/>
      <c r="HN375" s="192"/>
      <c r="HO375" s="192"/>
      <c r="HP375" s="192"/>
      <c r="HQ375" s="192"/>
    </row>
    <row r="376" s="191" customFormat="1" spans="1:225">
      <c r="A376" s="203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  <c r="EC376" s="192"/>
      <c r="ED376" s="192"/>
      <c r="EE376" s="192"/>
      <c r="EF376" s="192"/>
      <c r="EG376" s="192"/>
      <c r="EH376" s="192"/>
      <c r="EI376" s="192"/>
      <c r="EJ376" s="192"/>
      <c r="EK376" s="192"/>
      <c r="EL376" s="192"/>
      <c r="EM376" s="192"/>
      <c r="EN376" s="192"/>
      <c r="EO376" s="192"/>
      <c r="EP376" s="192"/>
      <c r="EQ376" s="192"/>
      <c r="ER376" s="192"/>
      <c r="ES376" s="192"/>
      <c r="ET376" s="192"/>
      <c r="EU376" s="192"/>
      <c r="EV376" s="192"/>
      <c r="EW376" s="192"/>
      <c r="EX376" s="192"/>
      <c r="EY376" s="192"/>
      <c r="EZ376" s="192"/>
      <c r="FA376" s="192"/>
      <c r="FB376" s="192"/>
      <c r="FC376" s="192"/>
      <c r="FD376" s="192"/>
      <c r="FE376" s="192"/>
      <c r="FF376" s="192"/>
      <c r="FG376" s="192"/>
      <c r="FH376" s="192"/>
      <c r="FI376" s="192"/>
      <c r="FJ376" s="192"/>
      <c r="FK376" s="192"/>
      <c r="FL376" s="192"/>
      <c r="FM376" s="192"/>
      <c r="FN376" s="192"/>
      <c r="FO376" s="192"/>
      <c r="FP376" s="192"/>
      <c r="FQ376" s="192"/>
      <c r="FR376" s="192"/>
      <c r="FS376" s="192"/>
      <c r="FT376" s="192"/>
      <c r="FU376" s="192"/>
      <c r="FV376" s="192"/>
      <c r="FW376" s="192"/>
      <c r="FX376" s="192"/>
      <c r="FY376" s="192"/>
      <c r="FZ376" s="192"/>
      <c r="GA376" s="192"/>
      <c r="GB376" s="192"/>
      <c r="GC376" s="192"/>
      <c r="GD376" s="192"/>
      <c r="GE376" s="192"/>
      <c r="GF376" s="192"/>
      <c r="GG376" s="192"/>
      <c r="GH376" s="192"/>
      <c r="GI376" s="192"/>
      <c r="GJ376" s="192"/>
      <c r="GK376" s="192"/>
      <c r="GL376" s="192"/>
      <c r="GM376" s="192"/>
      <c r="GN376" s="192"/>
      <c r="GO376" s="192"/>
      <c r="GP376" s="192"/>
      <c r="GQ376" s="192"/>
      <c r="GR376" s="192"/>
      <c r="GS376" s="192"/>
      <c r="GT376" s="192"/>
      <c r="GU376" s="192"/>
      <c r="GV376" s="192"/>
      <c r="GW376" s="192"/>
      <c r="GX376" s="192"/>
      <c r="GY376" s="192"/>
      <c r="GZ376" s="192"/>
      <c r="HA376" s="192"/>
      <c r="HB376" s="192"/>
      <c r="HC376" s="192"/>
      <c r="HD376" s="192"/>
      <c r="HE376" s="192"/>
      <c r="HF376" s="192"/>
      <c r="HG376" s="192"/>
      <c r="HH376" s="192"/>
      <c r="HI376" s="192"/>
      <c r="HJ376" s="192"/>
      <c r="HK376" s="192"/>
      <c r="HL376" s="192"/>
      <c r="HM376" s="192"/>
      <c r="HN376" s="192"/>
      <c r="HO376" s="192"/>
      <c r="HP376" s="192"/>
      <c r="HQ376" s="192"/>
    </row>
    <row r="377" s="191" customFormat="1" spans="1:225">
      <c r="A377" s="203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  <c r="EC377" s="192"/>
      <c r="ED377" s="192"/>
      <c r="EE377" s="192"/>
      <c r="EF377" s="192"/>
      <c r="EG377" s="192"/>
      <c r="EH377" s="192"/>
      <c r="EI377" s="192"/>
      <c r="EJ377" s="192"/>
      <c r="EK377" s="192"/>
      <c r="EL377" s="192"/>
      <c r="EM377" s="192"/>
      <c r="EN377" s="192"/>
      <c r="EO377" s="192"/>
      <c r="EP377" s="192"/>
      <c r="EQ377" s="192"/>
      <c r="ER377" s="192"/>
      <c r="ES377" s="192"/>
      <c r="ET377" s="192"/>
      <c r="EU377" s="192"/>
      <c r="EV377" s="192"/>
      <c r="EW377" s="192"/>
      <c r="EX377" s="192"/>
      <c r="EY377" s="192"/>
      <c r="EZ377" s="192"/>
      <c r="FA377" s="192"/>
      <c r="FB377" s="192"/>
      <c r="FC377" s="192"/>
      <c r="FD377" s="192"/>
      <c r="FE377" s="192"/>
      <c r="FF377" s="192"/>
      <c r="FG377" s="192"/>
      <c r="FH377" s="192"/>
      <c r="FI377" s="192"/>
      <c r="FJ377" s="192"/>
      <c r="FK377" s="192"/>
      <c r="FL377" s="192"/>
      <c r="FM377" s="192"/>
      <c r="FN377" s="192"/>
      <c r="FO377" s="192"/>
      <c r="FP377" s="192"/>
      <c r="FQ377" s="192"/>
      <c r="FR377" s="192"/>
      <c r="FS377" s="192"/>
      <c r="FT377" s="192"/>
      <c r="FU377" s="192"/>
      <c r="FV377" s="192"/>
      <c r="FW377" s="192"/>
      <c r="FX377" s="192"/>
      <c r="FY377" s="192"/>
      <c r="FZ377" s="192"/>
      <c r="GA377" s="192"/>
      <c r="GB377" s="192"/>
      <c r="GC377" s="192"/>
      <c r="GD377" s="192"/>
      <c r="GE377" s="192"/>
      <c r="GF377" s="192"/>
      <c r="GG377" s="192"/>
      <c r="GH377" s="192"/>
      <c r="GI377" s="192"/>
      <c r="GJ377" s="192"/>
      <c r="GK377" s="192"/>
      <c r="GL377" s="192"/>
      <c r="GM377" s="192"/>
      <c r="GN377" s="192"/>
      <c r="GO377" s="192"/>
      <c r="GP377" s="192"/>
      <c r="GQ377" s="192"/>
      <c r="GR377" s="192"/>
      <c r="GS377" s="192"/>
      <c r="GT377" s="192"/>
      <c r="GU377" s="192"/>
      <c r="GV377" s="192"/>
      <c r="GW377" s="192"/>
      <c r="GX377" s="192"/>
      <c r="GY377" s="192"/>
      <c r="GZ377" s="192"/>
      <c r="HA377" s="192"/>
      <c r="HB377" s="192"/>
      <c r="HC377" s="192"/>
      <c r="HD377" s="192"/>
      <c r="HE377" s="192"/>
      <c r="HF377" s="192"/>
      <c r="HG377" s="192"/>
      <c r="HH377" s="192"/>
      <c r="HI377" s="192"/>
      <c r="HJ377" s="192"/>
      <c r="HK377" s="192"/>
      <c r="HL377" s="192"/>
      <c r="HM377" s="192"/>
      <c r="HN377" s="192"/>
      <c r="HO377" s="192"/>
      <c r="HP377" s="192"/>
      <c r="HQ377" s="192"/>
    </row>
    <row r="378" s="191" customFormat="1" spans="1:225">
      <c r="A378" s="203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  <c r="EC378" s="192"/>
      <c r="ED378" s="192"/>
      <c r="EE378" s="192"/>
      <c r="EF378" s="192"/>
      <c r="EG378" s="192"/>
      <c r="EH378" s="192"/>
      <c r="EI378" s="192"/>
      <c r="EJ378" s="192"/>
      <c r="EK378" s="192"/>
      <c r="EL378" s="192"/>
      <c r="EM378" s="192"/>
      <c r="EN378" s="192"/>
      <c r="EO378" s="192"/>
      <c r="EP378" s="192"/>
      <c r="EQ378" s="192"/>
      <c r="ER378" s="192"/>
      <c r="ES378" s="192"/>
      <c r="ET378" s="192"/>
      <c r="EU378" s="192"/>
      <c r="EV378" s="192"/>
      <c r="EW378" s="192"/>
      <c r="EX378" s="192"/>
      <c r="EY378" s="192"/>
      <c r="EZ378" s="192"/>
      <c r="FA378" s="192"/>
      <c r="FB378" s="192"/>
      <c r="FC378" s="192"/>
      <c r="FD378" s="192"/>
      <c r="FE378" s="192"/>
      <c r="FF378" s="192"/>
      <c r="FG378" s="192"/>
      <c r="FH378" s="192"/>
      <c r="FI378" s="192"/>
      <c r="FJ378" s="192"/>
      <c r="FK378" s="192"/>
      <c r="FL378" s="192"/>
      <c r="FM378" s="192"/>
      <c r="FN378" s="192"/>
      <c r="FO378" s="192"/>
      <c r="FP378" s="192"/>
      <c r="FQ378" s="192"/>
      <c r="FR378" s="192"/>
      <c r="FS378" s="192"/>
      <c r="FT378" s="192"/>
      <c r="FU378" s="192"/>
      <c r="FV378" s="192"/>
      <c r="FW378" s="192"/>
      <c r="FX378" s="192"/>
      <c r="FY378" s="192"/>
      <c r="FZ378" s="192"/>
      <c r="GA378" s="192"/>
      <c r="GB378" s="192"/>
      <c r="GC378" s="192"/>
      <c r="GD378" s="192"/>
      <c r="GE378" s="192"/>
      <c r="GF378" s="192"/>
      <c r="GG378" s="192"/>
      <c r="GH378" s="192"/>
      <c r="GI378" s="192"/>
      <c r="GJ378" s="192"/>
      <c r="GK378" s="192"/>
      <c r="GL378" s="192"/>
      <c r="GM378" s="192"/>
      <c r="GN378" s="192"/>
      <c r="GO378" s="192"/>
      <c r="GP378" s="192"/>
      <c r="GQ378" s="192"/>
      <c r="GR378" s="192"/>
      <c r="GS378" s="192"/>
      <c r="GT378" s="192"/>
      <c r="GU378" s="192"/>
      <c r="GV378" s="192"/>
      <c r="GW378" s="192"/>
      <c r="GX378" s="192"/>
      <c r="GY378" s="192"/>
      <c r="GZ378" s="192"/>
      <c r="HA378" s="192"/>
      <c r="HB378" s="192"/>
      <c r="HC378" s="192"/>
      <c r="HD378" s="192"/>
      <c r="HE378" s="192"/>
      <c r="HF378" s="192"/>
      <c r="HG378" s="192"/>
      <c r="HH378" s="192"/>
      <c r="HI378" s="192"/>
      <c r="HJ378" s="192"/>
      <c r="HK378" s="192"/>
      <c r="HL378" s="192"/>
      <c r="HM378" s="192"/>
      <c r="HN378" s="192"/>
      <c r="HO378" s="192"/>
      <c r="HP378" s="192"/>
      <c r="HQ378" s="192"/>
    </row>
    <row r="379" s="191" customFormat="1" spans="1:225">
      <c r="A379" s="203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  <c r="EC379" s="192"/>
      <c r="ED379" s="192"/>
      <c r="EE379" s="192"/>
      <c r="EF379" s="192"/>
      <c r="EG379" s="192"/>
      <c r="EH379" s="192"/>
      <c r="EI379" s="192"/>
      <c r="EJ379" s="192"/>
      <c r="EK379" s="192"/>
      <c r="EL379" s="192"/>
      <c r="EM379" s="192"/>
      <c r="EN379" s="192"/>
      <c r="EO379" s="192"/>
      <c r="EP379" s="192"/>
      <c r="EQ379" s="192"/>
      <c r="ER379" s="192"/>
      <c r="ES379" s="192"/>
      <c r="ET379" s="192"/>
      <c r="EU379" s="192"/>
      <c r="EV379" s="192"/>
      <c r="EW379" s="192"/>
      <c r="EX379" s="192"/>
      <c r="EY379" s="192"/>
      <c r="EZ379" s="192"/>
      <c r="FA379" s="192"/>
      <c r="FB379" s="192"/>
      <c r="FC379" s="192"/>
      <c r="FD379" s="192"/>
      <c r="FE379" s="192"/>
      <c r="FF379" s="192"/>
      <c r="FG379" s="192"/>
      <c r="FH379" s="192"/>
      <c r="FI379" s="192"/>
      <c r="FJ379" s="192"/>
      <c r="FK379" s="192"/>
      <c r="FL379" s="192"/>
      <c r="FM379" s="192"/>
      <c r="FN379" s="192"/>
      <c r="FO379" s="192"/>
      <c r="FP379" s="192"/>
      <c r="FQ379" s="192"/>
      <c r="FR379" s="192"/>
      <c r="FS379" s="192"/>
      <c r="FT379" s="192"/>
      <c r="FU379" s="192"/>
      <c r="FV379" s="192"/>
      <c r="FW379" s="192"/>
      <c r="FX379" s="192"/>
      <c r="FY379" s="192"/>
      <c r="FZ379" s="192"/>
      <c r="GA379" s="192"/>
      <c r="GB379" s="192"/>
      <c r="GC379" s="192"/>
      <c r="GD379" s="192"/>
      <c r="GE379" s="192"/>
      <c r="GF379" s="192"/>
      <c r="GG379" s="192"/>
      <c r="GH379" s="192"/>
      <c r="GI379" s="192"/>
      <c r="GJ379" s="192"/>
      <c r="GK379" s="192"/>
      <c r="GL379" s="192"/>
      <c r="GM379" s="192"/>
      <c r="GN379" s="192"/>
      <c r="GO379" s="192"/>
      <c r="GP379" s="192"/>
      <c r="GQ379" s="192"/>
      <c r="GR379" s="192"/>
      <c r="GS379" s="192"/>
      <c r="GT379" s="192"/>
      <c r="GU379" s="192"/>
      <c r="GV379" s="192"/>
      <c r="GW379" s="192"/>
      <c r="GX379" s="192"/>
      <c r="GY379" s="192"/>
      <c r="GZ379" s="192"/>
      <c r="HA379" s="192"/>
      <c r="HB379" s="192"/>
      <c r="HC379" s="192"/>
      <c r="HD379" s="192"/>
      <c r="HE379" s="192"/>
      <c r="HF379" s="192"/>
      <c r="HG379" s="192"/>
      <c r="HH379" s="192"/>
      <c r="HI379" s="192"/>
      <c r="HJ379" s="192"/>
      <c r="HK379" s="192"/>
      <c r="HL379" s="192"/>
      <c r="HM379" s="192"/>
      <c r="HN379" s="192"/>
      <c r="HO379" s="192"/>
      <c r="HP379" s="192"/>
      <c r="HQ379" s="192"/>
    </row>
    <row r="380" s="191" customFormat="1" spans="1:225">
      <c r="A380" s="203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  <c r="EC380" s="192"/>
      <c r="ED380" s="192"/>
      <c r="EE380" s="192"/>
      <c r="EF380" s="192"/>
      <c r="EG380" s="192"/>
      <c r="EH380" s="192"/>
      <c r="EI380" s="192"/>
      <c r="EJ380" s="192"/>
      <c r="EK380" s="192"/>
      <c r="EL380" s="192"/>
      <c r="EM380" s="192"/>
      <c r="EN380" s="192"/>
      <c r="EO380" s="192"/>
      <c r="EP380" s="192"/>
      <c r="EQ380" s="192"/>
      <c r="ER380" s="192"/>
      <c r="ES380" s="192"/>
      <c r="ET380" s="192"/>
      <c r="EU380" s="192"/>
      <c r="EV380" s="192"/>
      <c r="EW380" s="192"/>
      <c r="EX380" s="192"/>
      <c r="EY380" s="192"/>
      <c r="EZ380" s="192"/>
      <c r="FA380" s="192"/>
      <c r="FB380" s="192"/>
      <c r="FC380" s="192"/>
      <c r="FD380" s="192"/>
      <c r="FE380" s="192"/>
      <c r="FF380" s="192"/>
      <c r="FG380" s="192"/>
      <c r="FH380" s="192"/>
      <c r="FI380" s="192"/>
      <c r="FJ380" s="192"/>
      <c r="FK380" s="192"/>
      <c r="FL380" s="192"/>
      <c r="FM380" s="192"/>
      <c r="FN380" s="192"/>
      <c r="FO380" s="192"/>
      <c r="FP380" s="192"/>
      <c r="FQ380" s="192"/>
      <c r="FR380" s="192"/>
      <c r="FS380" s="192"/>
      <c r="FT380" s="192"/>
      <c r="FU380" s="192"/>
      <c r="FV380" s="192"/>
      <c r="FW380" s="192"/>
      <c r="FX380" s="192"/>
      <c r="FY380" s="192"/>
      <c r="FZ380" s="192"/>
      <c r="GA380" s="192"/>
      <c r="GB380" s="192"/>
      <c r="GC380" s="192"/>
      <c r="GD380" s="192"/>
      <c r="GE380" s="192"/>
      <c r="GF380" s="192"/>
      <c r="GG380" s="192"/>
      <c r="GH380" s="192"/>
      <c r="GI380" s="192"/>
      <c r="GJ380" s="192"/>
      <c r="GK380" s="192"/>
      <c r="GL380" s="192"/>
      <c r="GM380" s="192"/>
      <c r="GN380" s="192"/>
      <c r="GO380" s="192"/>
      <c r="GP380" s="192"/>
      <c r="GQ380" s="192"/>
      <c r="GR380" s="192"/>
      <c r="GS380" s="192"/>
      <c r="GT380" s="192"/>
      <c r="GU380" s="192"/>
      <c r="GV380" s="192"/>
      <c r="GW380" s="192"/>
      <c r="GX380" s="192"/>
      <c r="GY380" s="192"/>
      <c r="GZ380" s="192"/>
      <c r="HA380" s="192"/>
      <c r="HB380" s="192"/>
      <c r="HC380" s="192"/>
      <c r="HD380" s="192"/>
      <c r="HE380" s="192"/>
      <c r="HF380" s="192"/>
      <c r="HG380" s="192"/>
      <c r="HH380" s="192"/>
      <c r="HI380" s="192"/>
      <c r="HJ380" s="192"/>
      <c r="HK380" s="192"/>
      <c r="HL380" s="192"/>
      <c r="HM380" s="192"/>
      <c r="HN380" s="192"/>
      <c r="HO380" s="192"/>
      <c r="HP380" s="192"/>
      <c r="HQ380" s="192"/>
    </row>
    <row r="381" s="191" customFormat="1" spans="1:225">
      <c r="A381" s="203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  <c r="EC381" s="192"/>
      <c r="ED381" s="192"/>
      <c r="EE381" s="192"/>
      <c r="EF381" s="192"/>
      <c r="EG381" s="192"/>
      <c r="EH381" s="192"/>
      <c r="EI381" s="192"/>
      <c r="EJ381" s="192"/>
      <c r="EK381" s="192"/>
      <c r="EL381" s="192"/>
      <c r="EM381" s="192"/>
      <c r="EN381" s="192"/>
      <c r="EO381" s="192"/>
      <c r="EP381" s="192"/>
      <c r="EQ381" s="192"/>
      <c r="ER381" s="192"/>
      <c r="ES381" s="192"/>
      <c r="ET381" s="192"/>
      <c r="EU381" s="192"/>
      <c r="EV381" s="192"/>
      <c r="EW381" s="192"/>
      <c r="EX381" s="192"/>
      <c r="EY381" s="192"/>
      <c r="EZ381" s="192"/>
      <c r="FA381" s="192"/>
      <c r="FB381" s="192"/>
      <c r="FC381" s="192"/>
      <c r="FD381" s="192"/>
      <c r="FE381" s="192"/>
      <c r="FF381" s="192"/>
      <c r="FG381" s="192"/>
      <c r="FH381" s="192"/>
      <c r="FI381" s="192"/>
      <c r="FJ381" s="192"/>
      <c r="FK381" s="192"/>
      <c r="FL381" s="192"/>
      <c r="FM381" s="192"/>
      <c r="FN381" s="192"/>
      <c r="FO381" s="192"/>
      <c r="FP381" s="192"/>
      <c r="FQ381" s="192"/>
      <c r="FR381" s="192"/>
      <c r="FS381" s="192"/>
      <c r="FT381" s="192"/>
      <c r="FU381" s="192"/>
      <c r="FV381" s="192"/>
      <c r="FW381" s="192"/>
      <c r="FX381" s="192"/>
      <c r="FY381" s="192"/>
      <c r="FZ381" s="192"/>
      <c r="GA381" s="192"/>
      <c r="GB381" s="192"/>
      <c r="GC381" s="192"/>
      <c r="GD381" s="192"/>
      <c r="GE381" s="192"/>
      <c r="GF381" s="192"/>
      <c r="GG381" s="192"/>
      <c r="GH381" s="192"/>
      <c r="GI381" s="192"/>
      <c r="GJ381" s="192"/>
      <c r="GK381" s="192"/>
      <c r="GL381" s="192"/>
      <c r="GM381" s="192"/>
      <c r="GN381" s="192"/>
      <c r="GO381" s="192"/>
      <c r="GP381" s="192"/>
      <c r="GQ381" s="192"/>
      <c r="GR381" s="192"/>
      <c r="GS381" s="192"/>
      <c r="GT381" s="192"/>
      <c r="GU381" s="192"/>
      <c r="GV381" s="192"/>
      <c r="GW381" s="192"/>
      <c r="GX381" s="192"/>
      <c r="GY381" s="192"/>
      <c r="GZ381" s="192"/>
      <c r="HA381" s="192"/>
      <c r="HB381" s="192"/>
      <c r="HC381" s="192"/>
      <c r="HD381" s="192"/>
      <c r="HE381" s="192"/>
      <c r="HF381" s="192"/>
      <c r="HG381" s="192"/>
      <c r="HH381" s="192"/>
      <c r="HI381" s="192"/>
      <c r="HJ381" s="192"/>
      <c r="HK381" s="192"/>
      <c r="HL381" s="192"/>
      <c r="HM381" s="192"/>
      <c r="HN381" s="192"/>
      <c r="HO381" s="192"/>
      <c r="HP381" s="192"/>
      <c r="HQ381" s="192"/>
    </row>
    <row r="382" s="191" customFormat="1" spans="1:225">
      <c r="A382" s="203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  <c r="EC382" s="192"/>
      <c r="ED382" s="192"/>
      <c r="EE382" s="192"/>
      <c r="EF382" s="192"/>
      <c r="EG382" s="192"/>
      <c r="EH382" s="192"/>
      <c r="EI382" s="192"/>
      <c r="EJ382" s="192"/>
      <c r="EK382" s="192"/>
      <c r="EL382" s="192"/>
      <c r="EM382" s="192"/>
      <c r="EN382" s="192"/>
      <c r="EO382" s="192"/>
      <c r="EP382" s="192"/>
      <c r="EQ382" s="192"/>
      <c r="ER382" s="192"/>
      <c r="ES382" s="192"/>
      <c r="ET382" s="192"/>
      <c r="EU382" s="192"/>
      <c r="EV382" s="192"/>
      <c r="EW382" s="192"/>
      <c r="EX382" s="192"/>
      <c r="EY382" s="192"/>
      <c r="EZ382" s="192"/>
      <c r="FA382" s="192"/>
      <c r="FB382" s="192"/>
      <c r="FC382" s="192"/>
      <c r="FD382" s="192"/>
      <c r="FE382" s="192"/>
      <c r="FF382" s="192"/>
      <c r="FG382" s="192"/>
      <c r="FH382" s="192"/>
      <c r="FI382" s="192"/>
      <c r="FJ382" s="192"/>
      <c r="FK382" s="192"/>
      <c r="FL382" s="192"/>
      <c r="FM382" s="192"/>
      <c r="FN382" s="192"/>
      <c r="FO382" s="192"/>
      <c r="FP382" s="192"/>
      <c r="FQ382" s="192"/>
      <c r="FR382" s="192"/>
      <c r="FS382" s="192"/>
      <c r="FT382" s="192"/>
      <c r="FU382" s="192"/>
      <c r="FV382" s="192"/>
      <c r="FW382" s="192"/>
      <c r="FX382" s="192"/>
      <c r="FY382" s="192"/>
      <c r="FZ382" s="192"/>
      <c r="GA382" s="192"/>
      <c r="GB382" s="192"/>
      <c r="GC382" s="192"/>
      <c r="GD382" s="192"/>
      <c r="GE382" s="192"/>
      <c r="GF382" s="192"/>
      <c r="GG382" s="192"/>
      <c r="GH382" s="192"/>
      <c r="GI382" s="192"/>
      <c r="GJ382" s="192"/>
      <c r="GK382" s="192"/>
      <c r="GL382" s="192"/>
      <c r="GM382" s="192"/>
      <c r="GN382" s="192"/>
      <c r="GO382" s="192"/>
      <c r="GP382" s="192"/>
      <c r="GQ382" s="192"/>
      <c r="GR382" s="192"/>
      <c r="GS382" s="192"/>
      <c r="GT382" s="192"/>
      <c r="GU382" s="192"/>
      <c r="GV382" s="192"/>
      <c r="GW382" s="192"/>
      <c r="GX382" s="192"/>
      <c r="GY382" s="192"/>
      <c r="GZ382" s="192"/>
      <c r="HA382" s="192"/>
      <c r="HB382" s="192"/>
      <c r="HC382" s="192"/>
      <c r="HD382" s="192"/>
      <c r="HE382" s="192"/>
      <c r="HF382" s="192"/>
      <c r="HG382" s="192"/>
      <c r="HH382" s="192"/>
      <c r="HI382" s="192"/>
      <c r="HJ382" s="192"/>
      <c r="HK382" s="192"/>
      <c r="HL382" s="192"/>
      <c r="HM382" s="192"/>
      <c r="HN382" s="192"/>
      <c r="HO382" s="192"/>
      <c r="HP382" s="192"/>
      <c r="HQ382" s="192"/>
    </row>
    <row r="383" s="191" customFormat="1" spans="1:225">
      <c r="A383" s="203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  <c r="EC383" s="192"/>
      <c r="ED383" s="192"/>
      <c r="EE383" s="192"/>
      <c r="EF383" s="192"/>
      <c r="EG383" s="192"/>
      <c r="EH383" s="192"/>
      <c r="EI383" s="192"/>
      <c r="EJ383" s="192"/>
      <c r="EK383" s="192"/>
      <c r="EL383" s="192"/>
      <c r="EM383" s="192"/>
      <c r="EN383" s="192"/>
      <c r="EO383" s="192"/>
      <c r="EP383" s="192"/>
      <c r="EQ383" s="192"/>
      <c r="ER383" s="192"/>
      <c r="ES383" s="192"/>
      <c r="ET383" s="192"/>
      <c r="EU383" s="192"/>
      <c r="EV383" s="192"/>
      <c r="EW383" s="192"/>
      <c r="EX383" s="192"/>
      <c r="EY383" s="192"/>
      <c r="EZ383" s="192"/>
      <c r="FA383" s="192"/>
      <c r="FB383" s="192"/>
      <c r="FC383" s="192"/>
      <c r="FD383" s="192"/>
      <c r="FE383" s="192"/>
      <c r="FF383" s="192"/>
      <c r="FG383" s="192"/>
      <c r="FH383" s="192"/>
      <c r="FI383" s="192"/>
      <c r="FJ383" s="192"/>
      <c r="FK383" s="192"/>
      <c r="FL383" s="192"/>
      <c r="FM383" s="192"/>
      <c r="FN383" s="192"/>
      <c r="FO383" s="192"/>
      <c r="FP383" s="192"/>
      <c r="FQ383" s="192"/>
      <c r="FR383" s="192"/>
      <c r="FS383" s="192"/>
      <c r="FT383" s="192"/>
      <c r="FU383" s="192"/>
      <c r="FV383" s="192"/>
      <c r="FW383" s="192"/>
      <c r="FX383" s="192"/>
      <c r="FY383" s="192"/>
      <c r="FZ383" s="192"/>
      <c r="GA383" s="192"/>
      <c r="GB383" s="192"/>
      <c r="GC383" s="192"/>
      <c r="GD383" s="192"/>
      <c r="GE383" s="192"/>
      <c r="GF383" s="192"/>
      <c r="GG383" s="192"/>
      <c r="GH383" s="192"/>
      <c r="GI383" s="192"/>
      <c r="GJ383" s="192"/>
      <c r="GK383" s="192"/>
      <c r="GL383" s="192"/>
      <c r="GM383" s="192"/>
      <c r="GN383" s="192"/>
      <c r="GO383" s="192"/>
      <c r="GP383" s="192"/>
      <c r="GQ383" s="192"/>
      <c r="GR383" s="192"/>
      <c r="GS383" s="192"/>
      <c r="GT383" s="192"/>
      <c r="GU383" s="192"/>
      <c r="GV383" s="192"/>
      <c r="GW383" s="192"/>
      <c r="GX383" s="192"/>
      <c r="GY383" s="192"/>
      <c r="GZ383" s="192"/>
      <c r="HA383" s="192"/>
      <c r="HB383" s="192"/>
      <c r="HC383" s="192"/>
      <c r="HD383" s="192"/>
      <c r="HE383" s="192"/>
      <c r="HF383" s="192"/>
      <c r="HG383" s="192"/>
      <c r="HH383" s="192"/>
      <c r="HI383" s="192"/>
      <c r="HJ383" s="192"/>
      <c r="HK383" s="192"/>
      <c r="HL383" s="192"/>
      <c r="HM383" s="192"/>
      <c r="HN383" s="192"/>
      <c r="HO383" s="192"/>
      <c r="HP383" s="192"/>
      <c r="HQ383" s="192"/>
    </row>
    <row r="384" s="191" customFormat="1" spans="1:225">
      <c r="A384" s="203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  <c r="EC384" s="192"/>
      <c r="ED384" s="192"/>
      <c r="EE384" s="192"/>
      <c r="EF384" s="192"/>
      <c r="EG384" s="192"/>
      <c r="EH384" s="192"/>
      <c r="EI384" s="192"/>
      <c r="EJ384" s="192"/>
      <c r="EK384" s="192"/>
      <c r="EL384" s="192"/>
      <c r="EM384" s="192"/>
      <c r="EN384" s="192"/>
      <c r="EO384" s="192"/>
      <c r="EP384" s="192"/>
      <c r="EQ384" s="192"/>
      <c r="ER384" s="192"/>
      <c r="ES384" s="192"/>
      <c r="ET384" s="192"/>
      <c r="EU384" s="192"/>
      <c r="EV384" s="192"/>
      <c r="EW384" s="192"/>
      <c r="EX384" s="192"/>
      <c r="EY384" s="192"/>
      <c r="EZ384" s="192"/>
      <c r="FA384" s="192"/>
      <c r="FB384" s="192"/>
      <c r="FC384" s="192"/>
      <c r="FD384" s="192"/>
      <c r="FE384" s="192"/>
      <c r="FF384" s="192"/>
      <c r="FG384" s="192"/>
      <c r="FH384" s="192"/>
      <c r="FI384" s="192"/>
      <c r="FJ384" s="192"/>
      <c r="FK384" s="192"/>
      <c r="FL384" s="192"/>
      <c r="FM384" s="192"/>
      <c r="FN384" s="192"/>
      <c r="FO384" s="192"/>
      <c r="FP384" s="192"/>
      <c r="FQ384" s="192"/>
      <c r="FR384" s="192"/>
      <c r="FS384" s="192"/>
      <c r="FT384" s="192"/>
      <c r="FU384" s="192"/>
      <c r="FV384" s="192"/>
      <c r="FW384" s="192"/>
      <c r="FX384" s="192"/>
      <c r="FY384" s="192"/>
      <c r="FZ384" s="192"/>
      <c r="GA384" s="192"/>
      <c r="GB384" s="192"/>
      <c r="GC384" s="192"/>
      <c r="GD384" s="192"/>
      <c r="GE384" s="192"/>
      <c r="GF384" s="192"/>
      <c r="GG384" s="192"/>
      <c r="GH384" s="192"/>
      <c r="GI384" s="192"/>
      <c r="GJ384" s="192"/>
      <c r="GK384" s="192"/>
      <c r="GL384" s="192"/>
      <c r="GM384" s="192"/>
      <c r="GN384" s="192"/>
      <c r="GO384" s="192"/>
      <c r="GP384" s="192"/>
      <c r="GQ384" s="192"/>
      <c r="GR384" s="192"/>
      <c r="GS384" s="192"/>
      <c r="GT384" s="192"/>
      <c r="GU384" s="192"/>
      <c r="GV384" s="192"/>
      <c r="GW384" s="192"/>
      <c r="GX384" s="192"/>
      <c r="GY384" s="192"/>
      <c r="GZ384" s="192"/>
      <c r="HA384" s="192"/>
      <c r="HB384" s="192"/>
      <c r="HC384" s="192"/>
      <c r="HD384" s="192"/>
      <c r="HE384" s="192"/>
      <c r="HF384" s="192"/>
      <c r="HG384" s="192"/>
      <c r="HH384" s="192"/>
      <c r="HI384" s="192"/>
      <c r="HJ384" s="192"/>
      <c r="HK384" s="192"/>
      <c r="HL384" s="192"/>
      <c r="HM384" s="192"/>
      <c r="HN384" s="192"/>
      <c r="HO384" s="192"/>
      <c r="HP384" s="192"/>
      <c r="HQ384" s="192"/>
    </row>
    <row r="385" s="191" customFormat="1" spans="1:225">
      <c r="A385" s="203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  <c r="EC385" s="192"/>
      <c r="ED385" s="192"/>
      <c r="EE385" s="192"/>
      <c r="EF385" s="192"/>
      <c r="EG385" s="192"/>
      <c r="EH385" s="192"/>
      <c r="EI385" s="192"/>
      <c r="EJ385" s="192"/>
      <c r="EK385" s="192"/>
      <c r="EL385" s="192"/>
      <c r="EM385" s="192"/>
      <c r="EN385" s="192"/>
      <c r="EO385" s="192"/>
      <c r="EP385" s="192"/>
      <c r="EQ385" s="192"/>
      <c r="ER385" s="192"/>
      <c r="ES385" s="192"/>
      <c r="ET385" s="192"/>
      <c r="EU385" s="192"/>
      <c r="EV385" s="192"/>
      <c r="EW385" s="192"/>
      <c r="EX385" s="192"/>
      <c r="EY385" s="192"/>
      <c r="EZ385" s="192"/>
      <c r="FA385" s="192"/>
      <c r="FB385" s="192"/>
      <c r="FC385" s="192"/>
      <c r="FD385" s="192"/>
      <c r="FE385" s="192"/>
      <c r="FF385" s="192"/>
      <c r="FG385" s="192"/>
      <c r="FH385" s="192"/>
      <c r="FI385" s="192"/>
      <c r="FJ385" s="192"/>
      <c r="FK385" s="192"/>
      <c r="FL385" s="192"/>
      <c r="FM385" s="192"/>
      <c r="FN385" s="192"/>
      <c r="FO385" s="192"/>
      <c r="FP385" s="192"/>
      <c r="FQ385" s="192"/>
      <c r="FR385" s="192"/>
      <c r="FS385" s="192"/>
      <c r="FT385" s="192"/>
      <c r="FU385" s="192"/>
      <c r="FV385" s="192"/>
      <c r="FW385" s="192"/>
      <c r="FX385" s="192"/>
      <c r="FY385" s="192"/>
      <c r="FZ385" s="192"/>
      <c r="GA385" s="192"/>
      <c r="GB385" s="192"/>
      <c r="GC385" s="192"/>
      <c r="GD385" s="192"/>
      <c r="GE385" s="192"/>
      <c r="GF385" s="192"/>
      <c r="GG385" s="192"/>
      <c r="GH385" s="192"/>
      <c r="GI385" s="192"/>
      <c r="GJ385" s="192"/>
      <c r="GK385" s="192"/>
      <c r="GL385" s="192"/>
      <c r="GM385" s="192"/>
      <c r="GN385" s="192"/>
      <c r="GO385" s="192"/>
      <c r="GP385" s="192"/>
      <c r="GQ385" s="192"/>
      <c r="GR385" s="192"/>
      <c r="GS385" s="192"/>
      <c r="GT385" s="192"/>
      <c r="GU385" s="192"/>
      <c r="GV385" s="192"/>
      <c r="GW385" s="192"/>
      <c r="GX385" s="192"/>
      <c r="GY385" s="192"/>
      <c r="GZ385" s="192"/>
      <c r="HA385" s="192"/>
      <c r="HB385" s="192"/>
      <c r="HC385" s="192"/>
      <c r="HD385" s="192"/>
      <c r="HE385" s="192"/>
      <c r="HF385" s="192"/>
      <c r="HG385" s="192"/>
      <c r="HH385" s="192"/>
      <c r="HI385" s="192"/>
      <c r="HJ385" s="192"/>
      <c r="HK385" s="192"/>
      <c r="HL385" s="192"/>
      <c r="HM385" s="192"/>
      <c r="HN385" s="192"/>
      <c r="HO385" s="192"/>
      <c r="HP385" s="192"/>
      <c r="HQ385" s="192"/>
    </row>
    <row r="386" s="191" customFormat="1" spans="1:225">
      <c r="A386" s="203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  <c r="EC386" s="192"/>
      <c r="ED386" s="192"/>
      <c r="EE386" s="192"/>
      <c r="EF386" s="192"/>
      <c r="EG386" s="192"/>
      <c r="EH386" s="192"/>
      <c r="EI386" s="192"/>
      <c r="EJ386" s="192"/>
      <c r="EK386" s="192"/>
      <c r="EL386" s="192"/>
      <c r="EM386" s="192"/>
      <c r="EN386" s="192"/>
      <c r="EO386" s="192"/>
      <c r="EP386" s="192"/>
      <c r="EQ386" s="192"/>
      <c r="ER386" s="192"/>
      <c r="ES386" s="192"/>
      <c r="ET386" s="192"/>
      <c r="EU386" s="192"/>
      <c r="EV386" s="192"/>
      <c r="EW386" s="192"/>
      <c r="EX386" s="192"/>
      <c r="EY386" s="192"/>
      <c r="EZ386" s="192"/>
      <c r="FA386" s="192"/>
      <c r="FB386" s="192"/>
      <c r="FC386" s="192"/>
      <c r="FD386" s="192"/>
      <c r="FE386" s="192"/>
      <c r="FF386" s="192"/>
      <c r="FG386" s="192"/>
      <c r="FH386" s="192"/>
      <c r="FI386" s="192"/>
      <c r="FJ386" s="192"/>
      <c r="FK386" s="192"/>
      <c r="FL386" s="192"/>
      <c r="FM386" s="192"/>
      <c r="FN386" s="192"/>
      <c r="FO386" s="192"/>
      <c r="FP386" s="192"/>
      <c r="FQ386" s="192"/>
      <c r="FR386" s="192"/>
      <c r="FS386" s="192"/>
      <c r="FT386" s="192"/>
      <c r="FU386" s="192"/>
      <c r="FV386" s="192"/>
      <c r="FW386" s="192"/>
      <c r="FX386" s="192"/>
      <c r="FY386" s="192"/>
      <c r="FZ386" s="192"/>
      <c r="GA386" s="192"/>
      <c r="GB386" s="192"/>
      <c r="GC386" s="192"/>
      <c r="GD386" s="192"/>
      <c r="GE386" s="192"/>
      <c r="GF386" s="192"/>
      <c r="GG386" s="192"/>
      <c r="GH386" s="192"/>
      <c r="GI386" s="192"/>
      <c r="GJ386" s="192"/>
      <c r="GK386" s="192"/>
      <c r="GL386" s="192"/>
      <c r="GM386" s="192"/>
      <c r="GN386" s="192"/>
      <c r="GO386" s="192"/>
      <c r="GP386" s="192"/>
      <c r="GQ386" s="192"/>
      <c r="GR386" s="192"/>
      <c r="GS386" s="192"/>
      <c r="GT386" s="192"/>
      <c r="GU386" s="192"/>
      <c r="GV386" s="192"/>
      <c r="GW386" s="192"/>
      <c r="GX386" s="192"/>
      <c r="GY386" s="192"/>
      <c r="GZ386" s="192"/>
      <c r="HA386" s="192"/>
      <c r="HB386" s="192"/>
      <c r="HC386" s="192"/>
      <c r="HD386" s="192"/>
      <c r="HE386" s="192"/>
      <c r="HF386" s="192"/>
      <c r="HG386" s="192"/>
      <c r="HH386" s="192"/>
      <c r="HI386" s="192"/>
      <c r="HJ386" s="192"/>
      <c r="HK386" s="192"/>
      <c r="HL386" s="192"/>
      <c r="HM386" s="192"/>
      <c r="HN386" s="192"/>
      <c r="HO386" s="192"/>
      <c r="HP386" s="192"/>
      <c r="HQ386" s="192"/>
    </row>
    <row r="387" s="191" customFormat="1" spans="1:225">
      <c r="A387" s="203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  <c r="EC387" s="192"/>
      <c r="ED387" s="192"/>
      <c r="EE387" s="192"/>
      <c r="EF387" s="192"/>
      <c r="EG387" s="192"/>
      <c r="EH387" s="192"/>
      <c r="EI387" s="192"/>
      <c r="EJ387" s="192"/>
      <c r="EK387" s="192"/>
      <c r="EL387" s="192"/>
      <c r="EM387" s="192"/>
      <c r="EN387" s="192"/>
      <c r="EO387" s="192"/>
      <c r="EP387" s="192"/>
      <c r="EQ387" s="192"/>
      <c r="ER387" s="192"/>
      <c r="ES387" s="192"/>
      <c r="ET387" s="192"/>
      <c r="EU387" s="192"/>
      <c r="EV387" s="192"/>
      <c r="EW387" s="192"/>
      <c r="EX387" s="192"/>
      <c r="EY387" s="192"/>
      <c r="EZ387" s="192"/>
      <c r="FA387" s="192"/>
      <c r="FB387" s="192"/>
      <c r="FC387" s="192"/>
      <c r="FD387" s="192"/>
      <c r="FE387" s="192"/>
      <c r="FF387" s="192"/>
      <c r="FG387" s="192"/>
      <c r="FH387" s="192"/>
      <c r="FI387" s="192"/>
      <c r="FJ387" s="192"/>
      <c r="FK387" s="192"/>
      <c r="FL387" s="192"/>
      <c r="FM387" s="192"/>
      <c r="FN387" s="192"/>
      <c r="FO387" s="192"/>
      <c r="FP387" s="192"/>
      <c r="FQ387" s="192"/>
      <c r="FR387" s="192"/>
      <c r="FS387" s="192"/>
      <c r="FT387" s="192"/>
      <c r="FU387" s="192"/>
      <c r="FV387" s="192"/>
      <c r="FW387" s="192"/>
      <c r="FX387" s="192"/>
      <c r="FY387" s="192"/>
      <c r="FZ387" s="192"/>
      <c r="GA387" s="192"/>
      <c r="GB387" s="192"/>
      <c r="GC387" s="192"/>
      <c r="GD387" s="192"/>
      <c r="GE387" s="192"/>
      <c r="GF387" s="192"/>
      <c r="GG387" s="192"/>
      <c r="GH387" s="192"/>
      <c r="GI387" s="192"/>
      <c r="GJ387" s="192"/>
      <c r="GK387" s="192"/>
      <c r="GL387" s="192"/>
      <c r="GM387" s="192"/>
      <c r="GN387" s="192"/>
      <c r="GO387" s="192"/>
      <c r="GP387" s="192"/>
      <c r="GQ387" s="192"/>
      <c r="GR387" s="192"/>
      <c r="GS387" s="192"/>
      <c r="GT387" s="192"/>
      <c r="GU387" s="192"/>
      <c r="GV387" s="192"/>
      <c r="GW387" s="192"/>
      <c r="GX387" s="192"/>
      <c r="GY387" s="192"/>
      <c r="GZ387" s="192"/>
      <c r="HA387" s="192"/>
      <c r="HB387" s="192"/>
      <c r="HC387" s="192"/>
      <c r="HD387" s="192"/>
      <c r="HE387" s="192"/>
      <c r="HF387" s="192"/>
      <c r="HG387" s="192"/>
      <c r="HH387" s="192"/>
      <c r="HI387" s="192"/>
      <c r="HJ387" s="192"/>
      <c r="HK387" s="192"/>
      <c r="HL387" s="192"/>
      <c r="HM387" s="192"/>
      <c r="HN387" s="192"/>
      <c r="HO387" s="192"/>
      <c r="HP387" s="192"/>
      <c r="HQ387" s="192"/>
    </row>
    <row r="388" s="191" customFormat="1" spans="1:225">
      <c r="A388" s="203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  <c r="EC388" s="192"/>
      <c r="ED388" s="192"/>
      <c r="EE388" s="192"/>
      <c r="EF388" s="192"/>
      <c r="EG388" s="192"/>
      <c r="EH388" s="192"/>
      <c r="EI388" s="192"/>
      <c r="EJ388" s="192"/>
      <c r="EK388" s="192"/>
      <c r="EL388" s="192"/>
      <c r="EM388" s="192"/>
      <c r="EN388" s="192"/>
      <c r="EO388" s="192"/>
      <c r="EP388" s="192"/>
      <c r="EQ388" s="192"/>
      <c r="ER388" s="192"/>
      <c r="ES388" s="192"/>
      <c r="ET388" s="192"/>
      <c r="EU388" s="192"/>
      <c r="EV388" s="192"/>
      <c r="EW388" s="192"/>
      <c r="EX388" s="192"/>
      <c r="EY388" s="192"/>
      <c r="EZ388" s="192"/>
      <c r="FA388" s="192"/>
      <c r="FB388" s="192"/>
      <c r="FC388" s="192"/>
      <c r="FD388" s="192"/>
      <c r="FE388" s="192"/>
      <c r="FF388" s="192"/>
      <c r="FG388" s="192"/>
      <c r="FH388" s="192"/>
      <c r="FI388" s="192"/>
      <c r="FJ388" s="192"/>
      <c r="FK388" s="192"/>
      <c r="FL388" s="192"/>
      <c r="FM388" s="192"/>
      <c r="FN388" s="192"/>
      <c r="FO388" s="192"/>
      <c r="FP388" s="192"/>
      <c r="FQ388" s="192"/>
      <c r="FR388" s="192"/>
      <c r="FS388" s="192"/>
      <c r="FT388" s="192"/>
      <c r="FU388" s="192"/>
      <c r="FV388" s="192"/>
      <c r="FW388" s="192"/>
      <c r="FX388" s="192"/>
      <c r="FY388" s="192"/>
      <c r="FZ388" s="192"/>
      <c r="GA388" s="192"/>
      <c r="GB388" s="192"/>
      <c r="GC388" s="192"/>
      <c r="GD388" s="192"/>
      <c r="GE388" s="192"/>
      <c r="GF388" s="192"/>
      <c r="GG388" s="192"/>
      <c r="GH388" s="192"/>
      <c r="GI388" s="192"/>
      <c r="GJ388" s="192"/>
      <c r="GK388" s="192"/>
      <c r="GL388" s="192"/>
      <c r="GM388" s="192"/>
      <c r="GN388" s="192"/>
      <c r="GO388" s="192"/>
      <c r="GP388" s="192"/>
      <c r="GQ388" s="192"/>
      <c r="GR388" s="192"/>
      <c r="GS388" s="192"/>
      <c r="GT388" s="192"/>
      <c r="GU388" s="192"/>
      <c r="GV388" s="192"/>
      <c r="GW388" s="192"/>
      <c r="GX388" s="192"/>
      <c r="GY388" s="192"/>
      <c r="GZ388" s="192"/>
      <c r="HA388" s="192"/>
      <c r="HB388" s="192"/>
      <c r="HC388" s="192"/>
      <c r="HD388" s="192"/>
      <c r="HE388" s="192"/>
      <c r="HF388" s="192"/>
      <c r="HG388" s="192"/>
      <c r="HH388" s="192"/>
      <c r="HI388" s="192"/>
      <c r="HJ388" s="192"/>
      <c r="HK388" s="192"/>
      <c r="HL388" s="192"/>
      <c r="HM388" s="192"/>
      <c r="HN388" s="192"/>
      <c r="HO388" s="192"/>
      <c r="HP388" s="192"/>
      <c r="HQ388" s="192"/>
    </row>
    <row r="389" s="191" customFormat="1" spans="1:225">
      <c r="A389" s="203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  <c r="EC389" s="192"/>
      <c r="ED389" s="192"/>
      <c r="EE389" s="192"/>
      <c r="EF389" s="192"/>
      <c r="EG389" s="192"/>
      <c r="EH389" s="192"/>
      <c r="EI389" s="192"/>
      <c r="EJ389" s="192"/>
      <c r="EK389" s="192"/>
      <c r="EL389" s="192"/>
      <c r="EM389" s="192"/>
      <c r="EN389" s="192"/>
      <c r="EO389" s="192"/>
      <c r="EP389" s="192"/>
      <c r="EQ389" s="192"/>
      <c r="ER389" s="192"/>
      <c r="ES389" s="192"/>
      <c r="ET389" s="192"/>
      <c r="EU389" s="192"/>
      <c r="EV389" s="192"/>
      <c r="EW389" s="192"/>
      <c r="EX389" s="192"/>
      <c r="EY389" s="192"/>
      <c r="EZ389" s="192"/>
      <c r="FA389" s="192"/>
      <c r="FB389" s="192"/>
      <c r="FC389" s="192"/>
      <c r="FD389" s="192"/>
      <c r="FE389" s="192"/>
      <c r="FF389" s="192"/>
      <c r="FG389" s="192"/>
      <c r="FH389" s="192"/>
      <c r="FI389" s="192"/>
      <c r="FJ389" s="192"/>
      <c r="FK389" s="192"/>
      <c r="FL389" s="192"/>
      <c r="FM389" s="192"/>
      <c r="FN389" s="192"/>
      <c r="FO389" s="192"/>
      <c r="FP389" s="192"/>
      <c r="FQ389" s="192"/>
      <c r="FR389" s="192"/>
      <c r="FS389" s="192"/>
      <c r="FT389" s="192"/>
      <c r="FU389" s="192"/>
      <c r="FV389" s="192"/>
      <c r="FW389" s="192"/>
      <c r="FX389" s="192"/>
      <c r="FY389" s="192"/>
      <c r="FZ389" s="192"/>
      <c r="GA389" s="192"/>
      <c r="GB389" s="192"/>
      <c r="GC389" s="192"/>
      <c r="GD389" s="192"/>
      <c r="GE389" s="192"/>
      <c r="GF389" s="192"/>
      <c r="GG389" s="192"/>
      <c r="GH389" s="192"/>
      <c r="GI389" s="192"/>
      <c r="GJ389" s="192"/>
      <c r="GK389" s="192"/>
      <c r="GL389" s="192"/>
      <c r="GM389" s="192"/>
      <c r="GN389" s="192"/>
      <c r="GO389" s="192"/>
      <c r="GP389" s="192"/>
      <c r="GQ389" s="192"/>
      <c r="GR389" s="192"/>
      <c r="GS389" s="192"/>
      <c r="GT389" s="192"/>
      <c r="GU389" s="192"/>
      <c r="GV389" s="192"/>
      <c r="GW389" s="192"/>
      <c r="GX389" s="192"/>
      <c r="GY389" s="192"/>
      <c r="GZ389" s="192"/>
      <c r="HA389" s="192"/>
      <c r="HB389" s="192"/>
      <c r="HC389" s="192"/>
      <c r="HD389" s="192"/>
      <c r="HE389" s="192"/>
      <c r="HF389" s="192"/>
      <c r="HG389" s="192"/>
      <c r="HH389" s="192"/>
      <c r="HI389" s="192"/>
      <c r="HJ389" s="192"/>
      <c r="HK389" s="192"/>
      <c r="HL389" s="192"/>
      <c r="HM389" s="192"/>
      <c r="HN389" s="192"/>
      <c r="HO389" s="192"/>
      <c r="HP389" s="192"/>
      <c r="HQ389" s="192"/>
    </row>
    <row r="390" s="191" customFormat="1" spans="1:225">
      <c r="A390" s="203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  <c r="EC390" s="192"/>
      <c r="ED390" s="192"/>
      <c r="EE390" s="192"/>
      <c r="EF390" s="192"/>
      <c r="EG390" s="192"/>
      <c r="EH390" s="192"/>
      <c r="EI390" s="192"/>
      <c r="EJ390" s="192"/>
      <c r="EK390" s="192"/>
      <c r="EL390" s="192"/>
      <c r="EM390" s="192"/>
      <c r="EN390" s="192"/>
      <c r="EO390" s="192"/>
      <c r="EP390" s="192"/>
      <c r="EQ390" s="192"/>
      <c r="ER390" s="192"/>
      <c r="ES390" s="192"/>
      <c r="ET390" s="192"/>
      <c r="EU390" s="192"/>
      <c r="EV390" s="192"/>
      <c r="EW390" s="192"/>
      <c r="EX390" s="192"/>
      <c r="EY390" s="192"/>
      <c r="EZ390" s="192"/>
      <c r="FA390" s="192"/>
      <c r="FB390" s="192"/>
      <c r="FC390" s="192"/>
      <c r="FD390" s="192"/>
      <c r="FE390" s="192"/>
      <c r="FF390" s="192"/>
      <c r="FG390" s="192"/>
      <c r="FH390" s="192"/>
      <c r="FI390" s="192"/>
      <c r="FJ390" s="192"/>
      <c r="FK390" s="192"/>
      <c r="FL390" s="192"/>
      <c r="FM390" s="192"/>
      <c r="FN390" s="192"/>
      <c r="FO390" s="192"/>
      <c r="FP390" s="192"/>
      <c r="FQ390" s="192"/>
      <c r="FR390" s="192"/>
      <c r="FS390" s="192"/>
      <c r="FT390" s="192"/>
      <c r="FU390" s="192"/>
      <c r="FV390" s="192"/>
      <c r="FW390" s="192"/>
      <c r="FX390" s="192"/>
      <c r="FY390" s="192"/>
      <c r="FZ390" s="192"/>
      <c r="GA390" s="192"/>
      <c r="GB390" s="192"/>
      <c r="GC390" s="192"/>
      <c r="GD390" s="192"/>
      <c r="GE390" s="192"/>
      <c r="GF390" s="192"/>
      <c r="GG390" s="192"/>
      <c r="GH390" s="192"/>
      <c r="GI390" s="192"/>
      <c r="GJ390" s="192"/>
      <c r="GK390" s="192"/>
      <c r="GL390" s="192"/>
      <c r="GM390" s="192"/>
      <c r="GN390" s="192"/>
      <c r="GO390" s="192"/>
      <c r="GP390" s="192"/>
      <c r="GQ390" s="192"/>
      <c r="GR390" s="192"/>
      <c r="GS390" s="192"/>
      <c r="GT390" s="192"/>
      <c r="GU390" s="192"/>
      <c r="GV390" s="192"/>
      <c r="GW390" s="192"/>
      <c r="GX390" s="192"/>
      <c r="GY390" s="192"/>
      <c r="GZ390" s="192"/>
      <c r="HA390" s="192"/>
      <c r="HB390" s="192"/>
      <c r="HC390" s="192"/>
      <c r="HD390" s="192"/>
      <c r="HE390" s="192"/>
      <c r="HF390" s="192"/>
      <c r="HG390" s="192"/>
      <c r="HH390" s="192"/>
      <c r="HI390" s="192"/>
      <c r="HJ390" s="192"/>
      <c r="HK390" s="192"/>
      <c r="HL390" s="192"/>
      <c r="HM390" s="192"/>
      <c r="HN390" s="192"/>
      <c r="HO390" s="192"/>
      <c r="HP390" s="192"/>
      <c r="HQ390" s="192"/>
    </row>
    <row r="391" s="191" customFormat="1" spans="1:225">
      <c r="A391" s="203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  <c r="EC391" s="192"/>
      <c r="ED391" s="192"/>
      <c r="EE391" s="192"/>
      <c r="EF391" s="192"/>
      <c r="EG391" s="192"/>
      <c r="EH391" s="192"/>
      <c r="EI391" s="192"/>
      <c r="EJ391" s="192"/>
      <c r="EK391" s="192"/>
      <c r="EL391" s="192"/>
      <c r="EM391" s="192"/>
      <c r="EN391" s="192"/>
      <c r="EO391" s="192"/>
      <c r="EP391" s="192"/>
      <c r="EQ391" s="192"/>
      <c r="ER391" s="192"/>
      <c r="ES391" s="192"/>
      <c r="ET391" s="192"/>
      <c r="EU391" s="192"/>
      <c r="EV391" s="192"/>
      <c r="EW391" s="192"/>
      <c r="EX391" s="192"/>
      <c r="EY391" s="192"/>
      <c r="EZ391" s="192"/>
      <c r="FA391" s="192"/>
      <c r="FB391" s="192"/>
      <c r="FC391" s="192"/>
      <c r="FD391" s="192"/>
      <c r="FE391" s="192"/>
      <c r="FF391" s="192"/>
      <c r="FG391" s="192"/>
      <c r="FH391" s="192"/>
      <c r="FI391" s="192"/>
      <c r="FJ391" s="192"/>
      <c r="FK391" s="192"/>
      <c r="FL391" s="192"/>
      <c r="FM391" s="192"/>
      <c r="FN391" s="192"/>
      <c r="FO391" s="192"/>
      <c r="FP391" s="192"/>
      <c r="FQ391" s="192"/>
      <c r="FR391" s="192"/>
      <c r="FS391" s="192"/>
      <c r="FT391" s="192"/>
      <c r="FU391" s="192"/>
      <c r="FV391" s="192"/>
      <c r="FW391" s="192"/>
      <c r="FX391" s="192"/>
      <c r="FY391" s="192"/>
      <c r="FZ391" s="192"/>
      <c r="GA391" s="192"/>
      <c r="GB391" s="192"/>
      <c r="GC391" s="192"/>
      <c r="GD391" s="192"/>
      <c r="GE391" s="192"/>
      <c r="GF391" s="192"/>
      <c r="GG391" s="192"/>
      <c r="GH391" s="192"/>
      <c r="GI391" s="192"/>
      <c r="GJ391" s="192"/>
      <c r="GK391" s="192"/>
      <c r="GL391" s="192"/>
      <c r="GM391" s="192"/>
      <c r="GN391" s="192"/>
      <c r="GO391" s="192"/>
      <c r="GP391" s="192"/>
      <c r="GQ391" s="192"/>
      <c r="GR391" s="192"/>
      <c r="GS391" s="192"/>
      <c r="GT391" s="192"/>
      <c r="GU391" s="192"/>
      <c r="GV391" s="192"/>
      <c r="GW391" s="192"/>
      <c r="GX391" s="192"/>
      <c r="GY391" s="192"/>
      <c r="GZ391" s="192"/>
      <c r="HA391" s="192"/>
      <c r="HB391" s="192"/>
      <c r="HC391" s="192"/>
      <c r="HD391" s="192"/>
      <c r="HE391" s="192"/>
      <c r="HF391" s="192"/>
      <c r="HG391" s="192"/>
      <c r="HH391" s="192"/>
      <c r="HI391" s="192"/>
      <c r="HJ391" s="192"/>
      <c r="HK391" s="192"/>
      <c r="HL391" s="192"/>
      <c r="HM391" s="192"/>
      <c r="HN391" s="192"/>
      <c r="HO391" s="192"/>
      <c r="HP391" s="192"/>
      <c r="HQ391" s="192"/>
    </row>
    <row r="392" s="191" customFormat="1" spans="1:225">
      <c r="A392" s="203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  <c r="EC392" s="192"/>
      <c r="ED392" s="192"/>
      <c r="EE392" s="192"/>
      <c r="EF392" s="192"/>
      <c r="EG392" s="192"/>
      <c r="EH392" s="192"/>
      <c r="EI392" s="192"/>
      <c r="EJ392" s="192"/>
      <c r="EK392" s="192"/>
      <c r="EL392" s="192"/>
      <c r="EM392" s="192"/>
      <c r="EN392" s="192"/>
      <c r="EO392" s="192"/>
      <c r="EP392" s="192"/>
      <c r="EQ392" s="192"/>
      <c r="ER392" s="192"/>
      <c r="ES392" s="192"/>
      <c r="ET392" s="192"/>
      <c r="EU392" s="192"/>
      <c r="EV392" s="192"/>
      <c r="EW392" s="192"/>
      <c r="EX392" s="192"/>
      <c r="EY392" s="192"/>
      <c r="EZ392" s="192"/>
      <c r="FA392" s="192"/>
      <c r="FB392" s="192"/>
      <c r="FC392" s="192"/>
      <c r="FD392" s="192"/>
      <c r="FE392" s="192"/>
      <c r="FF392" s="192"/>
      <c r="FG392" s="192"/>
      <c r="FH392" s="192"/>
      <c r="FI392" s="192"/>
      <c r="FJ392" s="192"/>
      <c r="FK392" s="192"/>
      <c r="FL392" s="192"/>
      <c r="FM392" s="192"/>
      <c r="FN392" s="192"/>
      <c r="FO392" s="192"/>
      <c r="FP392" s="192"/>
      <c r="FQ392" s="192"/>
      <c r="FR392" s="192"/>
      <c r="FS392" s="192"/>
      <c r="FT392" s="192"/>
      <c r="FU392" s="192"/>
      <c r="FV392" s="192"/>
      <c r="FW392" s="192"/>
      <c r="FX392" s="192"/>
      <c r="FY392" s="192"/>
      <c r="FZ392" s="192"/>
      <c r="GA392" s="192"/>
      <c r="GB392" s="192"/>
      <c r="GC392" s="192"/>
      <c r="GD392" s="192"/>
      <c r="GE392" s="192"/>
      <c r="GF392" s="192"/>
      <c r="GG392" s="192"/>
      <c r="GH392" s="192"/>
      <c r="GI392" s="192"/>
      <c r="GJ392" s="192"/>
      <c r="GK392" s="192"/>
      <c r="GL392" s="192"/>
      <c r="GM392" s="192"/>
      <c r="GN392" s="192"/>
      <c r="GO392" s="192"/>
      <c r="GP392" s="192"/>
      <c r="GQ392" s="192"/>
      <c r="GR392" s="192"/>
      <c r="GS392" s="192"/>
      <c r="GT392" s="192"/>
      <c r="GU392" s="192"/>
      <c r="GV392" s="192"/>
      <c r="GW392" s="192"/>
      <c r="GX392" s="192"/>
      <c r="GY392" s="192"/>
      <c r="GZ392" s="192"/>
      <c r="HA392" s="192"/>
      <c r="HB392" s="192"/>
      <c r="HC392" s="192"/>
      <c r="HD392" s="192"/>
      <c r="HE392" s="192"/>
      <c r="HF392" s="192"/>
      <c r="HG392" s="192"/>
      <c r="HH392" s="192"/>
      <c r="HI392" s="192"/>
      <c r="HJ392" s="192"/>
      <c r="HK392" s="192"/>
      <c r="HL392" s="192"/>
      <c r="HM392" s="192"/>
      <c r="HN392" s="192"/>
      <c r="HO392" s="192"/>
      <c r="HP392" s="192"/>
      <c r="HQ392" s="192"/>
    </row>
    <row r="393" s="191" customFormat="1" spans="1:225">
      <c r="A393" s="203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  <c r="EC393" s="192"/>
      <c r="ED393" s="192"/>
      <c r="EE393" s="192"/>
      <c r="EF393" s="192"/>
      <c r="EG393" s="192"/>
      <c r="EH393" s="192"/>
      <c r="EI393" s="192"/>
      <c r="EJ393" s="192"/>
      <c r="EK393" s="192"/>
      <c r="EL393" s="192"/>
      <c r="EM393" s="192"/>
      <c r="EN393" s="192"/>
      <c r="EO393" s="192"/>
      <c r="EP393" s="192"/>
      <c r="EQ393" s="192"/>
      <c r="ER393" s="192"/>
      <c r="ES393" s="192"/>
      <c r="ET393" s="192"/>
      <c r="EU393" s="192"/>
      <c r="EV393" s="192"/>
      <c r="EW393" s="192"/>
      <c r="EX393" s="192"/>
      <c r="EY393" s="192"/>
      <c r="EZ393" s="192"/>
      <c r="FA393" s="192"/>
      <c r="FB393" s="192"/>
      <c r="FC393" s="192"/>
      <c r="FD393" s="192"/>
      <c r="FE393" s="192"/>
      <c r="FF393" s="192"/>
      <c r="FG393" s="192"/>
      <c r="FH393" s="192"/>
      <c r="FI393" s="192"/>
      <c r="FJ393" s="192"/>
      <c r="FK393" s="192"/>
      <c r="FL393" s="192"/>
      <c r="FM393" s="192"/>
      <c r="FN393" s="192"/>
      <c r="FO393" s="192"/>
      <c r="FP393" s="192"/>
      <c r="FQ393" s="192"/>
      <c r="FR393" s="192"/>
      <c r="FS393" s="192"/>
      <c r="FT393" s="192"/>
      <c r="FU393" s="192"/>
      <c r="FV393" s="192"/>
      <c r="FW393" s="192"/>
      <c r="FX393" s="192"/>
      <c r="FY393" s="192"/>
      <c r="FZ393" s="192"/>
      <c r="GA393" s="192"/>
      <c r="GB393" s="192"/>
      <c r="GC393" s="192"/>
      <c r="GD393" s="192"/>
      <c r="GE393" s="192"/>
      <c r="GF393" s="192"/>
      <c r="GG393" s="192"/>
      <c r="GH393" s="192"/>
      <c r="GI393" s="192"/>
      <c r="GJ393" s="192"/>
      <c r="GK393" s="192"/>
      <c r="GL393" s="192"/>
      <c r="GM393" s="192"/>
      <c r="GN393" s="192"/>
      <c r="GO393" s="192"/>
      <c r="GP393" s="192"/>
      <c r="GQ393" s="192"/>
      <c r="GR393" s="192"/>
      <c r="GS393" s="192"/>
      <c r="GT393" s="192"/>
      <c r="GU393" s="192"/>
      <c r="GV393" s="192"/>
      <c r="GW393" s="192"/>
      <c r="GX393" s="192"/>
      <c r="GY393" s="192"/>
      <c r="GZ393" s="192"/>
      <c r="HA393" s="192"/>
      <c r="HB393" s="192"/>
      <c r="HC393" s="192"/>
      <c r="HD393" s="192"/>
      <c r="HE393" s="192"/>
      <c r="HF393" s="192"/>
      <c r="HG393" s="192"/>
      <c r="HH393" s="192"/>
      <c r="HI393" s="192"/>
      <c r="HJ393" s="192"/>
      <c r="HK393" s="192"/>
      <c r="HL393" s="192"/>
      <c r="HM393" s="192"/>
      <c r="HN393" s="192"/>
      <c r="HO393" s="192"/>
      <c r="HP393" s="192"/>
      <c r="HQ393" s="192"/>
    </row>
    <row r="394" s="191" customFormat="1" spans="1:225">
      <c r="A394" s="203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  <c r="EC394" s="192"/>
      <c r="ED394" s="192"/>
      <c r="EE394" s="192"/>
      <c r="EF394" s="192"/>
      <c r="EG394" s="192"/>
      <c r="EH394" s="192"/>
      <c r="EI394" s="192"/>
      <c r="EJ394" s="192"/>
      <c r="EK394" s="192"/>
      <c r="EL394" s="192"/>
      <c r="EM394" s="192"/>
      <c r="EN394" s="192"/>
      <c r="EO394" s="192"/>
      <c r="EP394" s="192"/>
      <c r="EQ394" s="192"/>
      <c r="ER394" s="192"/>
      <c r="ES394" s="192"/>
      <c r="ET394" s="192"/>
      <c r="EU394" s="192"/>
      <c r="EV394" s="192"/>
      <c r="EW394" s="192"/>
      <c r="EX394" s="192"/>
      <c r="EY394" s="192"/>
      <c r="EZ394" s="192"/>
      <c r="FA394" s="192"/>
      <c r="FB394" s="192"/>
      <c r="FC394" s="192"/>
      <c r="FD394" s="192"/>
      <c r="FE394" s="192"/>
      <c r="FF394" s="192"/>
      <c r="FG394" s="192"/>
      <c r="FH394" s="192"/>
      <c r="FI394" s="192"/>
      <c r="FJ394" s="192"/>
      <c r="FK394" s="192"/>
      <c r="FL394" s="192"/>
      <c r="FM394" s="192"/>
      <c r="FN394" s="192"/>
      <c r="FO394" s="192"/>
      <c r="FP394" s="192"/>
      <c r="FQ394" s="192"/>
      <c r="FR394" s="192"/>
      <c r="FS394" s="192"/>
      <c r="FT394" s="192"/>
      <c r="FU394" s="192"/>
      <c r="FV394" s="192"/>
      <c r="FW394" s="192"/>
      <c r="FX394" s="192"/>
      <c r="FY394" s="192"/>
      <c r="FZ394" s="192"/>
      <c r="GA394" s="192"/>
      <c r="GB394" s="192"/>
      <c r="GC394" s="192"/>
      <c r="GD394" s="192"/>
      <c r="GE394" s="192"/>
      <c r="GF394" s="192"/>
      <c r="GG394" s="192"/>
      <c r="GH394" s="192"/>
      <c r="GI394" s="192"/>
      <c r="GJ394" s="192"/>
      <c r="GK394" s="192"/>
      <c r="GL394" s="192"/>
      <c r="GM394" s="192"/>
      <c r="GN394" s="192"/>
      <c r="GO394" s="192"/>
      <c r="GP394" s="192"/>
      <c r="GQ394" s="192"/>
      <c r="GR394" s="192"/>
      <c r="GS394" s="192"/>
      <c r="GT394" s="192"/>
      <c r="GU394" s="192"/>
      <c r="GV394" s="192"/>
      <c r="GW394" s="192"/>
      <c r="GX394" s="192"/>
      <c r="GY394" s="192"/>
      <c r="GZ394" s="192"/>
      <c r="HA394" s="192"/>
      <c r="HB394" s="192"/>
      <c r="HC394" s="192"/>
      <c r="HD394" s="192"/>
      <c r="HE394" s="192"/>
      <c r="HF394" s="192"/>
      <c r="HG394" s="192"/>
      <c r="HH394" s="192"/>
      <c r="HI394" s="192"/>
      <c r="HJ394" s="192"/>
      <c r="HK394" s="192"/>
      <c r="HL394" s="192"/>
      <c r="HM394" s="192"/>
      <c r="HN394" s="192"/>
      <c r="HO394" s="192"/>
      <c r="HP394" s="192"/>
      <c r="HQ394" s="192"/>
    </row>
    <row r="395" s="191" customFormat="1" spans="1:225">
      <c r="A395" s="203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  <c r="EC395" s="192"/>
      <c r="ED395" s="192"/>
      <c r="EE395" s="192"/>
      <c r="EF395" s="192"/>
      <c r="EG395" s="192"/>
      <c r="EH395" s="192"/>
      <c r="EI395" s="192"/>
      <c r="EJ395" s="192"/>
      <c r="EK395" s="192"/>
      <c r="EL395" s="192"/>
      <c r="EM395" s="192"/>
      <c r="EN395" s="192"/>
      <c r="EO395" s="192"/>
      <c r="EP395" s="192"/>
      <c r="EQ395" s="192"/>
      <c r="ER395" s="192"/>
      <c r="ES395" s="192"/>
      <c r="ET395" s="192"/>
      <c r="EU395" s="192"/>
      <c r="EV395" s="192"/>
      <c r="EW395" s="192"/>
      <c r="EX395" s="192"/>
      <c r="EY395" s="192"/>
      <c r="EZ395" s="192"/>
      <c r="FA395" s="192"/>
      <c r="FB395" s="192"/>
      <c r="FC395" s="192"/>
      <c r="FD395" s="192"/>
      <c r="FE395" s="192"/>
      <c r="FF395" s="192"/>
      <c r="FG395" s="192"/>
      <c r="FH395" s="192"/>
      <c r="FI395" s="192"/>
      <c r="FJ395" s="192"/>
      <c r="FK395" s="192"/>
      <c r="FL395" s="192"/>
      <c r="FM395" s="192"/>
      <c r="FN395" s="192"/>
      <c r="FO395" s="192"/>
      <c r="FP395" s="192"/>
      <c r="FQ395" s="192"/>
      <c r="FR395" s="192"/>
      <c r="FS395" s="192"/>
      <c r="FT395" s="192"/>
      <c r="FU395" s="192"/>
      <c r="FV395" s="192"/>
      <c r="FW395" s="192"/>
      <c r="FX395" s="192"/>
      <c r="FY395" s="192"/>
      <c r="FZ395" s="192"/>
      <c r="GA395" s="192"/>
      <c r="GB395" s="192"/>
      <c r="GC395" s="192"/>
      <c r="GD395" s="192"/>
      <c r="GE395" s="192"/>
      <c r="GF395" s="192"/>
      <c r="GG395" s="192"/>
      <c r="GH395" s="192"/>
      <c r="GI395" s="192"/>
      <c r="GJ395" s="192"/>
      <c r="GK395" s="192"/>
      <c r="GL395" s="192"/>
      <c r="GM395" s="192"/>
      <c r="GN395" s="192"/>
      <c r="GO395" s="192"/>
      <c r="GP395" s="192"/>
      <c r="GQ395" s="192"/>
      <c r="GR395" s="192"/>
      <c r="GS395" s="192"/>
      <c r="GT395" s="192"/>
      <c r="GU395" s="192"/>
      <c r="GV395" s="192"/>
      <c r="GW395" s="192"/>
      <c r="GX395" s="192"/>
      <c r="GY395" s="192"/>
      <c r="GZ395" s="192"/>
      <c r="HA395" s="192"/>
      <c r="HB395" s="192"/>
      <c r="HC395" s="192"/>
      <c r="HD395" s="192"/>
      <c r="HE395" s="192"/>
      <c r="HF395" s="192"/>
      <c r="HG395" s="192"/>
      <c r="HH395" s="192"/>
      <c r="HI395" s="192"/>
      <c r="HJ395" s="192"/>
      <c r="HK395" s="192"/>
      <c r="HL395" s="192"/>
      <c r="HM395" s="192"/>
      <c r="HN395" s="192"/>
      <c r="HO395" s="192"/>
      <c r="HP395" s="192"/>
      <c r="HQ395" s="192"/>
    </row>
    <row r="396" s="191" customFormat="1" spans="1:225">
      <c r="A396" s="203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  <c r="EC396" s="192"/>
      <c r="ED396" s="192"/>
      <c r="EE396" s="192"/>
      <c r="EF396" s="192"/>
      <c r="EG396" s="192"/>
      <c r="EH396" s="192"/>
      <c r="EI396" s="192"/>
      <c r="EJ396" s="192"/>
      <c r="EK396" s="192"/>
      <c r="EL396" s="192"/>
      <c r="EM396" s="192"/>
      <c r="EN396" s="192"/>
      <c r="EO396" s="192"/>
      <c r="EP396" s="192"/>
      <c r="EQ396" s="192"/>
      <c r="ER396" s="192"/>
      <c r="ES396" s="192"/>
      <c r="ET396" s="192"/>
      <c r="EU396" s="192"/>
      <c r="EV396" s="192"/>
      <c r="EW396" s="192"/>
      <c r="EX396" s="192"/>
      <c r="EY396" s="192"/>
      <c r="EZ396" s="192"/>
      <c r="FA396" s="192"/>
      <c r="FB396" s="192"/>
      <c r="FC396" s="192"/>
      <c r="FD396" s="192"/>
      <c r="FE396" s="192"/>
      <c r="FF396" s="192"/>
      <c r="FG396" s="192"/>
      <c r="FH396" s="192"/>
      <c r="FI396" s="192"/>
      <c r="FJ396" s="192"/>
      <c r="FK396" s="192"/>
      <c r="FL396" s="192"/>
      <c r="FM396" s="192"/>
      <c r="FN396" s="192"/>
      <c r="FO396" s="192"/>
      <c r="FP396" s="192"/>
      <c r="FQ396" s="192"/>
      <c r="FR396" s="192"/>
      <c r="FS396" s="192"/>
      <c r="FT396" s="192"/>
      <c r="FU396" s="192"/>
      <c r="FV396" s="192"/>
      <c r="FW396" s="192"/>
      <c r="FX396" s="192"/>
      <c r="FY396" s="192"/>
      <c r="FZ396" s="192"/>
      <c r="GA396" s="192"/>
      <c r="GB396" s="192"/>
      <c r="GC396" s="192"/>
      <c r="GD396" s="192"/>
      <c r="GE396" s="192"/>
      <c r="GF396" s="192"/>
      <c r="GG396" s="192"/>
      <c r="GH396" s="192"/>
      <c r="GI396" s="192"/>
      <c r="GJ396" s="192"/>
      <c r="GK396" s="192"/>
      <c r="GL396" s="192"/>
      <c r="GM396" s="192"/>
      <c r="GN396" s="192"/>
      <c r="GO396" s="192"/>
      <c r="GP396" s="192"/>
      <c r="GQ396" s="192"/>
      <c r="GR396" s="192"/>
      <c r="GS396" s="192"/>
      <c r="GT396" s="192"/>
      <c r="GU396" s="192"/>
      <c r="GV396" s="192"/>
      <c r="GW396" s="192"/>
      <c r="GX396" s="192"/>
      <c r="GY396" s="192"/>
      <c r="GZ396" s="192"/>
      <c r="HA396" s="192"/>
      <c r="HB396" s="192"/>
      <c r="HC396" s="192"/>
      <c r="HD396" s="192"/>
      <c r="HE396" s="192"/>
      <c r="HF396" s="192"/>
      <c r="HG396" s="192"/>
      <c r="HH396" s="192"/>
      <c r="HI396" s="192"/>
      <c r="HJ396" s="192"/>
      <c r="HK396" s="192"/>
      <c r="HL396" s="192"/>
      <c r="HM396" s="192"/>
      <c r="HN396" s="192"/>
      <c r="HO396" s="192"/>
      <c r="HP396" s="192"/>
      <c r="HQ396" s="192"/>
    </row>
    <row r="397" s="191" customFormat="1" spans="1:225">
      <c r="A397" s="203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  <c r="EC397" s="192"/>
      <c r="ED397" s="192"/>
      <c r="EE397" s="192"/>
      <c r="EF397" s="192"/>
      <c r="EG397" s="192"/>
      <c r="EH397" s="192"/>
      <c r="EI397" s="192"/>
      <c r="EJ397" s="192"/>
      <c r="EK397" s="192"/>
      <c r="EL397" s="192"/>
      <c r="EM397" s="192"/>
      <c r="EN397" s="192"/>
      <c r="EO397" s="192"/>
      <c r="EP397" s="192"/>
      <c r="EQ397" s="192"/>
      <c r="ER397" s="192"/>
      <c r="ES397" s="192"/>
      <c r="ET397" s="192"/>
      <c r="EU397" s="192"/>
      <c r="EV397" s="192"/>
      <c r="EW397" s="192"/>
      <c r="EX397" s="192"/>
      <c r="EY397" s="192"/>
      <c r="EZ397" s="192"/>
      <c r="FA397" s="192"/>
      <c r="FB397" s="192"/>
      <c r="FC397" s="192"/>
      <c r="FD397" s="192"/>
      <c r="FE397" s="192"/>
      <c r="FF397" s="192"/>
      <c r="FG397" s="192"/>
      <c r="FH397" s="192"/>
      <c r="FI397" s="192"/>
      <c r="FJ397" s="192"/>
      <c r="FK397" s="192"/>
      <c r="FL397" s="192"/>
      <c r="FM397" s="192"/>
      <c r="FN397" s="192"/>
      <c r="FO397" s="192"/>
      <c r="FP397" s="192"/>
      <c r="FQ397" s="192"/>
      <c r="FR397" s="192"/>
      <c r="FS397" s="192"/>
      <c r="FT397" s="192"/>
      <c r="FU397" s="192"/>
      <c r="FV397" s="192"/>
      <c r="FW397" s="192"/>
      <c r="FX397" s="192"/>
      <c r="FY397" s="192"/>
      <c r="FZ397" s="192"/>
      <c r="GA397" s="192"/>
      <c r="GB397" s="192"/>
      <c r="GC397" s="192"/>
      <c r="GD397" s="192"/>
      <c r="GE397" s="192"/>
      <c r="GF397" s="192"/>
      <c r="GG397" s="192"/>
      <c r="GH397" s="192"/>
      <c r="GI397" s="192"/>
      <c r="GJ397" s="192"/>
      <c r="GK397" s="192"/>
      <c r="GL397" s="192"/>
      <c r="GM397" s="192"/>
      <c r="GN397" s="192"/>
      <c r="GO397" s="192"/>
      <c r="GP397" s="192"/>
      <c r="GQ397" s="192"/>
      <c r="GR397" s="192"/>
      <c r="GS397" s="192"/>
      <c r="GT397" s="192"/>
      <c r="GU397" s="192"/>
      <c r="GV397" s="192"/>
      <c r="GW397" s="192"/>
      <c r="GX397" s="192"/>
      <c r="GY397" s="192"/>
      <c r="GZ397" s="192"/>
      <c r="HA397" s="192"/>
      <c r="HB397" s="192"/>
      <c r="HC397" s="192"/>
      <c r="HD397" s="192"/>
      <c r="HE397" s="192"/>
      <c r="HF397" s="192"/>
      <c r="HG397" s="192"/>
      <c r="HH397" s="192"/>
      <c r="HI397" s="192"/>
      <c r="HJ397" s="192"/>
      <c r="HK397" s="192"/>
      <c r="HL397" s="192"/>
      <c r="HM397" s="192"/>
      <c r="HN397" s="192"/>
      <c r="HO397" s="192"/>
      <c r="HP397" s="192"/>
      <c r="HQ397" s="192"/>
    </row>
    <row r="398" s="191" customFormat="1" spans="1:225">
      <c r="A398" s="203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  <c r="EC398" s="192"/>
      <c r="ED398" s="192"/>
      <c r="EE398" s="192"/>
      <c r="EF398" s="192"/>
      <c r="EG398" s="192"/>
      <c r="EH398" s="192"/>
      <c r="EI398" s="192"/>
      <c r="EJ398" s="192"/>
      <c r="EK398" s="192"/>
      <c r="EL398" s="192"/>
      <c r="EM398" s="192"/>
      <c r="EN398" s="192"/>
      <c r="EO398" s="192"/>
      <c r="EP398" s="192"/>
      <c r="EQ398" s="192"/>
      <c r="ER398" s="192"/>
      <c r="ES398" s="192"/>
      <c r="ET398" s="192"/>
      <c r="EU398" s="192"/>
      <c r="EV398" s="192"/>
      <c r="EW398" s="192"/>
      <c r="EX398" s="192"/>
      <c r="EY398" s="192"/>
      <c r="EZ398" s="192"/>
      <c r="FA398" s="192"/>
      <c r="FB398" s="192"/>
      <c r="FC398" s="192"/>
      <c r="FD398" s="192"/>
      <c r="FE398" s="192"/>
      <c r="FF398" s="192"/>
      <c r="FG398" s="192"/>
      <c r="FH398" s="192"/>
      <c r="FI398" s="192"/>
      <c r="FJ398" s="192"/>
      <c r="FK398" s="192"/>
      <c r="FL398" s="192"/>
      <c r="FM398" s="192"/>
      <c r="FN398" s="192"/>
      <c r="FO398" s="192"/>
      <c r="FP398" s="192"/>
      <c r="FQ398" s="192"/>
      <c r="FR398" s="192"/>
      <c r="FS398" s="192"/>
      <c r="FT398" s="192"/>
      <c r="FU398" s="192"/>
      <c r="FV398" s="192"/>
      <c r="FW398" s="192"/>
      <c r="FX398" s="192"/>
      <c r="FY398" s="192"/>
      <c r="FZ398" s="192"/>
      <c r="GA398" s="192"/>
      <c r="GB398" s="192"/>
      <c r="GC398" s="192"/>
      <c r="GD398" s="192"/>
      <c r="GE398" s="192"/>
      <c r="GF398" s="192"/>
      <c r="GG398" s="192"/>
      <c r="GH398" s="192"/>
      <c r="GI398" s="192"/>
      <c r="GJ398" s="192"/>
      <c r="GK398" s="192"/>
      <c r="GL398" s="192"/>
      <c r="GM398" s="192"/>
      <c r="GN398" s="192"/>
      <c r="GO398" s="192"/>
      <c r="GP398" s="192"/>
      <c r="GQ398" s="192"/>
      <c r="GR398" s="192"/>
      <c r="GS398" s="192"/>
      <c r="GT398" s="192"/>
      <c r="GU398" s="192"/>
      <c r="GV398" s="192"/>
      <c r="GW398" s="192"/>
      <c r="GX398" s="192"/>
      <c r="GY398" s="192"/>
      <c r="GZ398" s="192"/>
      <c r="HA398" s="192"/>
      <c r="HB398" s="192"/>
      <c r="HC398" s="192"/>
      <c r="HD398" s="192"/>
      <c r="HE398" s="192"/>
      <c r="HF398" s="192"/>
      <c r="HG398" s="192"/>
      <c r="HH398" s="192"/>
      <c r="HI398" s="192"/>
      <c r="HJ398" s="192"/>
      <c r="HK398" s="192"/>
      <c r="HL398" s="192"/>
      <c r="HM398" s="192"/>
      <c r="HN398" s="192"/>
      <c r="HO398" s="192"/>
      <c r="HP398" s="192"/>
      <c r="HQ398" s="192"/>
    </row>
    <row r="399" s="191" customFormat="1" spans="1:225">
      <c r="A399" s="203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  <c r="EC399" s="192"/>
      <c r="ED399" s="192"/>
      <c r="EE399" s="192"/>
      <c r="EF399" s="192"/>
      <c r="EG399" s="192"/>
      <c r="EH399" s="192"/>
      <c r="EI399" s="192"/>
      <c r="EJ399" s="192"/>
      <c r="EK399" s="192"/>
      <c r="EL399" s="192"/>
      <c r="EM399" s="192"/>
      <c r="EN399" s="192"/>
      <c r="EO399" s="192"/>
      <c r="EP399" s="192"/>
      <c r="EQ399" s="192"/>
      <c r="ER399" s="192"/>
      <c r="ES399" s="192"/>
      <c r="ET399" s="192"/>
      <c r="EU399" s="192"/>
      <c r="EV399" s="192"/>
      <c r="EW399" s="192"/>
      <c r="EX399" s="192"/>
      <c r="EY399" s="192"/>
      <c r="EZ399" s="192"/>
      <c r="FA399" s="192"/>
      <c r="FB399" s="192"/>
      <c r="FC399" s="192"/>
      <c r="FD399" s="192"/>
      <c r="FE399" s="192"/>
      <c r="FF399" s="192"/>
      <c r="FG399" s="192"/>
      <c r="FH399" s="192"/>
      <c r="FI399" s="192"/>
      <c r="FJ399" s="192"/>
      <c r="FK399" s="192"/>
      <c r="FL399" s="192"/>
      <c r="FM399" s="192"/>
      <c r="FN399" s="192"/>
      <c r="FO399" s="192"/>
      <c r="FP399" s="192"/>
      <c r="FQ399" s="192"/>
      <c r="FR399" s="192"/>
      <c r="FS399" s="192"/>
      <c r="FT399" s="192"/>
      <c r="FU399" s="192"/>
      <c r="FV399" s="192"/>
      <c r="FW399" s="192"/>
      <c r="FX399" s="192"/>
      <c r="FY399" s="192"/>
      <c r="FZ399" s="192"/>
      <c r="GA399" s="192"/>
      <c r="GB399" s="192"/>
      <c r="GC399" s="192"/>
      <c r="GD399" s="192"/>
      <c r="GE399" s="192"/>
      <c r="GF399" s="192"/>
      <c r="GG399" s="192"/>
      <c r="GH399" s="192"/>
      <c r="GI399" s="192"/>
      <c r="GJ399" s="192"/>
      <c r="GK399" s="192"/>
      <c r="GL399" s="192"/>
      <c r="GM399" s="192"/>
      <c r="GN399" s="192"/>
      <c r="GO399" s="192"/>
      <c r="GP399" s="192"/>
      <c r="GQ399" s="192"/>
      <c r="GR399" s="192"/>
      <c r="GS399" s="192"/>
      <c r="GT399" s="192"/>
      <c r="GU399" s="192"/>
      <c r="GV399" s="192"/>
      <c r="GW399" s="192"/>
      <c r="GX399" s="192"/>
      <c r="GY399" s="192"/>
      <c r="GZ399" s="192"/>
      <c r="HA399" s="192"/>
      <c r="HB399" s="192"/>
      <c r="HC399" s="192"/>
      <c r="HD399" s="192"/>
      <c r="HE399" s="192"/>
      <c r="HF399" s="192"/>
      <c r="HG399" s="192"/>
      <c r="HH399" s="192"/>
      <c r="HI399" s="192"/>
      <c r="HJ399" s="192"/>
      <c r="HK399" s="192"/>
      <c r="HL399" s="192"/>
      <c r="HM399" s="192"/>
      <c r="HN399" s="192"/>
      <c r="HO399" s="192"/>
      <c r="HP399" s="192"/>
      <c r="HQ399" s="192"/>
    </row>
    <row r="400" s="191" customFormat="1" spans="1:225">
      <c r="A400" s="203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  <c r="EC400" s="192"/>
      <c r="ED400" s="192"/>
      <c r="EE400" s="192"/>
      <c r="EF400" s="192"/>
      <c r="EG400" s="192"/>
      <c r="EH400" s="192"/>
      <c r="EI400" s="192"/>
      <c r="EJ400" s="192"/>
      <c r="EK400" s="192"/>
      <c r="EL400" s="192"/>
      <c r="EM400" s="192"/>
      <c r="EN400" s="192"/>
      <c r="EO400" s="192"/>
      <c r="EP400" s="192"/>
      <c r="EQ400" s="192"/>
      <c r="ER400" s="192"/>
      <c r="ES400" s="192"/>
      <c r="ET400" s="192"/>
      <c r="EU400" s="192"/>
      <c r="EV400" s="192"/>
      <c r="EW400" s="192"/>
      <c r="EX400" s="192"/>
      <c r="EY400" s="192"/>
      <c r="EZ400" s="192"/>
      <c r="FA400" s="192"/>
      <c r="FB400" s="192"/>
      <c r="FC400" s="192"/>
      <c r="FD400" s="192"/>
      <c r="FE400" s="192"/>
      <c r="FF400" s="192"/>
      <c r="FG400" s="192"/>
      <c r="FH400" s="192"/>
      <c r="FI400" s="192"/>
      <c r="FJ400" s="192"/>
      <c r="FK400" s="192"/>
      <c r="FL400" s="192"/>
      <c r="FM400" s="192"/>
      <c r="FN400" s="192"/>
      <c r="FO400" s="192"/>
      <c r="FP400" s="192"/>
      <c r="FQ400" s="192"/>
      <c r="FR400" s="192"/>
      <c r="FS400" s="192"/>
      <c r="FT400" s="192"/>
      <c r="FU400" s="192"/>
      <c r="FV400" s="192"/>
      <c r="FW400" s="192"/>
      <c r="FX400" s="192"/>
      <c r="FY400" s="192"/>
      <c r="FZ400" s="192"/>
      <c r="GA400" s="192"/>
      <c r="GB400" s="192"/>
      <c r="GC400" s="192"/>
      <c r="GD400" s="192"/>
      <c r="GE400" s="192"/>
      <c r="GF400" s="192"/>
      <c r="GG400" s="192"/>
      <c r="GH400" s="192"/>
      <c r="GI400" s="192"/>
      <c r="GJ400" s="192"/>
      <c r="GK400" s="192"/>
      <c r="GL400" s="192"/>
      <c r="GM400" s="192"/>
      <c r="GN400" s="192"/>
      <c r="GO400" s="192"/>
      <c r="GP400" s="192"/>
      <c r="GQ400" s="192"/>
      <c r="GR400" s="192"/>
      <c r="GS400" s="192"/>
      <c r="GT400" s="192"/>
      <c r="GU400" s="192"/>
      <c r="GV400" s="192"/>
      <c r="GW400" s="192"/>
      <c r="GX400" s="192"/>
      <c r="GY400" s="192"/>
      <c r="GZ400" s="192"/>
      <c r="HA400" s="192"/>
      <c r="HB400" s="192"/>
      <c r="HC400" s="192"/>
      <c r="HD400" s="192"/>
      <c r="HE400" s="192"/>
      <c r="HF400" s="192"/>
      <c r="HG400" s="192"/>
      <c r="HH400" s="192"/>
      <c r="HI400" s="192"/>
      <c r="HJ400" s="192"/>
      <c r="HK400" s="192"/>
      <c r="HL400" s="192"/>
      <c r="HM400" s="192"/>
      <c r="HN400" s="192"/>
      <c r="HO400" s="192"/>
      <c r="HP400" s="192"/>
      <c r="HQ400" s="192"/>
    </row>
    <row r="401" s="191" customFormat="1" spans="1:225">
      <c r="A401" s="203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  <c r="EC401" s="192"/>
      <c r="ED401" s="192"/>
      <c r="EE401" s="192"/>
      <c r="EF401" s="192"/>
      <c r="EG401" s="192"/>
      <c r="EH401" s="192"/>
      <c r="EI401" s="192"/>
      <c r="EJ401" s="192"/>
      <c r="EK401" s="192"/>
      <c r="EL401" s="192"/>
      <c r="EM401" s="192"/>
      <c r="EN401" s="192"/>
      <c r="EO401" s="192"/>
      <c r="EP401" s="192"/>
      <c r="EQ401" s="192"/>
      <c r="ER401" s="192"/>
      <c r="ES401" s="192"/>
      <c r="ET401" s="192"/>
      <c r="EU401" s="192"/>
      <c r="EV401" s="192"/>
      <c r="EW401" s="192"/>
      <c r="EX401" s="192"/>
      <c r="EY401" s="192"/>
      <c r="EZ401" s="192"/>
      <c r="FA401" s="192"/>
      <c r="FB401" s="192"/>
      <c r="FC401" s="192"/>
      <c r="FD401" s="192"/>
      <c r="FE401" s="192"/>
      <c r="FF401" s="192"/>
      <c r="FG401" s="192"/>
      <c r="FH401" s="192"/>
      <c r="FI401" s="192"/>
      <c r="FJ401" s="192"/>
      <c r="FK401" s="192"/>
      <c r="FL401" s="192"/>
      <c r="FM401" s="192"/>
      <c r="FN401" s="192"/>
      <c r="FO401" s="192"/>
      <c r="FP401" s="192"/>
      <c r="FQ401" s="192"/>
      <c r="FR401" s="192"/>
      <c r="FS401" s="192"/>
      <c r="FT401" s="192"/>
      <c r="FU401" s="192"/>
      <c r="FV401" s="192"/>
      <c r="FW401" s="192"/>
      <c r="FX401" s="192"/>
      <c r="FY401" s="192"/>
      <c r="FZ401" s="192"/>
      <c r="GA401" s="192"/>
      <c r="GB401" s="192"/>
      <c r="GC401" s="192"/>
      <c r="GD401" s="192"/>
      <c r="GE401" s="192"/>
      <c r="GF401" s="192"/>
      <c r="GG401" s="192"/>
      <c r="GH401" s="192"/>
      <c r="GI401" s="192"/>
      <c r="GJ401" s="192"/>
      <c r="GK401" s="192"/>
      <c r="GL401" s="192"/>
      <c r="GM401" s="192"/>
      <c r="GN401" s="192"/>
      <c r="GO401" s="192"/>
      <c r="GP401" s="192"/>
      <c r="GQ401" s="192"/>
      <c r="GR401" s="192"/>
      <c r="GS401" s="192"/>
      <c r="GT401" s="192"/>
      <c r="GU401" s="192"/>
      <c r="GV401" s="192"/>
      <c r="GW401" s="192"/>
      <c r="GX401" s="192"/>
      <c r="GY401" s="192"/>
      <c r="GZ401" s="192"/>
      <c r="HA401" s="192"/>
      <c r="HB401" s="192"/>
      <c r="HC401" s="192"/>
      <c r="HD401" s="192"/>
      <c r="HE401" s="192"/>
      <c r="HF401" s="192"/>
      <c r="HG401" s="192"/>
      <c r="HH401" s="192"/>
      <c r="HI401" s="192"/>
      <c r="HJ401" s="192"/>
      <c r="HK401" s="192"/>
      <c r="HL401" s="192"/>
      <c r="HM401" s="192"/>
      <c r="HN401" s="192"/>
      <c r="HO401" s="192"/>
      <c r="HP401" s="192"/>
      <c r="HQ401" s="192"/>
    </row>
    <row r="402" s="191" customFormat="1" spans="1:225">
      <c r="A402" s="203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  <c r="EC402" s="192"/>
      <c r="ED402" s="192"/>
      <c r="EE402" s="192"/>
      <c r="EF402" s="192"/>
      <c r="EG402" s="192"/>
      <c r="EH402" s="192"/>
      <c r="EI402" s="192"/>
      <c r="EJ402" s="192"/>
      <c r="EK402" s="192"/>
      <c r="EL402" s="192"/>
      <c r="EM402" s="192"/>
      <c r="EN402" s="192"/>
      <c r="EO402" s="192"/>
      <c r="EP402" s="192"/>
      <c r="EQ402" s="192"/>
      <c r="ER402" s="192"/>
      <c r="ES402" s="192"/>
      <c r="ET402" s="192"/>
      <c r="EU402" s="192"/>
      <c r="EV402" s="192"/>
      <c r="EW402" s="192"/>
      <c r="EX402" s="192"/>
      <c r="EY402" s="192"/>
      <c r="EZ402" s="192"/>
      <c r="FA402" s="192"/>
      <c r="FB402" s="192"/>
      <c r="FC402" s="192"/>
      <c r="FD402" s="192"/>
      <c r="FE402" s="192"/>
      <c r="FF402" s="192"/>
      <c r="FG402" s="192"/>
      <c r="FH402" s="192"/>
      <c r="FI402" s="192"/>
      <c r="FJ402" s="192"/>
      <c r="FK402" s="192"/>
      <c r="FL402" s="192"/>
      <c r="FM402" s="192"/>
      <c r="FN402" s="192"/>
      <c r="FO402" s="192"/>
      <c r="FP402" s="192"/>
      <c r="FQ402" s="192"/>
      <c r="FR402" s="192"/>
      <c r="FS402" s="192"/>
      <c r="FT402" s="192"/>
      <c r="FU402" s="192"/>
      <c r="FV402" s="192"/>
      <c r="FW402" s="192"/>
      <c r="FX402" s="192"/>
      <c r="FY402" s="192"/>
      <c r="FZ402" s="192"/>
      <c r="GA402" s="192"/>
      <c r="GB402" s="192"/>
      <c r="GC402" s="192"/>
      <c r="GD402" s="192"/>
      <c r="GE402" s="192"/>
      <c r="GF402" s="192"/>
      <c r="GG402" s="192"/>
      <c r="GH402" s="192"/>
      <c r="GI402" s="192"/>
      <c r="GJ402" s="192"/>
      <c r="GK402" s="192"/>
      <c r="GL402" s="192"/>
      <c r="GM402" s="192"/>
      <c r="GN402" s="192"/>
      <c r="GO402" s="192"/>
      <c r="GP402" s="192"/>
      <c r="GQ402" s="192"/>
      <c r="GR402" s="192"/>
      <c r="GS402" s="192"/>
      <c r="GT402" s="192"/>
      <c r="GU402" s="192"/>
      <c r="GV402" s="192"/>
      <c r="GW402" s="192"/>
      <c r="GX402" s="192"/>
      <c r="GY402" s="192"/>
      <c r="GZ402" s="192"/>
      <c r="HA402" s="192"/>
      <c r="HB402" s="192"/>
      <c r="HC402" s="192"/>
      <c r="HD402" s="192"/>
      <c r="HE402" s="192"/>
      <c r="HF402" s="192"/>
      <c r="HG402" s="192"/>
      <c r="HH402" s="192"/>
      <c r="HI402" s="192"/>
      <c r="HJ402" s="192"/>
      <c r="HK402" s="192"/>
      <c r="HL402" s="192"/>
      <c r="HM402" s="192"/>
      <c r="HN402" s="192"/>
      <c r="HO402" s="192"/>
      <c r="HP402" s="192"/>
      <c r="HQ402" s="192"/>
    </row>
    <row r="403" s="191" customFormat="1" spans="1:225">
      <c r="A403" s="203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  <c r="EC403" s="192"/>
      <c r="ED403" s="192"/>
      <c r="EE403" s="192"/>
      <c r="EF403" s="192"/>
      <c r="EG403" s="192"/>
      <c r="EH403" s="192"/>
      <c r="EI403" s="192"/>
      <c r="EJ403" s="192"/>
      <c r="EK403" s="192"/>
      <c r="EL403" s="192"/>
      <c r="EM403" s="192"/>
      <c r="EN403" s="192"/>
      <c r="EO403" s="192"/>
      <c r="EP403" s="192"/>
      <c r="EQ403" s="192"/>
      <c r="ER403" s="192"/>
      <c r="ES403" s="192"/>
      <c r="ET403" s="192"/>
      <c r="EU403" s="192"/>
      <c r="EV403" s="192"/>
      <c r="EW403" s="192"/>
      <c r="EX403" s="192"/>
      <c r="EY403" s="192"/>
      <c r="EZ403" s="192"/>
      <c r="FA403" s="192"/>
      <c r="FB403" s="192"/>
      <c r="FC403" s="192"/>
      <c r="FD403" s="192"/>
      <c r="FE403" s="192"/>
      <c r="FF403" s="192"/>
      <c r="FG403" s="192"/>
      <c r="FH403" s="192"/>
      <c r="FI403" s="192"/>
      <c r="FJ403" s="192"/>
      <c r="FK403" s="192"/>
      <c r="FL403" s="192"/>
      <c r="FM403" s="192"/>
      <c r="FN403" s="192"/>
      <c r="FO403" s="192"/>
      <c r="FP403" s="192"/>
      <c r="FQ403" s="192"/>
      <c r="FR403" s="192"/>
      <c r="FS403" s="192"/>
      <c r="FT403" s="192"/>
      <c r="FU403" s="192"/>
      <c r="FV403" s="192"/>
      <c r="FW403" s="192"/>
      <c r="FX403" s="192"/>
      <c r="FY403" s="192"/>
      <c r="FZ403" s="192"/>
      <c r="GA403" s="192"/>
      <c r="GB403" s="192"/>
      <c r="GC403" s="192"/>
      <c r="GD403" s="192"/>
      <c r="GE403" s="192"/>
      <c r="GF403" s="192"/>
      <c r="GG403" s="192"/>
      <c r="GH403" s="192"/>
      <c r="GI403" s="192"/>
      <c r="GJ403" s="192"/>
      <c r="GK403" s="192"/>
      <c r="GL403" s="192"/>
      <c r="GM403" s="192"/>
      <c r="GN403" s="192"/>
      <c r="GO403" s="192"/>
      <c r="GP403" s="192"/>
      <c r="GQ403" s="192"/>
      <c r="GR403" s="192"/>
      <c r="GS403" s="192"/>
      <c r="GT403" s="192"/>
      <c r="GU403" s="192"/>
      <c r="GV403" s="192"/>
      <c r="GW403" s="192"/>
      <c r="GX403" s="192"/>
      <c r="GY403" s="192"/>
      <c r="GZ403" s="192"/>
      <c r="HA403" s="192"/>
      <c r="HB403" s="192"/>
      <c r="HC403" s="192"/>
      <c r="HD403" s="192"/>
      <c r="HE403" s="192"/>
      <c r="HF403" s="192"/>
      <c r="HG403" s="192"/>
      <c r="HH403" s="192"/>
      <c r="HI403" s="192"/>
      <c r="HJ403" s="192"/>
      <c r="HK403" s="192"/>
      <c r="HL403" s="192"/>
      <c r="HM403" s="192"/>
      <c r="HN403" s="192"/>
      <c r="HO403" s="192"/>
      <c r="HP403" s="192"/>
      <c r="HQ403" s="192"/>
    </row>
    <row r="404" s="191" customFormat="1" spans="1:225">
      <c r="A404" s="203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  <c r="EC404" s="192"/>
      <c r="ED404" s="192"/>
      <c r="EE404" s="192"/>
      <c r="EF404" s="192"/>
      <c r="EG404" s="192"/>
      <c r="EH404" s="192"/>
      <c r="EI404" s="192"/>
      <c r="EJ404" s="192"/>
      <c r="EK404" s="192"/>
      <c r="EL404" s="192"/>
      <c r="EM404" s="192"/>
      <c r="EN404" s="192"/>
      <c r="EO404" s="192"/>
      <c r="EP404" s="192"/>
      <c r="EQ404" s="192"/>
      <c r="ER404" s="192"/>
      <c r="ES404" s="192"/>
      <c r="ET404" s="192"/>
      <c r="EU404" s="192"/>
      <c r="EV404" s="192"/>
      <c r="EW404" s="192"/>
      <c r="EX404" s="192"/>
      <c r="EY404" s="192"/>
      <c r="EZ404" s="192"/>
      <c r="FA404" s="192"/>
      <c r="FB404" s="192"/>
      <c r="FC404" s="192"/>
      <c r="FD404" s="192"/>
      <c r="FE404" s="192"/>
      <c r="FF404" s="192"/>
      <c r="FG404" s="192"/>
      <c r="FH404" s="192"/>
      <c r="FI404" s="192"/>
      <c r="FJ404" s="192"/>
      <c r="FK404" s="192"/>
      <c r="FL404" s="192"/>
      <c r="FM404" s="192"/>
      <c r="FN404" s="192"/>
      <c r="FO404" s="192"/>
      <c r="FP404" s="192"/>
      <c r="FQ404" s="192"/>
      <c r="FR404" s="192"/>
      <c r="FS404" s="192"/>
      <c r="FT404" s="192"/>
      <c r="FU404" s="192"/>
      <c r="FV404" s="192"/>
      <c r="FW404" s="192"/>
      <c r="FX404" s="192"/>
      <c r="FY404" s="192"/>
      <c r="FZ404" s="192"/>
      <c r="GA404" s="192"/>
      <c r="GB404" s="192"/>
      <c r="GC404" s="192"/>
      <c r="GD404" s="192"/>
      <c r="GE404" s="192"/>
      <c r="GF404" s="192"/>
      <c r="GG404" s="192"/>
      <c r="GH404" s="192"/>
      <c r="GI404" s="192"/>
      <c r="GJ404" s="192"/>
      <c r="GK404" s="192"/>
      <c r="GL404" s="192"/>
      <c r="GM404" s="192"/>
      <c r="GN404" s="192"/>
      <c r="GO404" s="192"/>
      <c r="GP404" s="192"/>
      <c r="GQ404" s="192"/>
      <c r="GR404" s="192"/>
      <c r="GS404" s="192"/>
      <c r="GT404" s="192"/>
      <c r="GU404" s="192"/>
      <c r="GV404" s="192"/>
      <c r="GW404" s="192"/>
      <c r="GX404" s="192"/>
      <c r="GY404" s="192"/>
      <c r="GZ404" s="192"/>
      <c r="HA404" s="192"/>
      <c r="HB404" s="192"/>
      <c r="HC404" s="192"/>
      <c r="HD404" s="192"/>
      <c r="HE404" s="192"/>
      <c r="HF404" s="192"/>
      <c r="HG404" s="192"/>
      <c r="HH404" s="192"/>
      <c r="HI404" s="192"/>
      <c r="HJ404" s="192"/>
      <c r="HK404" s="192"/>
      <c r="HL404" s="192"/>
      <c r="HM404" s="192"/>
      <c r="HN404" s="192"/>
      <c r="HO404" s="192"/>
      <c r="HP404" s="192"/>
      <c r="HQ404" s="192"/>
    </row>
    <row r="405" s="191" customFormat="1" spans="1:225">
      <c r="A405" s="203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  <c r="EC405" s="192"/>
      <c r="ED405" s="192"/>
      <c r="EE405" s="192"/>
      <c r="EF405" s="192"/>
      <c r="EG405" s="192"/>
      <c r="EH405" s="192"/>
      <c r="EI405" s="192"/>
      <c r="EJ405" s="192"/>
      <c r="EK405" s="192"/>
      <c r="EL405" s="192"/>
      <c r="EM405" s="192"/>
      <c r="EN405" s="192"/>
      <c r="EO405" s="192"/>
      <c r="EP405" s="192"/>
      <c r="EQ405" s="192"/>
      <c r="ER405" s="192"/>
      <c r="ES405" s="192"/>
      <c r="ET405" s="192"/>
      <c r="EU405" s="192"/>
      <c r="EV405" s="192"/>
      <c r="EW405" s="192"/>
      <c r="EX405" s="192"/>
      <c r="EY405" s="192"/>
      <c r="EZ405" s="192"/>
      <c r="FA405" s="192"/>
      <c r="FB405" s="192"/>
      <c r="FC405" s="192"/>
      <c r="FD405" s="192"/>
      <c r="FE405" s="192"/>
      <c r="FF405" s="192"/>
      <c r="FG405" s="192"/>
      <c r="FH405" s="192"/>
      <c r="FI405" s="192"/>
      <c r="FJ405" s="192"/>
      <c r="FK405" s="192"/>
      <c r="FL405" s="192"/>
      <c r="FM405" s="192"/>
      <c r="FN405" s="192"/>
      <c r="FO405" s="192"/>
      <c r="FP405" s="192"/>
      <c r="FQ405" s="192"/>
      <c r="FR405" s="192"/>
      <c r="FS405" s="192"/>
      <c r="FT405" s="192"/>
      <c r="FU405" s="192"/>
      <c r="FV405" s="192"/>
      <c r="FW405" s="192"/>
      <c r="FX405" s="192"/>
      <c r="FY405" s="192"/>
      <c r="FZ405" s="192"/>
      <c r="GA405" s="192"/>
      <c r="GB405" s="192"/>
      <c r="GC405" s="192"/>
      <c r="GD405" s="192"/>
      <c r="GE405" s="192"/>
      <c r="GF405" s="192"/>
      <c r="GG405" s="192"/>
      <c r="GH405" s="192"/>
      <c r="GI405" s="192"/>
      <c r="GJ405" s="192"/>
      <c r="GK405" s="192"/>
      <c r="GL405" s="192"/>
      <c r="GM405" s="192"/>
      <c r="GN405" s="192"/>
      <c r="GO405" s="192"/>
      <c r="GP405" s="192"/>
      <c r="GQ405" s="192"/>
      <c r="GR405" s="192"/>
      <c r="GS405" s="192"/>
      <c r="GT405" s="192"/>
      <c r="GU405" s="192"/>
      <c r="GV405" s="192"/>
      <c r="GW405" s="192"/>
      <c r="GX405" s="192"/>
      <c r="GY405" s="192"/>
      <c r="GZ405" s="192"/>
      <c r="HA405" s="192"/>
      <c r="HB405" s="192"/>
      <c r="HC405" s="192"/>
      <c r="HD405" s="192"/>
      <c r="HE405" s="192"/>
      <c r="HF405" s="192"/>
      <c r="HG405" s="192"/>
      <c r="HH405" s="192"/>
      <c r="HI405" s="192"/>
      <c r="HJ405" s="192"/>
      <c r="HK405" s="192"/>
      <c r="HL405" s="192"/>
      <c r="HM405" s="192"/>
      <c r="HN405" s="192"/>
      <c r="HO405" s="192"/>
      <c r="HP405" s="192"/>
      <c r="HQ405" s="192"/>
    </row>
    <row r="406" s="191" customFormat="1" spans="1:225">
      <c r="A406" s="203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  <c r="EC406" s="192"/>
      <c r="ED406" s="192"/>
      <c r="EE406" s="192"/>
      <c r="EF406" s="192"/>
      <c r="EG406" s="192"/>
      <c r="EH406" s="192"/>
      <c r="EI406" s="192"/>
      <c r="EJ406" s="192"/>
      <c r="EK406" s="192"/>
      <c r="EL406" s="192"/>
      <c r="EM406" s="192"/>
      <c r="EN406" s="192"/>
      <c r="EO406" s="192"/>
      <c r="EP406" s="192"/>
      <c r="EQ406" s="192"/>
      <c r="ER406" s="192"/>
      <c r="ES406" s="192"/>
      <c r="ET406" s="192"/>
      <c r="EU406" s="192"/>
      <c r="EV406" s="192"/>
      <c r="EW406" s="192"/>
      <c r="EX406" s="192"/>
      <c r="EY406" s="192"/>
      <c r="EZ406" s="192"/>
      <c r="FA406" s="192"/>
      <c r="FB406" s="192"/>
      <c r="FC406" s="192"/>
      <c r="FD406" s="192"/>
      <c r="FE406" s="192"/>
      <c r="FF406" s="192"/>
      <c r="FG406" s="192"/>
      <c r="FH406" s="192"/>
      <c r="FI406" s="192"/>
      <c r="FJ406" s="192"/>
      <c r="FK406" s="192"/>
      <c r="FL406" s="192"/>
      <c r="FM406" s="192"/>
      <c r="FN406" s="192"/>
      <c r="FO406" s="192"/>
      <c r="FP406" s="192"/>
      <c r="FQ406" s="192"/>
      <c r="FR406" s="192"/>
      <c r="FS406" s="192"/>
      <c r="FT406" s="192"/>
      <c r="FU406" s="192"/>
      <c r="FV406" s="192"/>
      <c r="FW406" s="192"/>
      <c r="FX406" s="192"/>
      <c r="FY406" s="192"/>
      <c r="FZ406" s="192"/>
      <c r="GA406" s="192"/>
      <c r="GB406" s="192"/>
      <c r="GC406" s="192"/>
      <c r="GD406" s="192"/>
      <c r="GE406" s="192"/>
      <c r="GF406" s="192"/>
      <c r="GG406" s="192"/>
      <c r="GH406" s="192"/>
      <c r="GI406" s="192"/>
      <c r="GJ406" s="192"/>
      <c r="GK406" s="192"/>
      <c r="GL406" s="192"/>
      <c r="GM406" s="192"/>
      <c r="GN406" s="192"/>
      <c r="GO406" s="192"/>
      <c r="GP406" s="192"/>
      <c r="GQ406" s="192"/>
      <c r="GR406" s="192"/>
      <c r="GS406" s="192"/>
      <c r="GT406" s="192"/>
      <c r="GU406" s="192"/>
      <c r="GV406" s="192"/>
      <c r="GW406" s="192"/>
      <c r="GX406" s="192"/>
      <c r="GY406" s="192"/>
      <c r="GZ406" s="192"/>
      <c r="HA406" s="192"/>
      <c r="HB406" s="192"/>
      <c r="HC406" s="192"/>
      <c r="HD406" s="192"/>
      <c r="HE406" s="192"/>
      <c r="HF406" s="192"/>
      <c r="HG406" s="192"/>
      <c r="HH406" s="192"/>
      <c r="HI406" s="192"/>
      <c r="HJ406" s="192"/>
      <c r="HK406" s="192"/>
      <c r="HL406" s="192"/>
      <c r="HM406" s="192"/>
      <c r="HN406" s="192"/>
      <c r="HO406" s="192"/>
      <c r="HP406" s="192"/>
      <c r="HQ406" s="192"/>
    </row>
    <row r="407" s="191" customFormat="1" spans="1:225">
      <c r="A407" s="203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  <c r="EC407" s="192"/>
      <c r="ED407" s="192"/>
      <c r="EE407" s="192"/>
      <c r="EF407" s="192"/>
      <c r="EG407" s="192"/>
      <c r="EH407" s="192"/>
      <c r="EI407" s="192"/>
      <c r="EJ407" s="192"/>
      <c r="EK407" s="192"/>
      <c r="EL407" s="192"/>
      <c r="EM407" s="192"/>
      <c r="EN407" s="192"/>
      <c r="EO407" s="192"/>
      <c r="EP407" s="192"/>
      <c r="EQ407" s="192"/>
      <c r="ER407" s="192"/>
      <c r="ES407" s="192"/>
      <c r="ET407" s="192"/>
      <c r="EU407" s="192"/>
      <c r="EV407" s="192"/>
      <c r="EW407" s="192"/>
      <c r="EX407" s="192"/>
      <c r="EY407" s="192"/>
      <c r="EZ407" s="192"/>
      <c r="FA407" s="192"/>
      <c r="FB407" s="192"/>
      <c r="FC407" s="192"/>
      <c r="FD407" s="192"/>
      <c r="FE407" s="192"/>
      <c r="FF407" s="192"/>
      <c r="FG407" s="192"/>
      <c r="FH407" s="192"/>
      <c r="FI407" s="192"/>
      <c r="FJ407" s="192"/>
      <c r="FK407" s="192"/>
      <c r="FL407" s="192"/>
      <c r="FM407" s="192"/>
      <c r="FN407" s="192"/>
      <c r="FO407" s="192"/>
      <c r="FP407" s="192"/>
      <c r="FQ407" s="192"/>
      <c r="FR407" s="192"/>
      <c r="FS407" s="192"/>
      <c r="FT407" s="192"/>
      <c r="FU407" s="192"/>
      <c r="FV407" s="192"/>
      <c r="FW407" s="192"/>
      <c r="FX407" s="192"/>
      <c r="FY407" s="192"/>
      <c r="FZ407" s="192"/>
      <c r="GA407" s="192"/>
      <c r="GB407" s="192"/>
      <c r="GC407" s="192"/>
      <c r="GD407" s="192"/>
      <c r="GE407" s="192"/>
      <c r="GF407" s="192"/>
      <c r="GG407" s="192"/>
      <c r="GH407" s="192"/>
      <c r="GI407" s="192"/>
      <c r="GJ407" s="192"/>
      <c r="GK407" s="192"/>
      <c r="GL407" s="192"/>
      <c r="GM407" s="192"/>
      <c r="GN407" s="192"/>
      <c r="GO407" s="192"/>
      <c r="GP407" s="192"/>
      <c r="GQ407" s="192"/>
      <c r="GR407" s="192"/>
      <c r="GS407" s="192"/>
      <c r="GT407" s="192"/>
      <c r="GU407" s="192"/>
      <c r="GV407" s="192"/>
      <c r="GW407" s="192"/>
      <c r="GX407" s="192"/>
      <c r="GY407" s="192"/>
      <c r="GZ407" s="192"/>
      <c r="HA407" s="192"/>
      <c r="HB407" s="192"/>
      <c r="HC407" s="192"/>
      <c r="HD407" s="192"/>
      <c r="HE407" s="192"/>
      <c r="HF407" s="192"/>
      <c r="HG407" s="192"/>
      <c r="HH407" s="192"/>
      <c r="HI407" s="192"/>
      <c r="HJ407" s="192"/>
      <c r="HK407" s="192"/>
      <c r="HL407" s="192"/>
      <c r="HM407" s="192"/>
      <c r="HN407" s="192"/>
      <c r="HO407" s="192"/>
      <c r="HP407" s="192"/>
      <c r="HQ407" s="192"/>
    </row>
    <row r="408" s="191" customFormat="1" spans="1:225">
      <c r="A408" s="203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  <c r="EC408" s="192"/>
      <c r="ED408" s="192"/>
      <c r="EE408" s="192"/>
      <c r="EF408" s="192"/>
      <c r="EG408" s="192"/>
      <c r="EH408" s="192"/>
      <c r="EI408" s="192"/>
      <c r="EJ408" s="192"/>
      <c r="EK408" s="192"/>
      <c r="EL408" s="192"/>
      <c r="EM408" s="192"/>
      <c r="EN408" s="192"/>
      <c r="EO408" s="192"/>
      <c r="EP408" s="192"/>
      <c r="EQ408" s="192"/>
      <c r="ER408" s="192"/>
      <c r="ES408" s="192"/>
      <c r="ET408" s="192"/>
      <c r="EU408" s="192"/>
      <c r="EV408" s="192"/>
      <c r="EW408" s="192"/>
      <c r="EX408" s="192"/>
      <c r="EY408" s="192"/>
      <c r="EZ408" s="192"/>
      <c r="FA408" s="192"/>
      <c r="FB408" s="192"/>
      <c r="FC408" s="192"/>
      <c r="FD408" s="192"/>
      <c r="FE408" s="192"/>
      <c r="FF408" s="192"/>
      <c r="FG408" s="192"/>
      <c r="FH408" s="192"/>
      <c r="FI408" s="192"/>
      <c r="FJ408" s="192"/>
      <c r="FK408" s="192"/>
      <c r="FL408" s="192"/>
      <c r="FM408" s="192"/>
      <c r="FN408" s="192"/>
      <c r="FO408" s="192"/>
      <c r="FP408" s="192"/>
      <c r="FQ408" s="192"/>
      <c r="FR408" s="192"/>
      <c r="FS408" s="192"/>
      <c r="FT408" s="192"/>
      <c r="FU408" s="192"/>
      <c r="FV408" s="192"/>
      <c r="FW408" s="192"/>
      <c r="FX408" s="192"/>
      <c r="FY408" s="192"/>
      <c r="FZ408" s="192"/>
      <c r="GA408" s="192"/>
      <c r="GB408" s="192"/>
      <c r="GC408" s="192"/>
      <c r="GD408" s="192"/>
      <c r="GE408" s="192"/>
      <c r="GF408" s="192"/>
      <c r="GG408" s="192"/>
      <c r="GH408" s="192"/>
      <c r="GI408" s="192"/>
      <c r="GJ408" s="192"/>
      <c r="GK408" s="192"/>
      <c r="GL408" s="192"/>
      <c r="GM408" s="192"/>
      <c r="GN408" s="192"/>
      <c r="GO408" s="192"/>
      <c r="GP408" s="192"/>
      <c r="GQ408" s="192"/>
      <c r="GR408" s="192"/>
      <c r="GS408" s="192"/>
      <c r="GT408" s="192"/>
      <c r="GU408" s="192"/>
      <c r="GV408" s="192"/>
      <c r="GW408" s="192"/>
      <c r="GX408" s="192"/>
      <c r="GY408" s="192"/>
      <c r="GZ408" s="192"/>
      <c r="HA408" s="192"/>
      <c r="HB408" s="192"/>
      <c r="HC408" s="192"/>
      <c r="HD408" s="192"/>
      <c r="HE408" s="192"/>
      <c r="HF408" s="192"/>
      <c r="HG408" s="192"/>
      <c r="HH408" s="192"/>
      <c r="HI408" s="192"/>
      <c r="HJ408" s="192"/>
      <c r="HK408" s="192"/>
      <c r="HL408" s="192"/>
      <c r="HM408" s="192"/>
      <c r="HN408" s="192"/>
      <c r="HO408" s="192"/>
      <c r="HP408" s="192"/>
      <c r="HQ408" s="192"/>
    </row>
    <row r="409" s="191" customFormat="1" spans="1:225">
      <c r="A409" s="203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  <c r="EC409" s="192"/>
      <c r="ED409" s="192"/>
      <c r="EE409" s="192"/>
      <c r="EF409" s="192"/>
      <c r="EG409" s="192"/>
      <c r="EH409" s="192"/>
      <c r="EI409" s="192"/>
      <c r="EJ409" s="192"/>
      <c r="EK409" s="192"/>
      <c r="EL409" s="192"/>
      <c r="EM409" s="192"/>
      <c r="EN409" s="192"/>
      <c r="EO409" s="192"/>
      <c r="EP409" s="192"/>
      <c r="EQ409" s="192"/>
      <c r="ER409" s="192"/>
      <c r="ES409" s="192"/>
      <c r="ET409" s="192"/>
      <c r="EU409" s="192"/>
      <c r="EV409" s="192"/>
      <c r="EW409" s="192"/>
      <c r="EX409" s="192"/>
      <c r="EY409" s="192"/>
      <c r="EZ409" s="192"/>
      <c r="FA409" s="192"/>
      <c r="FB409" s="192"/>
      <c r="FC409" s="192"/>
      <c r="FD409" s="192"/>
      <c r="FE409" s="192"/>
      <c r="FF409" s="192"/>
      <c r="FG409" s="192"/>
      <c r="FH409" s="192"/>
      <c r="FI409" s="192"/>
      <c r="FJ409" s="192"/>
      <c r="FK409" s="192"/>
      <c r="FL409" s="192"/>
      <c r="FM409" s="192"/>
      <c r="FN409" s="192"/>
      <c r="FO409" s="192"/>
      <c r="FP409" s="192"/>
      <c r="FQ409" s="192"/>
      <c r="FR409" s="192"/>
      <c r="FS409" s="192"/>
      <c r="FT409" s="192"/>
      <c r="FU409" s="192"/>
      <c r="FV409" s="192"/>
      <c r="FW409" s="192"/>
      <c r="FX409" s="192"/>
      <c r="FY409" s="192"/>
      <c r="FZ409" s="192"/>
      <c r="GA409" s="192"/>
      <c r="GB409" s="192"/>
      <c r="GC409" s="192"/>
      <c r="GD409" s="192"/>
      <c r="GE409" s="192"/>
      <c r="GF409" s="192"/>
      <c r="GG409" s="192"/>
      <c r="GH409" s="192"/>
      <c r="GI409" s="192"/>
      <c r="GJ409" s="192"/>
      <c r="GK409" s="192"/>
      <c r="GL409" s="192"/>
      <c r="GM409" s="192"/>
      <c r="GN409" s="192"/>
      <c r="GO409" s="192"/>
      <c r="GP409" s="192"/>
      <c r="GQ409" s="192"/>
      <c r="GR409" s="192"/>
      <c r="GS409" s="192"/>
      <c r="GT409" s="192"/>
      <c r="GU409" s="192"/>
      <c r="GV409" s="192"/>
      <c r="GW409" s="192"/>
      <c r="GX409" s="192"/>
      <c r="GY409" s="192"/>
      <c r="GZ409" s="192"/>
      <c r="HA409" s="192"/>
      <c r="HB409" s="192"/>
      <c r="HC409" s="192"/>
      <c r="HD409" s="192"/>
      <c r="HE409" s="192"/>
      <c r="HF409" s="192"/>
      <c r="HG409" s="192"/>
      <c r="HH409" s="192"/>
      <c r="HI409" s="192"/>
      <c r="HJ409" s="192"/>
      <c r="HK409" s="192"/>
      <c r="HL409" s="192"/>
      <c r="HM409" s="192"/>
      <c r="HN409" s="192"/>
      <c r="HO409" s="192"/>
      <c r="HP409" s="192"/>
      <c r="HQ409" s="192"/>
    </row>
    <row r="410" s="191" customFormat="1" spans="1:225">
      <c r="A410" s="203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  <c r="EC410" s="192"/>
      <c r="ED410" s="192"/>
      <c r="EE410" s="192"/>
      <c r="EF410" s="192"/>
      <c r="EG410" s="192"/>
      <c r="EH410" s="192"/>
      <c r="EI410" s="192"/>
      <c r="EJ410" s="192"/>
      <c r="EK410" s="192"/>
      <c r="EL410" s="192"/>
      <c r="EM410" s="192"/>
      <c r="EN410" s="192"/>
      <c r="EO410" s="192"/>
      <c r="EP410" s="192"/>
      <c r="EQ410" s="192"/>
      <c r="ER410" s="192"/>
      <c r="ES410" s="192"/>
      <c r="ET410" s="192"/>
      <c r="EU410" s="192"/>
      <c r="EV410" s="192"/>
      <c r="EW410" s="192"/>
      <c r="EX410" s="192"/>
      <c r="EY410" s="192"/>
      <c r="EZ410" s="192"/>
      <c r="FA410" s="192"/>
      <c r="FB410" s="192"/>
      <c r="FC410" s="192"/>
      <c r="FD410" s="192"/>
      <c r="FE410" s="192"/>
      <c r="FF410" s="192"/>
      <c r="FG410" s="192"/>
      <c r="FH410" s="192"/>
      <c r="FI410" s="192"/>
      <c r="FJ410" s="192"/>
      <c r="FK410" s="192"/>
      <c r="FL410" s="192"/>
      <c r="FM410" s="192"/>
      <c r="FN410" s="192"/>
      <c r="FO410" s="192"/>
      <c r="FP410" s="192"/>
      <c r="FQ410" s="192"/>
      <c r="FR410" s="192"/>
      <c r="FS410" s="192"/>
      <c r="FT410" s="192"/>
      <c r="FU410" s="192"/>
      <c r="FV410" s="192"/>
      <c r="FW410" s="192"/>
      <c r="FX410" s="192"/>
      <c r="FY410" s="192"/>
      <c r="FZ410" s="192"/>
      <c r="GA410" s="192"/>
      <c r="GB410" s="192"/>
      <c r="GC410" s="192"/>
      <c r="GD410" s="192"/>
      <c r="GE410" s="192"/>
      <c r="GF410" s="192"/>
      <c r="GG410" s="192"/>
      <c r="GH410" s="192"/>
      <c r="GI410" s="192"/>
      <c r="GJ410" s="192"/>
      <c r="GK410" s="192"/>
      <c r="GL410" s="192"/>
      <c r="GM410" s="192"/>
      <c r="GN410" s="192"/>
      <c r="GO410" s="192"/>
      <c r="GP410" s="192"/>
      <c r="GQ410" s="192"/>
      <c r="GR410" s="192"/>
      <c r="GS410" s="192"/>
      <c r="GT410" s="192"/>
      <c r="GU410" s="192"/>
      <c r="GV410" s="192"/>
      <c r="GW410" s="192"/>
      <c r="GX410" s="192"/>
      <c r="GY410" s="192"/>
      <c r="GZ410" s="192"/>
      <c r="HA410" s="192"/>
      <c r="HB410" s="192"/>
      <c r="HC410" s="192"/>
      <c r="HD410" s="192"/>
      <c r="HE410" s="192"/>
      <c r="HF410" s="192"/>
      <c r="HG410" s="192"/>
      <c r="HH410" s="192"/>
      <c r="HI410" s="192"/>
      <c r="HJ410" s="192"/>
      <c r="HK410" s="192"/>
      <c r="HL410" s="192"/>
      <c r="HM410" s="192"/>
      <c r="HN410" s="192"/>
      <c r="HO410" s="192"/>
      <c r="HP410" s="192"/>
      <c r="HQ410" s="192"/>
    </row>
    <row r="411" s="191" customFormat="1" spans="1:225">
      <c r="A411" s="203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  <c r="EC411" s="192"/>
      <c r="ED411" s="192"/>
      <c r="EE411" s="192"/>
      <c r="EF411" s="192"/>
      <c r="EG411" s="192"/>
      <c r="EH411" s="192"/>
      <c r="EI411" s="192"/>
      <c r="EJ411" s="192"/>
      <c r="EK411" s="192"/>
      <c r="EL411" s="192"/>
      <c r="EM411" s="192"/>
      <c r="EN411" s="192"/>
      <c r="EO411" s="192"/>
      <c r="EP411" s="192"/>
      <c r="EQ411" s="192"/>
      <c r="ER411" s="192"/>
      <c r="ES411" s="192"/>
      <c r="ET411" s="192"/>
      <c r="EU411" s="192"/>
      <c r="EV411" s="192"/>
      <c r="EW411" s="192"/>
      <c r="EX411" s="192"/>
      <c r="EY411" s="192"/>
      <c r="EZ411" s="192"/>
      <c r="FA411" s="192"/>
      <c r="FB411" s="192"/>
      <c r="FC411" s="192"/>
      <c r="FD411" s="192"/>
      <c r="FE411" s="192"/>
      <c r="FF411" s="192"/>
      <c r="FG411" s="192"/>
      <c r="FH411" s="192"/>
      <c r="FI411" s="192"/>
      <c r="FJ411" s="192"/>
      <c r="FK411" s="192"/>
      <c r="FL411" s="192"/>
      <c r="FM411" s="192"/>
      <c r="FN411" s="192"/>
      <c r="FO411" s="192"/>
      <c r="FP411" s="192"/>
      <c r="FQ411" s="192"/>
      <c r="FR411" s="192"/>
      <c r="FS411" s="192"/>
      <c r="FT411" s="192"/>
      <c r="FU411" s="192"/>
      <c r="FV411" s="192"/>
      <c r="FW411" s="192"/>
      <c r="FX411" s="192"/>
      <c r="FY411" s="192"/>
      <c r="FZ411" s="192"/>
      <c r="GA411" s="192"/>
      <c r="GB411" s="192"/>
      <c r="GC411" s="192"/>
      <c r="GD411" s="192"/>
      <c r="GE411" s="192"/>
      <c r="GF411" s="192"/>
      <c r="GG411" s="192"/>
      <c r="GH411" s="192"/>
      <c r="GI411" s="192"/>
      <c r="GJ411" s="192"/>
      <c r="GK411" s="192"/>
      <c r="GL411" s="192"/>
      <c r="GM411" s="192"/>
      <c r="GN411" s="192"/>
      <c r="GO411" s="192"/>
      <c r="GP411" s="192"/>
      <c r="GQ411" s="192"/>
      <c r="GR411" s="192"/>
      <c r="GS411" s="192"/>
      <c r="GT411" s="192"/>
      <c r="GU411" s="192"/>
      <c r="GV411" s="192"/>
      <c r="GW411" s="192"/>
      <c r="GX411" s="192"/>
      <c r="GY411" s="192"/>
      <c r="GZ411" s="192"/>
      <c r="HA411" s="192"/>
      <c r="HB411" s="192"/>
      <c r="HC411" s="192"/>
      <c r="HD411" s="192"/>
      <c r="HE411" s="192"/>
      <c r="HF411" s="192"/>
      <c r="HG411" s="192"/>
      <c r="HH411" s="192"/>
      <c r="HI411" s="192"/>
      <c r="HJ411" s="192"/>
      <c r="HK411" s="192"/>
      <c r="HL411" s="192"/>
      <c r="HM411" s="192"/>
      <c r="HN411" s="192"/>
      <c r="HO411" s="192"/>
      <c r="HP411" s="192"/>
      <c r="HQ411" s="192"/>
    </row>
    <row r="412" s="191" customFormat="1" spans="1:225">
      <c r="A412" s="203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  <c r="EC412" s="192"/>
      <c r="ED412" s="192"/>
      <c r="EE412" s="192"/>
      <c r="EF412" s="192"/>
      <c r="EG412" s="192"/>
      <c r="EH412" s="192"/>
      <c r="EI412" s="192"/>
      <c r="EJ412" s="192"/>
      <c r="EK412" s="192"/>
      <c r="EL412" s="192"/>
      <c r="EM412" s="192"/>
      <c r="EN412" s="192"/>
      <c r="EO412" s="192"/>
      <c r="EP412" s="192"/>
      <c r="EQ412" s="192"/>
      <c r="ER412" s="192"/>
      <c r="ES412" s="192"/>
      <c r="ET412" s="192"/>
      <c r="EU412" s="192"/>
      <c r="EV412" s="192"/>
      <c r="EW412" s="192"/>
      <c r="EX412" s="192"/>
      <c r="EY412" s="192"/>
      <c r="EZ412" s="192"/>
      <c r="FA412" s="192"/>
      <c r="FB412" s="192"/>
      <c r="FC412" s="192"/>
      <c r="FD412" s="192"/>
      <c r="FE412" s="192"/>
      <c r="FF412" s="192"/>
      <c r="FG412" s="192"/>
      <c r="FH412" s="192"/>
      <c r="FI412" s="192"/>
      <c r="FJ412" s="192"/>
      <c r="FK412" s="192"/>
      <c r="FL412" s="192"/>
      <c r="FM412" s="192"/>
      <c r="FN412" s="192"/>
      <c r="FO412" s="192"/>
      <c r="FP412" s="192"/>
      <c r="FQ412" s="192"/>
      <c r="FR412" s="192"/>
      <c r="FS412" s="192"/>
      <c r="FT412" s="192"/>
      <c r="FU412" s="192"/>
      <c r="FV412" s="192"/>
      <c r="FW412" s="192"/>
      <c r="FX412" s="192"/>
      <c r="FY412" s="192"/>
      <c r="FZ412" s="192"/>
      <c r="GA412" s="192"/>
      <c r="GB412" s="192"/>
      <c r="GC412" s="192"/>
      <c r="GD412" s="192"/>
      <c r="GE412" s="192"/>
      <c r="GF412" s="192"/>
      <c r="GG412" s="192"/>
      <c r="GH412" s="192"/>
      <c r="GI412" s="192"/>
      <c r="GJ412" s="192"/>
      <c r="GK412" s="192"/>
      <c r="GL412" s="192"/>
      <c r="GM412" s="192"/>
      <c r="GN412" s="192"/>
      <c r="GO412" s="192"/>
      <c r="GP412" s="192"/>
      <c r="GQ412" s="192"/>
      <c r="GR412" s="192"/>
      <c r="GS412" s="192"/>
      <c r="GT412" s="192"/>
      <c r="GU412" s="192"/>
      <c r="GV412" s="192"/>
      <c r="GW412" s="192"/>
      <c r="GX412" s="192"/>
      <c r="GY412" s="192"/>
      <c r="GZ412" s="192"/>
      <c r="HA412" s="192"/>
      <c r="HB412" s="192"/>
      <c r="HC412" s="192"/>
      <c r="HD412" s="192"/>
      <c r="HE412" s="192"/>
      <c r="HF412" s="192"/>
      <c r="HG412" s="192"/>
      <c r="HH412" s="192"/>
      <c r="HI412" s="192"/>
      <c r="HJ412" s="192"/>
      <c r="HK412" s="192"/>
      <c r="HL412" s="192"/>
      <c r="HM412" s="192"/>
      <c r="HN412" s="192"/>
      <c r="HO412" s="192"/>
      <c r="HP412" s="192"/>
      <c r="HQ412" s="192"/>
    </row>
    <row r="413" s="191" customFormat="1" spans="1:225">
      <c r="A413" s="203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  <c r="EC413" s="192"/>
      <c r="ED413" s="192"/>
      <c r="EE413" s="192"/>
      <c r="EF413" s="192"/>
      <c r="EG413" s="192"/>
      <c r="EH413" s="192"/>
      <c r="EI413" s="192"/>
      <c r="EJ413" s="192"/>
      <c r="EK413" s="192"/>
      <c r="EL413" s="192"/>
      <c r="EM413" s="192"/>
      <c r="EN413" s="192"/>
      <c r="EO413" s="192"/>
      <c r="EP413" s="192"/>
      <c r="EQ413" s="192"/>
      <c r="ER413" s="192"/>
      <c r="ES413" s="192"/>
      <c r="ET413" s="192"/>
      <c r="EU413" s="192"/>
      <c r="EV413" s="192"/>
      <c r="EW413" s="192"/>
      <c r="EX413" s="192"/>
      <c r="EY413" s="192"/>
      <c r="EZ413" s="192"/>
      <c r="FA413" s="192"/>
      <c r="FB413" s="192"/>
      <c r="FC413" s="192"/>
      <c r="FD413" s="192"/>
      <c r="FE413" s="192"/>
      <c r="FF413" s="192"/>
      <c r="FG413" s="192"/>
      <c r="FH413" s="192"/>
      <c r="FI413" s="192"/>
      <c r="FJ413" s="192"/>
      <c r="FK413" s="192"/>
      <c r="FL413" s="192"/>
      <c r="FM413" s="192"/>
      <c r="FN413" s="192"/>
      <c r="FO413" s="192"/>
      <c r="FP413" s="192"/>
      <c r="FQ413" s="192"/>
      <c r="FR413" s="192"/>
      <c r="FS413" s="192"/>
      <c r="FT413" s="192"/>
      <c r="FU413" s="192"/>
      <c r="FV413" s="192"/>
      <c r="FW413" s="192"/>
      <c r="FX413" s="192"/>
      <c r="FY413" s="192"/>
      <c r="FZ413" s="192"/>
      <c r="GA413" s="192"/>
      <c r="GB413" s="192"/>
      <c r="GC413" s="192"/>
      <c r="GD413" s="192"/>
      <c r="GE413" s="192"/>
      <c r="GF413" s="192"/>
      <c r="GG413" s="192"/>
      <c r="GH413" s="192"/>
      <c r="GI413" s="192"/>
      <c r="GJ413" s="192"/>
      <c r="GK413" s="192"/>
      <c r="GL413" s="192"/>
      <c r="GM413" s="192"/>
      <c r="GN413" s="192"/>
      <c r="GO413" s="192"/>
      <c r="GP413" s="192"/>
      <c r="GQ413" s="192"/>
      <c r="GR413" s="192"/>
      <c r="GS413" s="192"/>
      <c r="GT413" s="192"/>
      <c r="GU413" s="192"/>
      <c r="GV413" s="192"/>
      <c r="GW413" s="192"/>
      <c r="GX413" s="192"/>
      <c r="GY413" s="192"/>
      <c r="GZ413" s="192"/>
      <c r="HA413" s="192"/>
      <c r="HB413" s="192"/>
      <c r="HC413" s="192"/>
      <c r="HD413" s="192"/>
      <c r="HE413" s="192"/>
      <c r="HF413" s="192"/>
      <c r="HG413" s="192"/>
      <c r="HH413" s="192"/>
      <c r="HI413" s="192"/>
      <c r="HJ413" s="192"/>
      <c r="HK413" s="192"/>
      <c r="HL413" s="192"/>
      <c r="HM413" s="192"/>
      <c r="HN413" s="192"/>
      <c r="HO413" s="192"/>
      <c r="HP413" s="192"/>
      <c r="HQ413" s="192"/>
    </row>
    <row r="414" s="191" customFormat="1" spans="1:225">
      <c r="A414" s="203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  <c r="EC414" s="192"/>
      <c r="ED414" s="192"/>
      <c r="EE414" s="192"/>
      <c r="EF414" s="192"/>
      <c r="EG414" s="192"/>
      <c r="EH414" s="192"/>
      <c r="EI414" s="192"/>
      <c r="EJ414" s="192"/>
      <c r="EK414" s="192"/>
      <c r="EL414" s="192"/>
      <c r="EM414" s="192"/>
      <c r="EN414" s="192"/>
      <c r="EO414" s="192"/>
      <c r="EP414" s="192"/>
      <c r="EQ414" s="192"/>
      <c r="ER414" s="192"/>
      <c r="ES414" s="192"/>
      <c r="ET414" s="192"/>
      <c r="EU414" s="192"/>
      <c r="EV414" s="192"/>
      <c r="EW414" s="192"/>
      <c r="EX414" s="192"/>
      <c r="EY414" s="192"/>
      <c r="EZ414" s="192"/>
      <c r="FA414" s="192"/>
      <c r="FB414" s="192"/>
      <c r="FC414" s="192"/>
      <c r="FD414" s="192"/>
      <c r="FE414" s="192"/>
      <c r="FF414" s="192"/>
      <c r="FG414" s="192"/>
      <c r="FH414" s="192"/>
      <c r="FI414" s="192"/>
      <c r="FJ414" s="192"/>
      <c r="FK414" s="192"/>
      <c r="FL414" s="192"/>
      <c r="FM414" s="192"/>
      <c r="FN414" s="192"/>
      <c r="FO414" s="192"/>
      <c r="FP414" s="192"/>
      <c r="FQ414" s="192"/>
      <c r="FR414" s="192"/>
      <c r="FS414" s="192"/>
      <c r="FT414" s="192"/>
      <c r="FU414" s="192"/>
      <c r="FV414" s="192"/>
      <c r="FW414" s="192"/>
      <c r="FX414" s="192"/>
      <c r="FY414" s="192"/>
      <c r="FZ414" s="192"/>
      <c r="GA414" s="192"/>
      <c r="GB414" s="192"/>
      <c r="GC414" s="192"/>
      <c r="GD414" s="192"/>
      <c r="GE414" s="192"/>
      <c r="GF414" s="192"/>
      <c r="GG414" s="192"/>
      <c r="GH414" s="192"/>
      <c r="GI414" s="192"/>
      <c r="GJ414" s="192"/>
      <c r="GK414" s="192"/>
      <c r="GL414" s="192"/>
      <c r="GM414" s="192"/>
      <c r="GN414" s="192"/>
      <c r="GO414" s="192"/>
      <c r="GP414" s="192"/>
      <c r="GQ414" s="192"/>
      <c r="GR414" s="192"/>
      <c r="GS414" s="192"/>
      <c r="GT414" s="192"/>
      <c r="GU414" s="192"/>
      <c r="GV414" s="192"/>
      <c r="GW414" s="192"/>
      <c r="GX414" s="192"/>
      <c r="GY414" s="192"/>
      <c r="GZ414" s="192"/>
      <c r="HA414" s="192"/>
      <c r="HB414" s="192"/>
      <c r="HC414" s="192"/>
      <c r="HD414" s="192"/>
      <c r="HE414" s="192"/>
      <c r="HF414" s="192"/>
      <c r="HG414" s="192"/>
      <c r="HH414" s="192"/>
      <c r="HI414" s="192"/>
      <c r="HJ414" s="192"/>
      <c r="HK414" s="192"/>
      <c r="HL414" s="192"/>
      <c r="HM414" s="192"/>
      <c r="HN414" s="192"/>
      <c r="HO414" s="192"/>
      <c r="HP414" s="192"/>
      <c r="HQ414" s="192"/>
    </row>
    <row r="415" s="191" customFormat="1" spans="1:225">
      <c r="A415" s="203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  <c r="EC415" s="192"/>
      <c r="ED415" s="192"/>
      <c r="EE415" s="192"/>
      <c r="EF415" s="192"/>
      <c r="EG415" s="192"/>
      <c r="EH415" s="192"/>
      <c r="EI415" s="192"/>
      <c r="EJ415" s="192"/>
      <c r="EK415" s="192"/>
      <c r="EL415" s="192"/>
      <c r="EM415" s="192"/>
      <c r="EN415" s="192"/>
      <c r="EO415" s="192"/>
      <c r="EP415" s="192"/>
      <c r="EQ415" s="192"/>
      <c r="ER415" s="192"/>
      <c r="ES415" s="192"/>
      <c r="ET415" s="192"/>
      <c r="EU415" s="192"/>
      <c r="EV415" s="192"/>
      <c r="EW415" s="192"/>
      <c r="EX415" s="192"/>
      <c r="EY415" s="192"/>
      <c r="EZ415" s="192"/>
      <c r="FA415" s="192"/>
      <c r="FB415" s="192"/>
      <c r="FC415" s="192"/>
      <c r="FD415" s="192"/>
      <c r="FE415" s="192"/>
      <c r="FF415" s="192"/>
      <c r="FG415" s="192"/>
      <c r="FH415" s="192"/>
      <c r="FI415" s="192"/>
      <c r="FJ415" s="192"/>
      <c r="FK415" s="192"/>
      <c r="FL415" s="192"/>
      <c r="FM415" s="192"/>
      <c r="FN415" s="192"/>
      <c r="FO415" s="192"/>
      <c r="FP415" s="192"/>
      <c r="FQ415" s="192"/>
      <c r="FR415" s="192"/>
      <c r="FS415" s="192"/>
      <c r="FT415" s="192"/>
      <c r="FU415" s="192"/>
      <c r="FV415" s="192"/>
      <c r="FW415" s="192"/>
      <c r="FX415" s="192"/>
      <c r="FY415" s="192"/>
      <c r="FZ415" s="192"/>
      <c r="GA415" s="192"/>
      <c r="GB415" s="192"/>
      <c r="GC415" s="192"/>
      <c r="GD415" s="192"/>
      <c r="GE415" s="192"/>
      <c r="GF415" s="192"/>
      <c r="GG415" s="192"/>
      <c r="GH415" s="192"/>
      <c r="GI415" s="192"/>
      <c r="GJ415" s="192"/>
      <c r="GK415" s="192"/>
      <c r="GL415" s="192"/>
      <c r="GM415" s="192"/>
      <c r="GN415" s="192"/>
      <c r="GO415" s="192"/>
      <c r="GP415" s="192"/>
      <c r="GQ415" s="192"/>
      <c r="GR415" s="192"/>
      <c r="GS415" s="192"/>
      <c r="GT415" s="192"/>
      <c r="GU415" s="192"/>
      <c r="GV415" s="192"/>
      <c r="GW415" s="192"/>
      <c r="GX415" s="192"/>
      <c r="GY415" s="192"/>
      <c r="GZ415" s="192"/>
      <c r="HA415" s="192"/>
      <c r="HB415" s="192"/>
      <c r="HC415" s="192"/>
      <c r="HD415" s="192"/>
      <c r="HE415" s="192"/>
      <c r="HF415" s="192"/>
      <c r="HG415" s="192"/>
      <c r="HH415" s="192"/>
      <c r="HI415" s="192"/>
      <c r="HJ415" s="192"/>
      <c r="HK415" s="192"/>
      <c r="HL415" s="192"/>
      <c r="HM415" s="192"/>
      <c r="HN415" s="192"/>
      <c r="HO415" s="192"/>
      <c r="HP415" s="192"/>
      <c r="HQ415" s="192"/>
    </row>
    <row r="416" s="191" customFormat="1" spans="1:225">
      <c r="A416" s="203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  <c r="EC416" s="192"/>
      <c r="ED416" s="192"/>
      <c r="EE416" s="192"/>
      <c r="EF416" s="192"/>
      <c r="EG416" s="192"/>
      <c r="EH416" s="192"/>
      <c r="EI416" s="192"/>
      <c r="EJ416" s="192"/>
      <c r="EK416" s="192"/>
      <c r="EL416" s="192"/>
      <c r="EM416" s="192"/>
      <c r="EN416" s="192"/>
      <c r="EO416" s="192"/>
      <c r="EP416" s="192"/>
      <c r="EQ416" s="192"/>
      <c r="ER416" s="192"/>
      <c r="ES416" s="192"/>
      <c r="ET416" s="192"/>
      <c r="EU416" s="192"/>
      <c r="EV416" s="192"/>
      <c r="EW416" s="192"/>
      <c r="EX416" s="192"/>
      <c r="EY416" s="192"/>
      <c r="EZ416" s="192"/>
      <c r="FA416" s="192"/>
      <c r="FB416" s="192"/>
      <c r="FC416" s="192"/>
      <c r="FD416" s="192"/>
      <c r="FE416" s="192"/>
      <c r="FF416" s="192"/>
      <c r="FG416" s="192"/>
      <c r="FH416" s="192"/>
      <c r="FI416" s="192"/>
      <c r="FJ416" s="192"/>
      <c r="FK416" s="192"/>
      <c r="FL416" s="192"/>
      <c r="FM416" s="192"/>
      <c r="FN416" s="192"/>
      <c r="FO416" s="192"/>
      <c r="FP416" s="192"/>
      <c r="FQ416" s="192"/>
      <c r="FR416" s="192"/>
      <c r="FS416" s="192"/>
      <c r="FT416" s="192"/>
      <c r="FU416" s="192"/>
      <c r="FV416" s="192"/>
      <c r="FW416" s="192"/>
      <c r="FX416" s="192"/>
      <c r="FY416" s="192"/>
      <c r="FZ416" s="192"/>
      <c r="GA416" s="192"/>
      <c r="GB416" s="192"/>
      <c r="GC416" s="192"/>
      <c r="GD416" s="192"/>
      <c r="GE416" s="192"/>
      <c r="GF416" s="192"/>
      <c r="GG416" s="192"/>
      <c r="GH416" s="192"/>
      <c r="GI416" s="192"/>
      <c r="GJ416" s="192"/>
      <c r="GK416" s="192"/>
      <c r="GL416" s="192"/>
      <c r="GM416" s="192"/>
      <c r="GN416" s="192"/>
      <c r="GO416" s="192"/>
      <c r="GP416" s="192"/>
      <c r="GQ416" s="192"/>
      <c r="GR416" s="192"/>
      <c r="GS416" s="192"/>
      <c r="GT416" s="192"/>
      <c r="GU416" s="192"/>
      <c r="GV416" s="192"/>
      <c r="GW416" s="192"/>
      <c r="GX416" s="192"/>
      <c r="GY416" s="192"/>
      <c r="GZ416" s="192"/>
      <c r="HA416" s="192"/>
      <c r="HB416" s="192"/>
      <c r="HC416" s="192"/>
      <c r="HD416" s="192"/>
      <c r="HE416" s="192"/>
      <c r="HF416" s="192"/>
      <c r="HG416" s="192"/>
      <c r="HH416" s="192"/>
      <c r="HI416" s="192"/>
      <c r="HJ416" s="192"/>
      <c r="HK416" s="192"/>
      <c r="HL416" s="192"/>
      <c r="HM416" s="192"/>
      <c r="HN416" s="192"/>
      <c r="HO416" s="192"/>
      <c r="HP416" s="192"/>
      <c r="HQ416" s="192"/>
    </row>
    <row r="417" s="191" customFormat="1" spans="1:225">
      <c r="A417" s="203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  <c r="EC417" s="192"/>
      <c r="ED417" s="192"/>
      <c r="EE417" s="192"/>
      <c r="EF417" s="192"/>
      <c r="EG417" s="192"/>
      <c r="EH417" s="192"/>
      <c r="EI417" s="192"/>
      <c r="EJ417" s="192"/>
      <c r="EK417" s="192"/>
      <c r="EL417" s="192"/>
      <c r="EM417" s="192"/>
      <c r="EN417" s="192"/>
      <c r="EO417" s="192"/>
      <c r="EP417" s="192"/>
      <c r="EQ417" s="192"/>
      <c r="ER417" s="192"/>
      <c r="ES417" s="192"/>
      <c r="ET417" s="192"/>
      <c r="EU417" s="192"/>
      <c r="EV417" s="192"/>
      <c r="EW417" s="192"/>
      <c r="EX417" s="192"/>
      <c r="EY417" s="192"/>
      <c r="EZ417" s="192"/>
      <c r="FA417" s="192"/>
      <c r="FB417" s="192"/>
      <c r="FC417" s="192"/>
      <c r="FD417" s="192"/>
      <c r="FE417" s="192"/>
      <c r="FF417" s="192"/>
      <c r="FG417" s="192"/>
      <c r="FH417" s="192"/>
      <c r="FI417" s="192"/>
      <c r="FJ417" s="192"/>
      <c r="FK417" s="192"/>
      <c r="FL417" s="192"/>
      <c r="FM417" s="192"/>
      <c r="FN417" s="192"/>
      <c r="FO417" s="192"/>
      <c r="FP417" s="192"/>
      <c r="FQ417" s="192"/>
      <c r="FR417" s="192"/>
      <c r="FS417" s="192"/>
      <c r="FT417" s="192"/>
      <c r="FU417" s="192"/>
      <c r="FV417" s="192"/>
      <c r="FW417" s="192"/>
      <c r="FX417" s="192"/>
      <c r="FY417" s="192"/>
      <c r="FZ417" s="192"/>
      <c r="GA417" s="192"/>
      <c r="GB417" s="192"/>
      <c r="GC417" s="192"/>
      <c r="GD417" s="192"/>
      <c r="GE417" s="192"/>
      <c r="GF417" s="192"/>
      <c r="GG417" s="192"/>
      <c r="GH417" s="192"/>
      <c r="GI417" s="192"/>
      <c r="GJ417" s="192"/>
      <c r="GK417" s="192"/>
      <c r="GL417" s="192"/>
      <c r="GM417" s="192"/>
      <c r="GN417" s="192"/>
      <c r="GO417" s="192"/>
      <c r="GP417" s="192"/>
      <c r="GQ417" s="192"/>
      <c r="GR417" s="192"/>
      <c r="GS417" s="192"/>
      <c r="GT417" s="192"/>
      <c r="GU417" s="192"/>
      <c r="GV417" s="192"/>
      <c r="GW417" s="192"/>
      <c r="GX417" s="192"/>
      <c r="GY417" s="192"/>
      <c r="GZ417" s="192"/>
      <c r="HA417" s="192"/>
      <c r="HB417" s="192"/>
      <c r="HC417" s="192"/>
      <c r="HD417" s="192"/>
      <c r="HE417" s="192"/>
      <c r="HF417" s="192"/>
      <c r="HG417" s="192"/>
      <c r="HH417" s="192"/>
      <c r="HI417" s="192"/>
      <c r="HJ417" s="192"/>
      <c r="HK417" s="192"/>
      <c r="HL417" s="192"/>
      <c r="HM417" s="192"/>
      <c r="HN417" s="192"/>
      <c r="HO417" s="192"/>
      <c r="HP417" s="192"/>
      <c r="HQ417" s="192"/>
    </row>
    <row r="418" s="191" customFormat="1" spans="1:225">
      <c r="A418" s="203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  <c r="EC418" s="192"/>
      <c r="ED418" s="192"/>
      <c r="EE418" s="192"/>
      <c r="EF418" s="192"/>
      <c r="EG418" s="192"/>
      <c r="EH418" s="192"/>
      <c r="EI418" s="192"/>
      <c r="EJ418" s="192"/>
      <c r="EK418" s="192"/>
      <c r="EL418" s="192"/>
      <c r="EM418" s="192"/>
      <c r="EN418" s="192"/>
      <c r="EO418" s="192"/>
      <c r="EP418" s="192"/>
      <c r="EQ418" s="192"/>
      <c r="ER418" s="192"/>
      <c r="ES418" s="192"/>
      <c r="ET418" s="192"/>
      <c r="EU418" s="192"/>
      <c r="EV418" s="192"/>
      <c r="EW418" s="192"/>
      <c r="EX418" s="192"/>
      <c r="EY418" s="192"/>
      <c r="EZ418" s="192"/>
      <c r="FA418" s="192"/>
      <c r="FB418" s="192"/>
      <c r="FC418" s="192"/>
      <c r="FD418" s="192"/>
      <c r="FE418" s="192"/>
      <c r="FF418" s="192"/>
      <c r="FG418" s="192"/>
      <c r="FH418" s="192"/>
      <c r="FI418" s="192"/>
      <c r="FJ418" s="192"/>
      <c r="FK418" s="192"/>
      <c r="FL418" s="192"/>
      <c r="FM418" s="192"/>
      <c r="FN418" s="192"/>
      <c r="FO418" s="192"/>
      <c r="FP418" s="192"/>
      <c r="FQ418" s="192"/>
      <c r="FR418" s="192"/>
      <c r="FS418" s="192"/>
      <c r="FT418" s="192"/>
      <c r="FU418" s="192"/>
      <c r="FV418" s="192"/>
      <c r="FW418" s="192"/>
      <c r="FX418" s="192"/>
      <c r="FY418" s="192"/>
      <c r="FZ418" s="192"/>
      <c r="GA418" s="192"/>
      <c r="GB418" s="192"/>
      <c r="GC418" s="192"/>
      <c r="GD418" s="192"/>
      <c r="GE418" s="192"/>
      <c r="GF418" s="192"/>
      <c r="GG418" s="192"/>
      <c r="GH418" s="192"/>
      <c r="GI418" s="192"/>
      <c r="GJ418" s="192"/>
      <c r="GK418" s="192"/>
      <c r="GL418" s="192"/>
      <c r="GM418" s="192"/>
      <c r="GN418" s="192"/>
      <c r="GO418" s="192"/>
      <c r="GP418" s="192"/>
      <c r="GQ418" s="192"/>
      <c r="GR418" s="192"/>
      <c r="GS418" s="192"/>
      <c r="GT418" s="192"/>
      <c r="GU418" s="192"/>
      <c r="GV418" s="192"/>
      <c r="GW418" s="192"/>
      <c r="GX418" s="192"/>
      <c r="GY418" s="192"/>
      <c r="GZ418" s="192"/>
      <c r="HA418" s="192"/>
      <c r="HB418" s="192"/>
      <c r="HC418" s="192"/>
      <c r="HD418" s="192"/>
      <c r="HE418" s="192"/>
      <c r="HF418" s="192"/>
      <c r="HG418" s="192"/>
      <c r="HH418" s="192"/>
      <c r="HI418" s="192"/>
      <c r="HJ418" s="192"/>
      <c r="HK418" s="192"/>
      <c r="HL418" s="192"/>
      <c r="HM418" s="192"/>
      <c r="HN418" s="192"/>
      <c r="HO418" s="192"/>
      <c r="HP418" s="192"/>
      <c r="HQ418" s="192"/>
    </row>
    <row r="419" s="191" customFormat="1" spans="1:225">
      <c r="A419" s="203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  <c r="EC419" s="192"/>
      <c r="ED419" s="192"/>
      <c r="EE419" s="192"/>
      <c r="EF419" s="192"/>
      <c r="EG419" s="192"/>
      <c r="EH419" s="192"/>
      <c r="EI419" s="192"/>
      <c r="EJ419" s="192"/>
      <c r="EK419" s="192"/>
      <c r="EL419" s="192"/>
      <c r="EM419" s="192"/>
      <c r="EN419" s="192"/>
      <c r="EO419" s="192"/>
      <c r="EP419" s="192"/>
      <c r="EQ419" s="192"/>
      <c r="ER419" s="192"/>
      <c r="ES419" s="192"/>
      <c r="ET419" s="192"/>
      <c r="EU419" s="192"/>
      <c r="EV419" s="192"/>
      <c r="EW419" s="192"/>
      <c r="EX419" s="192"/>
      <c r="EY419" s="192"/>
      <c r="EZ419" s="192"/>
      <c r="FA419" s="192"/>
      <c r="FB419" s="192"/>
      <c r="FC419" s="192"/>
      <c r="FD419" s="192"/>
      <c r="FE419" s="192"/>
      <c r="FF419" s="192"/>
      <c r="FG419" s="192"/>
      <c r="FH419" s="192"/>
      <c r="FI419" s="192"/>
      <c r="FJ419" s="192"/>
      <c r="FK419" s="192"/>
      <c r="FL419" s="192"/>
      <c r="FM419" s="192"/>
      <c r="FN419" s="192"/>
      <c r="FO419" s="192"/>
      <c r="FP419" s="192"/>
      <c r="FQ419" s="192"/>
      <c r="FR419" s="192"/>
      <c r="FS419" s="192"/>
      <c r="FT419" s="192"/>
      <c r="FU419" s="192"/>
      <c r="FV419" s="192"/>
      <c r="FW419" s="192"/>
      <c r="FX419" s="192"/>
      <c r="FY419" s="192"/>
      <c r="FZ419" s="192"/>
      <c r="GA419" s="192"/>
      <c r="GB419" s="192"/>
      <c r="GC419" s="192"/>
      <c r="GD419" s="192"/>
      <c r="GE419" s="192"/>
      <c r="GF419" s="192"/>
      <c r="GG419" s="192"/>
      <c r="GH419" s="192"/>
      <c r="GI419" s="192"/>
      <c r="GJ419" s="192"/>
      <c r="GK419" s="192"/>
      <c r="GL419" s="192"/>
      <c r="GM419" s="192"/>
      <c r="GN419" s="192"/>
      <c r="GO419" s="192"/>
      <c r="GP419" s="192"/>
      <c r="GQ419" s="192"/>
      <c r="GR419" s="192"/>
      <c r="GS419" s="192"/>
      <c r="GT419" s="192"/>
      <c r="GU419" s="192"/>
      <c r="GV419" s="192"/>
      <c r="GW419" s="192"/>
      <c r="GX419" s="192"/>
      <c r="GY419" s="192"/>
      <c r="GZ419" s="192"/>
      <c r="HA419" s="192"/>
      <c r="HB419" s="192"/>
      <c r="HC419" s="192"/>
      <c r="HD419" s="192"/>
      <c r="HE419" s="192"/>
      <c r="HF419" s="192"/>
      <c r="HG419" s="192"/>
      <c r="HH419" s="192"/>
      <c r="HI419" s="192"/>
      <c r="HJ419" s="192"/>
      <c r="HK419" s="192"/>
      <c r="HL419" s="192"/>
      <c r="HM419" s="192"/>
      <c r="HN419" s="192"/>
      <c r="HO419" s="192"/>
      <c r="HP419" s="192"/>
      <c r="HQ419" s="192"/>
    </row>
    <row r="420" s="191" customFormat="1" spans="1:225">
      <c r="A420" s="203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  <c r="EC420" s="192"/>
      <c r="ED420" s="192"/>
      <c r="EE420" s="192"/>
      <c r="EF420" s="192"/>
      <c r="EG420" s="192"/>
      <c r="EH420" s="192"/>
      <c r="EI420" s="192"/>
      <c r="EJ420" s="192"/>
      <c r="EK420" s="192"/>
      <c r="EL420" s="192"/>
      <c r="EM420" s="192"/>
      <c r="EN420" s="192"/>
      <c r="EO420" s="192"/>
      <c r="EP420" s="192"/>
      <c r="EQ420" s="192"/>
      <c r="ER420" s="192"/>
      <c r="ES420" s="192"/>
      <c r="ET420" s="192"/>
      <c r="EU420" s="192"/>
      <c r="EV420" s="192"/>
      <c r="EW420" s="192"/>
      <c r="EX420" s="192"/>
      <c r="EY420" s="192"/>
      <c r="EZ420" s="192"/>
      <c r="FA420" s="192"/>
      <c r="FB420" s="192"/>
      <c r="FC420" s="192"/>
      <c r="FD420" s="192"/>
      <c r="FE420" s="192"/>
      <c r="FF420" s="192"/>
      <c r="FG420" s="192"/>
      <c r="FH420" s="192"/>
      <c r="FI420" s="192"/>
      <c r="FJ420" s="192"/>
      <c r="FK420" s="192"/>
      <c r="FL420" s="192"/>
      <c r="FM420" s="192"/>
      <c r="FN420" s="192"/>
      <c r="FO420" s="192"/>
      <c r="FP420" s="192"/>
      <c r="FQ420" s="192"/>
      <c r="FR420" s="192"/>
      <c r="FS420" s="192"/>
      <c r="FT420" s="192"/>
      <c r="FU420" s="192"/>
      <c r="FV420" s="192"/>
      <c r="FW420" s="192"/>
      <c r="FX420" s="192"/>
      <c r="FY420" s="192"/>
      <c r="FZ420" s="192"/>
      <c r="GA420" s="192"/>
      <c r="GB420" s="192"/>
      <c r="GC420" s="192"/>
      <c r="GD420" s="192"/>
      <c r="GE420" s="192"/>
      <c r="GF420" s="192"/>
      <c r="GG420" s="192"/>
      <c r="GH420" s="192"/>
      <c r="GI420" s="192"/>
      <c r="GJ420" s="192"/>
      <c r="GK420" s="192"/>
      <c r="GL420" s="192"/>
      <c r="GM420" s="192"/>
      <c r="GN420" s="192"/>
      <c r="GO420" s="192"/>
      <c r="GP420" s="192"/>
      <c r="GQ420" s="192"/>
      <c r="GR420" s="192"/>
      <c r="GS420" s="192"/>
      <c r="GT420" s="192"/>
      <c r="GU420" s="192"/>
      <c r="GV420" s="192"/>
      <c r="GW420" s="192"/>
      <c r="GX420" s="192"/>
      <c r="GY420" s="192"/>
      <c r="GZ420" s="192"/>
      <c r="HA420" s="192"/>
      <c r="HB420" s="192"/>
      <c r="HC420" s="192"/>
      <c r="HD420" s="192"/>
      <c r="HE420" s="192"/>
      <c r="HF420" s="192"/>
      <c r="HG420" s="192"/>
      <c r="HH420" s="192"/>
      <c r="HI420" s="192"/>
      <c r="HJ420" s="192"/>
      <c r="HK420" s="192"/>
      <c r="HL420" s="192"/>
      <c r="HM420" s="192"/>
      <c r="HN420" s="192"/>
      <c r="HO420" s="192"/>
      <c r="HP420" s="192"/>
      <c r="HQ420" s="192"/>
    </row>
    <row r="421" s="191" customFormat="1" spans="1:225">
      <c r="A421" s="203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  <c r="EC421" s="192"/>
      <c r="ED421" s="192"/>
      <c r="EE421" s="192"/>
      <c r="EF421" s="192"/>
      <c r="EG421" s="192"/>
      <c r="EH421" s="192"/>
      <c r="EI421" s="192"/>
      <c r="EJ421" s="192"/>
      <c r="EK421" s="192"/>
      <c r="EL421" s="192"/>
      <c r="EM421" s="192"/>
      <c r="EN421" s="192"/>
      <c r="EO421" s="192"/>
      <c r="EP421" s="192"/>
      <c r="EQ421" s="192"/>
      <c r="ER421" s="192"/>
      <c r="ES421" s="192"/>
      <c r="ET421" s="192"/>
      <c r="EU421" s="192"/>
      <c r="EV421" s="192"/>
      <c r="EW421" s="192"/>
      <c r="EX421" s="192"/>
      <c r="EY421" s="192"/>
      <c r="EZ421" s="192"/>
      <c r="FA421" s="192"/>
      <c r="FB421" s="192"/>
      <c r="FC421" s="192"/>
      <c r="FD421" s="192"/>
      <c r="FE421" s="192"/>
      <c r="FF421" s="192"/>
      <c r="FG421" s="192"/>
      <c r="FH421" s="192"/>
      <c r="FI421" s="192"/>
      <c r="FJ421" s="192"/>
      <c r="FK421" s="192"/>
      <c r="FL421" s="192"/>
      <c r="FM421" s="192"/>
      <c r="FN421" s="192"/>
      <c r="FO421" s="192"/>
      <c r="FP421" s="192"/>
      <c r="FQ421" s="192"/>
      <c r="FR421" s="192"/>
      <c r="FS421" s="192"/>
      <c r="FT421" s="192"/>
      <c r="FU421" s="192"/>
      <c r="FV421" s="192"/>
      <c r="FW421" s="192"/>
      <c r="FX421" s="192"/>
      <c r="FY421" s="192"/>
      <c r="FZ421" s="192"/>
      <c r="GA421" s="192"/>
      <c r="GB421" s="192"/>
      <c r="GC421" s="192"/>
      <c r="GD421" s="192"/>
      <c r="GE421" s="192"/>
      <c r="GF421" s="192"/>
      <c r="GG421" s="192"/>
      <c r="GH421" s="192"/>
      <c r="GI421" s="192"/>
      <c r="GJ421" s="192"/>
      <c r="GK421" s="192"/>
      <c r="GL421" s="192"/>
      <c r="GM421" s="192"/>
      <c r="GN421" s="192"/>
      <c r="GO421" s="192"/>
      <c r="GP421" s="192"/>
      <c r="GQ421" s="192"/>
      <c r="GR421" s="192"/>
      <c r="GS421" s="192"/>
      <c r="GT421" s="192"/>
      <c r="GU421" s="192"/>
      <c r="GV421" s="192"/>
      <c r="GW421" s="192"/>
      <c r="GX421" s="192"/>
      <c r="GY421" s="192"/>
      <c r="GZ421" s="192"/>
      <c r="HA421" s="192"/>
      <c r="HB421" s="192"/>
      <c r="HC421" s="192"/>
      <c r="HD421" s="192"/>
      <c r="HE421" s="192"/>
      <c r="HF421" s="192"/>
      <c r="HG421" s="192"/>
      <c r="HH421" s="192"/>
      <c r="HI421" s="192"/>
      <c r="HJ421" s="192"/>
      <c r="HK421" s="192"/>
      <c r="HL421" s="192"/>
      <c r="HM421" s="192"/>
      <c r="HN421" s="192"/>
      <c r="HO421" s="192"/>
      <c r="HP421" s="192"/>
      <c r="HQ421" s="192"/>
    </row>
  </sheetData>
  <mergeCells count="2">
    <mergeCell ref="A2:F2"/>
    <mergeCell ref="A15:F18"/>
  </mergeCells>
  <pageMargins left="0.826771653543307" right="0.708661417322835" top="0.748031496062992" bottom="0.748031496062992" header="0.31496062992126" footer="0.31496062992126"/>
  <pageSetup paperSize="9" scale="90" firstPageNumber="45" orientation="portrait" useFirstPageNumber="1"/>
  <headerFooter>
    <oddFooter>&amp;C第 &amp;P-1 页，共 &amp;N-1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17"/>
  <sheetViews>
    <sheetView workbookViewId="0">
      <selection activeCell="A1" sqref="A1"/>
    </sheetView>
  </sheetViews>
  <sheetFormatPr defaultColWidth="9" defaultRowHeight="14.25"/>
  <cols>
    <col min="1" max="1" width="34.375" style="177" customWidth="1"/>
    <col min="2" max="2" width="11.875" style="177" customWidth="1"/>
    <col min="3" max="3" width="10.25" style="177" customWidth="1"/>
    <col min="4" max="4" width="5.5" style="177" hidden="1" customWidth="1"/>
    <col min="5" max="5" width="11.625" style="177" customWidth="1"/>
    <col min="6" max="6" width="11.125" style="177" customWidth="1"/>
    <col min="7" max="257" width="9" style="177"/>
    <col min="258" max="258" width="42.75" style="177" customWidth="1"/>
    <col min="259" max="259" width="11.875" style="177" customWidth="1"/>
    <col min="260" max="260" width="11.25" style="177" customWidth="1"/>
    <col min="261" max="261" width="11.625" style="177" customWidth="1"/>
    <col min="262" max="262" width="12.25" style="177" customWidth="1"/>
    <col min="263" max="513" width="9" style="177"/>
    <col min="514" max="514" width="42.75" style="177" customWidth="1"/>
    <col min="515" max="515" width="11.875" style="177" customWidth="1"/>
    <col min="516" max="516" width="11.25" style="177" customWidth="1"/>
    <col min="517" max="517" width="11.625" style="177" customWidth="1"/>
    <col min="518" max="518" width="12.25" style="177" customWidth="1"/>
    <col min="519" max="769" width="9" style="177"/>
    <col min="770" max="770" width="42.75" style="177" customWidth="1"/>
    <col min="771" max="771" width="11.875" style="177" customWidth="1"/>
    <col min="772" max="772" width="11.25" style="177" customWidth="1"/>
    <col min="773" max="773" width="11.625" style="177" customWidth="1"/>
    <col min="774" max="774" width="12.25" style="177" customWidth="1"/>
    <col min="775" max="1025" width="9" style="177"/>
    <col min="1026" max="1026" width="42.75" style="177" customWidth="1"/>
    <col min="1027" max="1027" width="11.875" style="177" customWidth="1"/>
    <col min="1028" max="1028" width="11.25" style="177" customWidth="1"/>
    <col min="1029" max="1029" width="11.625" style="177" customWidth="1"/>
    <col min="1030" max="1030" width="12.25" style="177" customWidth="1"/>
    <col min="1031" max="1281" width="9" style="177"/>
    <col min="1282" max="1282" width="42.75" style="177" customWidth="1"/>
    <col min="1283" max="1283" width="11.875" style="177" customWidth="1"/>
    <col min="1284" max="1284" width="11.25" style="177" customWidth="1"/>
    <col min="1285" max="1285" width="11.625" style="177" customWidth="1"/>
    <col min="1286" max="1286" width="12.25" style="177" customWidth="1"/>
    <col min="1287" max="1537" width="9" style="177"/>
    <col min="1538" max="1538" width="42.75" style="177" customWidth="1"/>
    <col min="1539" max="1539" width="11.875" style="177" customWidth="1"/>
    <col min="1540" max="1540" width="11.25" style="177" customWidth="1"/>
    <col min="1541" max="1541" width="11.625" style="177" customWidth="1"/>
    <col min="1542" max="1542" width="12.25" style="177" customWidth="1"/>
    <col min="1543" max="1793" width="9" style="177"/>
    <col min="1794" max="1794" width="42.75" style="177" customWidth="1"/>
    <col min="1795" max="1795" width="11.875" style="177" customWidth="1"/>
    <col min="1796" max="1796" width="11.25" style="177" customWidth="1"/>
    <col min="1797" max="1797" width="11.625" style="177" customWidth="1"/>
    <col min="1798" max="1798" width="12.25" style="177" customWidth="1"/>
    <col min="1799" max="2049" width="9" style="177"/>
    <col min="2050" max="2050" width="42.75" style="177" customWidth="1"/>
    <col min="2051" max="2051" width="11.875" style="177" customWidth="1"/>
    <col min="2052" max="2052" width="11.25" style="177" customWidth="1"/>
    <col min="2053" max="2053" width="11.625" style="177" customWidth="1"/>
    <col min="2054" max="2054" width="12.25" style="177" customWidth="1"/>
    <col min="2055" max="2305" width="9" style="177"/>
    <col min="2306" max="2306" width="42.75" style="177" customWidth="1"/>
    <col min="2307" max="2307" width="11.875" style="177" customWidth="1"/>
    <col min="2308" max="2308" width="11.25" style="177" customWidth="1"/>
    <col min="2309" max="2309" width="11.625" style="177" customWidth="1"/>
    <col min="2310" max="2310" width="12.25" style="177" customWidth="1"/>
    <col min="2311" max="2561" width="9" style="177"/>
    <col min="2562" max="2562" width="42.75" style="177" customWidth="1"/>
    <col min="2563" max="2563" width="11.875" style="177" customWidth="1"/>
    <col min="2564" max="2564" width="11.25" style="177" customWidth="1"/>
    <col min="2565" max="2565" width="11.625" style="177" customWidth="1"/>
    <col min="2566" max="2566" width="12.25" style="177" customWidth="1"/>
    <col min="2567" max="2817" width="9" style="177"/>
    <col min="2818" max="2818" width="42.75" style="177" customWidth="1"/>
    <col min="2819" max="2819" width="11.875" style="177" customWidth="1"/>
    <col min="2820" max="2820" width="11.25" style="177" customWidth="1"/>
    <col min="2821" max="2821" width="11.625" style="177" customWidth="1"/>
    <col min="2822" max="2822" width="12.25" style="177" customWidth="1"/>
    <col min="2823" max="3073" width="9" style="177"/>
    <col min="3074" max="3074" width="42.75" style="177" customWidth="1"/>
    <col min="3075" max="3075" width="11.875" style="177" customWidth="1"/>
    <col min="3076" max="3076" width="11.25" style="177" customWidth="1"/>
    <col min="3077" max="3077" width="11.625" style="177" customWidth="1"/>
    <col min="3078" max="3078" width="12.25" style="177" customWidth="1"/>
    <col min="3079" max="3329" width="9" style="177"/>
    <col min="3330" max="3330" width="42.75" style="177" customWidth="1"/>
    <col min="3331" max="3331" width="11.875" style="177" customWidth="1"/>
    <col min="3332" max="3332" width="11.25" style="177" customWidth="1"/>
    <col min="3333" max="3333" width="11.625" style="177" customWidth="1"/>
    <col min="3334" max="3334" width="12.25" style="177" customWidth="1"/>
    <col min="3335" max="3585" width="9" style="177"/>
    <col min="3586" max="3586" width="42.75" style="177" customWidth="1"/>
    <col min="3587" max="3587" width="11.875" style="177" customWidth="1"/>
    <col min="3588" max="3588" width="11.25" style="177" customWidth="1"/>
    <col min="3589" max="3589" width="11.625" style="177" customWidth="1"/>
    <col min="3590" max="3590" width="12.25" style="177" customWidth="1"/>
    <col min="3591" max="3841" width="9" style="177"/>
    <col min="3842" max="3842" width="42.75" style="177" customWidth="1"/>
    <col min="3843" max="3843" width="11.875" style="177" customWidth="1"/>
    <col min="3844" max="3844" width="11.25" style="177" customWidth="1"/>
    <col min="3845" max="3845" width="11.625" style="177" customWidth="1"/>
    <col min="3846" max="3846" width="12.25" style="177" customWidth="1"/>
    <col min="3847" max="4097" width="9" style="177"/>
    <col min="4098" max="4098" width="42.75" style="177" customWidth="1"/>
    <col min="4099" max="4099" width="11.875" style="177" customWidth="1"/>
    <col min="4100" max="4100" width="11.25" style="177" customWidth="1"/>
    <col min="4101" max="4101" width="11.625" style="177" customWidth="1"/>
    <col min="4102" max="4102" width="12.25" style="177" customWidth="1"/>
    <col min="4103" max="4353" width="9" style="177"/>
    <col min="4354" max="4354" width="42.75" style="177" customWidth="1"/>
    <col min="4355" max="4355" width="11.875" style="177" customWidth="1"/>
    <col min="4356" max="4356" width="11.25" style="177" customWidth="1"/>
    <col min="4357" max="4357" width="11.625" style="177" customWidth="1"/>
    <col min="4358" max="4358" width="12.25" style="177" customWidth="1"/>
    <col min="4359" max="4609" width="9" style="177"/>
    <col min="4610" max="4610" width="42.75" style="177" customWidth="1"/>
    <col min="4611" max="4611" width="11.875" style="177" customWidth="1"/>
    <col min="4612" max="4612" width="11.25" style="177" customWidth="1"/>
    <col min="4613" max="4613" width="11.625" style="177" customWidth="1"/>
    <col min="4614" max="4614" width="12.25" style="177" customWidth="1"/>
    <col min="4615" max="4865" width="9" style="177"/>
    <col min="4866" max="4866" width="42.75" style="177" customWidth="1"/>
    <col min="4867" max="4867" width="11.875" style="177" customWidth="1"/>
    <col min="4868" max="4868" width="11.25" style="177" customWidth="1"/>
    <col min="4869" max="4869" width="11.625" style="177" customWidth="1"/>
    <col min="4870" max="4870" width="12.25" style="177" customWidth="1"/>
    <col min="4871" max="5121" width="9" style="177"/>
    <col min="5122" max="5122" width="42.75" style="177" customWidth="1"/>
    <col min="5123" max="5123" width="11.875" style="177" customWidth="1"/>
    <col min="5124" max="5124" width="11.25" style="177" customWidth="1"/>
    <col min="5125" max="5125" width="11.625" style="177" customWidth="1"/>
    <col min="5126" max="5126" width="12.25" style="177" customWidth="1"/>
    <col min="5127" max="5377" width="9" style="177"/>
    <col min="5378" max="5378" width="42.75" style="177" customWidth="1"/>
    <col min="5379" max="5379" width="11.875" style="177" customWidth="1"/>
    <col min="5380" max="5380" width="11.25" style="177" customWidth="1"/>
    <col min="5381" max="5381" width="11.625" style="177" customWidth="1"/>
    <col min="5382" max="5382" width="12.25" style="177" customWidth="1"/>
    <col min="5383" max="5633" width="9" style="177"/>
    <col min="5634" max="5634" width="42.75" style="177" customWidth="1"/>
    <col min="5635" max="5635" width="11.875" style="177" customWidth="1"/>
    <col min="5636" max="5636" width="11.25" style="177" customWidth="1"/>
    <col min="5637" max="5637" width="11.625" style="177" customWidth="1"/>
    <col min="5638" max="5638" width="12.25" style="177" customWidth="1"/>
    <col min="5639" max="5889" width="9" style="177"/>
    <col min="5890" max="5890" width="42.75" style="177" customWidth="1"/>
    <col min="5891" max="5891" width="11.875" style="177" customWidth="1"/>
    <col min="5892" max="5892" width="11.25" style="177" customWidth="1"/>
    <col min="5893" max="5893" width="11.625" style="177" customWidth="1"/>
    <col min="5894" max="5894" width="12.25" style="177" customWidth="1"/>
    <col min="5895" max="6145" width="9" style="177"/>
    <col min="6146" max="6146" width="42.75" style="177" customWidth="1"/>
    <col min="6147" max="6147" width="11.875" style="177" customWidth="1"/>
    <col min="6148" max="6148" width="11.25" style="177" customWidth="1"/>
    <col min="6149" max="6149" width="11.625" style="177" customWidth="1"/>
    <col min="6150" max="6150" width="12.25" style="177" customWidth="1"/>
    <col min="6151" max="6401" width="9" style="177"/>
    <col min="6402" max="6402" width="42.75" style="177" customWidth="1"/>
    <col min="6403" max="6403" width="11.875" style="177" customWidth="1"/>
    <col min="6404" max="6404" width="11.25" style="177" customWidth="1"/>
    <col min="6405" max="6405" width="11.625" style="177" customWidth="1"/>
    <col min="6406" max="6406" width="12.25" style="177" customWidth="1"/>
    <col min="6407" max="6657" width="9" style="177"/>
    <col min="6658" max="6658" width="42.75" style="177" customWidth="1"/>
    <col min="6659" max="6659" width="11.875" style="177" customWidth="1"/>
    <col min="6660" max="6660" width="11.25" style="177" customWidth="1"/>
    <col min="6661" max="6661" width="11.625" style="177" customWidth="1"/>
    <col min="6662" max="6662" width="12.25" style="177" customWidth="1"/>
    <col min="6663" max="6913" width="9" style="177"/>
    <col min="6914" max="6914" width="42.75" style="177" customWidth="1"/>
    <col min="6915" max="6915" width="11.875" style="177" customWidth="1"/>
    <col min="6916" max="6916" width="11.25" style="177" customWidth="1"/>
    <col min="6917" max="6917" width="11.625" style="177" customWidth="1"/>
    <col min="6918" max="6918" width="12.25" style="177" customWidth="1"/>
    <col min="6919" max="7169" width="9" style="177"/>
    <col min="7170" max="7170" width="42.75" style="177" customWidth="1"/>
    <col min="7171" max="7171" width="11.875" style="177" customWidth="1"/>
    <col min="7172" max="7172" width="11.25" style="177" customWidth="1"/>
    <col min="7173" max="7173" width="11.625" style="177" customWidth="1"/>
    <col min="7174" max="7174" width="12.25" style="177" customWidth="1"/>
    <col min="7175" max="7425" width="9" style="177"/>
    <col min="7426" max="7426" width="42.75" style="177" customWidth="1"/>
    <col min="7427" max="7427" width="11.875" style="177" customWidth="1"/>
    <col min="7428" max="7428" width="11.25" style="177" customWidth="1"/>
    <col min="7429" max="7429" width="11.625" style="177" customWidth="1"/>
    <col min="7430" max="7430" width="12.25" style="177" customWidth="1"/>
    <col min="7431" max="7681" width="9" style="177"/>
    <col min="7682" max="7682" width="42.75" style="177" customWidth="1"/>
    <col min="7683" max="7683" width="11.875" style="177" customWidth="1"/>
    <col min="7684" max="7684" width="11.25" style="177" customWidth="1"/>
    <col min="7685" max="7685" width="11.625" style="177" customWidth="1"/>
    <col min="7686" max="7686" width="12.25" style="177" customWidth="1"/>
    <col min="7687" max="7937" width="9" style="177"/>
    <col min="7938" max="7938" width="42.75" style="177" customWidth="1"/>
    <col min="7939" max="7939" width="11.875" style="177" customWidth="1"/>
    <col min="7940" max="7940" width="11.25" style="177" customWidth="1"/>
    <col min="7941" max="7941" width="11.625" style="177" customWidth="1"/>
    <col min="7942" max="7942" width="12.25" style="177" customWidth="1"/>
    <col min="7943" max="8193" width="9" style="177"/>
    <col min="8194" max="8194" width="42.75" style="177" customWidth="1"/>
    <col min="8195" max="8195" width="11.875" style="177" customWidth="1"/>
    <col min="8196" max="8196" width="11.25" style="177" customWidth="1"/>
    <col min="8197" max="8197" width="11.625" style="177" customWidth="1"/>
    <col min="8198" max="8198" width="12.25" style="177" customWidth="1"/>
    <col min="8199" max="8449" width="9" style="177"/>
    <col min="8450" max="8450" width="42.75" style="177" customWidth="1"/>
    <col min="8451" max="8451" width="11.875" style="177" customWidth="1"/>
    <col min="8452" max="8452" width="11.25" style="177" customWidth="1"/>
    <col min="8453" max="8453" width="11.625" style="177" customWidth="1"/>
    <col min="8454" max="8454" width="12.25" style="177" customWidth="1"/>
    <col min="8455" max="8705" width="9" style="177"/>
    <col min="8706" max="8706" width="42.75" style="177" customWidth="1"/>
    <col min="8707" max="8707" width="11.875" style="177" customWidth="1"/>
    <col min="8708" max="8708" width="11.25" style="177" customWidth="1"/>
    <col min="8709" max="8709" width="11.625" style="177" customWidth="1"/>
    <col min="8710" max="8710" width="12.25" style="177" customWidth="1"/>
    <col min="8711" max="8961" width="9" style="177"/>
    <col min="8962" max="8962" width="42.75" style="177" customWidth="1"/>
    <col min="8963" max="8963" width="11.875" style="177" customWidth="1"/>
    <col min="8964" max="8964" width="11.25" style="177" customWidth="1"/>
    <col min="8965" max="8965" width="11.625" style="177" customWidth="1"/>
    <col min="8966" max="8966" width="12.25" style="177" customWidth="1"/>
    <col min="8967" max="9217" width="9" style="177"/>
    <col min="9218" max="9218" width="42.75" style="177" customWidth="1"/>
    <col min="9219" max="9219" width="11.875" style="177" customWidth="1"/>
    <col min="9220" max="9220" width="11.25" style="177" customWidth="1"/>
    <col min="9221" max="9221" width="11.625" style="177" customWidth="1"/>
    <col min="9222" max="9222" width="12.25" style="177" customWidth="1"/>
    <col min="9223" max="9473" width="9" style="177"/>
    <col min="9474" max="9474" width="42.75" style="177" customWidth="1"/>
    <col min="9475" max="9475" width="11.875" style="177" customWidth="1"/>
    <col min="9476" max="9476" width="11.25" style="177" customWidth="1"/>
    <col min="9477" max="9477" width="11.625" style="177" customWidth="1"/>
    <col min="9478" max="9478" width="12.25" style="177" customWidth="1"/>
    <col min="9479" max="9729" width="9" style="177"/>
    <col min="9730" max="9730" width="42.75" style="177" customWidth="1"/>
    <col min="9731" max="9731" width="11.875" style="177" customWidth="1"/>
    <col min="9732" max="9732" width="11.25" style="177" customWidth="1"/>
    <col min="9733" max="9733" width="11.625" style="177" customWidth="1"/>
    <col min="9734" max="9734" width="12.25" style="177" customWidth="1"/>
    <col min="9735" max="9985" width="9" style="177"/>
    <col min="9986" max="9986" width="42.75" style="177" customWidth="1"/>
    <col min="9987" max="9987" width="11.875" style="177" customWidth="1"/>
    <col min="9988" max="9988" width="11.25" style="177" customWidth="1"/>
    <col min="9989" max="9989" width="11.625" style="177" customWidth="1"/>
    <col min="9990" max="9990" width="12.25" style="177" customWidth="1"/>
    <col min="9991" max="10241" width="9" style="177"/>
    <col min="10242" max="10242" width="42.75" style="177" customWidth="1"/>
    <col min="10243" max="10243" width="11.875" style="177" customWidth="1"/>
    <col min="10244" max="10244" width="11.25" style="177" customWidth="1"/>
    <col min="10245" max="10245" width="11.625" style="177" customWidth="1"/>
    <col min="10246" max="10246" width="12.25" style="177" customWidth="1"/>
    <col min="10247" max="10497" width="9" style="177"/>
    <col min="10498" max="10498" width="42.75" style="177" customWidth="1"/>
    <col min="10499" max="10499" width="11.875" style="177" customWidth="1"/>
    <col min="10500" max="10500" width="11.25" style="177" customWidth="1"/>
    <col min="10501" max="10501" width="11.625" style="177" customWidth="1"/>
    <col min="10502" max="10502" width="12.25" style="177" customWidth="1"/>
    <col min="10503" max="10753" width="9" style="177"/>
    <col min="10754" max="10754" width="42.75" style="177" customWidth="1"/>
    <col min="10755" max="10755" width="11.875" style="177" customWidth="1"/>
    <col min="10756" max="10756" width="11.25" style="177" customWidth="1"/>
    <col min="10757" max="10757" width="11.625" style="177" customWidth="1"/>
    <col min="10758" max="10758" width="12.25" style="177" customWidth="1"/>
    <col min="10759" max="11009" width="9" style="177"/>
    <col min="11010" max="11010" width="42.75" style="177" customWidth="1"/>
    <col min="11011" max="11011" width="11.875" style="177" customWidth="1"/>
    <col min="11012" max="11012" width="11.25" style="177" customWidth="1"/>
    <col min="11013" max="11013" width="11.625" style="177" customWidth="1"/>
    <col min="11014" max="11014" width="12.25" style="177" customWidth="1"/>
    <col min="11015" max="11265" width="9" style="177"/>
    <col min="11266" max="11266" width="42.75" style="177" customWidth="1"/>
    <col min="11267" max="11267" width="11.875" style="177" customWidth="1"/>
    <col min="11268" max="11268" width="11.25" style="177" customWidth="1"/>
    <col min="11269" max="11269" width="11.625" style="177" customWidth="1"/>
    <col min="11270" max="11270" width="12.25" style="177" customWidth="1"/>
    <col min="11271" max="11521" width="9" style="177"/>
    <col min="11522" max="11522" width="42.75" style="177" customWidth="1"/>
    <col min="11523" max="11523" width="11.875" style="177" customWidth="1"/>
    <col min="11524" max="11524" width="11.25" style="177" customWidth="1"/>
    <col min="11525" max="11525" width="11.625" style="177" customWidth="1"/>
    <col min="11526" max="11526" width="12.25" style="177" customWidth="1"/>
    <col min="11527" max="11777" width="9" style="177"/>
    <col min="11778" max="11778" width="42.75" style="177" customWidth="1"/>
    <col min="11779" max="11779" width="11.875" style="177" customWidth="1"/>
    <col min="11780" max="11780" width="11.25" style="177" customWidth="1"/>
    <col min="11781" max="11781" width="11.625" style="177" customWidth="1"/>
    <col min="11782" max="11782" width="12.25" style="177" customWidth="1"/>
    <col min="11783" max="12033" width="9" style="177"/>
    <col min="12034" max="12034" width="42.75" style="177" customWidth="1"/>
    <col min="12035" max="12035" width="11.875" style="177" customWidth="1"/>
    <col min="12036" max="12036" width="11.25" style="177" customWidth="1"/>
    <col min="12037" max="12037" width="11.625" style="177" customWidth="1"/>
    <col min="12038" max="12038" width="12.25" style="177" customWidth="1"/>
    <col min="12039" max="12289" width="9" style="177"/>
    <col min="12290" max="12290" width="42.75" style="177" customWidth="1"/>
    <col min="12291" max="12291" width="11.875" style="177" customWidth="1"/>
    <col min="12292" max="12292" width="11.25" style="177" customWidth="1"/>
    <col min="12293" max="12293" width="11.625" style="177" customWidth="1"/>
    <col min="12294" max="12294" width="12.25" style="177" customWidth="1"/>
    <col min="12295" max="12545" width="9" style="177"/>
    <col min="12546" max="12546" width="42.75" style="177" customWidth="1"/>
    <col min="12547" max="12547" width="11.875" style="177" customWidth="1"/>
    <col min="12548" max="12548" width="11.25" style="177" customWidth="1"/>
    <col min="12549" max="12549" width="11.625" style="177" customWidth="1"/>
    <col min="12550" max="12550" width="12.25" style="177" customWidth="1"/>
    <col min="12551" max="12801" width="9" style="177"/>
    <col min="12802" max="12802" width="42.75" style="177" customWidth="1"/>
    <col min="12803" max="12803" width="11.875" style="177" customWidth="1"/>
    <col min="12804" max="12804" width="11.25" style="177" customWidth="1"/>
    <col min="12805" max="12805" width="11.625" style="177" customWidth="1"/>
    <col min="12806" max="12806" width="12.25" style="177" customWidth="1"/>
    <col min="12807" max="13057" width="9" style="177"/>
    <col min="13058" max="13058" width="42.75" style="177" customWidth="1"/>
    <col min="13059" max="13059" width="11.875" style="177" customWidth="1"/>
    <col min="13060" max="13060" width="11.25" style="177" customWidth="1"/>
    <col min="13061" max="13061" width="11.625" style="177" customWidth="1"/>
    <col min="13062" max="13062" width="12.25" style="177" customWidth="1"/>
    <col min="13063" max="13313" width="9" style="177"/>
    <col min="13314" max="13314" width="42.75" style="177" customWidth="1"/>
    <col min="13315" max="13315" width="11.875" style="177" customWidth="1"/>
    <col min="13316" max="13316" width="11.25" style="177" customWidth="1"/>
    <col min="13317" max="13317" width="11.625" style="177" customWidth="1"/>
    <col min="13318" max="13318" width="12.25" style="177" customWidth="1"/>
    <col min="13319" max="13569" width="9" style="177"/>
    <col min="13570" max="13570" width="42.75" style="177" customWidth="1"/>
    <col min="13571" max="13571" width="11.875" style="177" customWidth="1"/>
    <col min="13572" max="13572" width="11.25" style="177" customWidth="1"/>
    <col min="13573" max="13573" width="11.625" style="177" customWidth="1"/>
    <col min="13574" max="13574" width="12.25" style="177" customWidth="1"/>
    <col min="13575" max="13825" width="9" style="177"/>
    <col min="13826" max="13826" width="42.75" style="177" customWidth="1"/>
    <col min="13827" max="13827" width="11.875" style="177" customWidth="1"/>
    <col min="13828" max="13828" width="11.25" style="177" customWidth="1"/>
    <col min="13829" max="13829" width="11.625" style="177" customWidth="1"/>
    <col min="13830" max="13830" width="12.25" style="177" customWidth="1"/>
    <col min="13831" max="14081" width="9" style="177"/>
    <col min="14082" max="14082" width="42.75" style="177" customWidth="1"/>
    <col min="14083" max="14083" width="11.875" style="177" customWidth="1"/>
    <col min="14084" max="14084" width="11.25" style="177" customWidth="1"/>
    <col min="14085" max="14085" width="11.625" style="177" customWidth="1"/>
    <col min="14086" max="14086" width="12.25" style="177" customWidth="1"/>
    <col min="14087" max="14337" width="9" style="177"/>
    <col min="14338" max="14338" width="42.75" style="177" customWidth="1"/>
    <col min="14339" max="14339" width="11.875" style="177" customWidth="1"/>
    <col min="14340" max="14340" width="11.25" style="177" customWidth="1"/>
    <col min="14341" max="14341" width="11.625" style="177" customWidth="1"/>
    <col min="14342" max="14342" width="12.25" style="177" customWidth="1"/>
    <col min="14343" max="14593" width="9" style="177"/>
    <col min="14594" max="14594" width="42.75" style="177" customWidth="1"/>
    <col min="14595" max="14595" width="11.875" style="177" customWidth="1"/>
    <col min="14596" max="14596" width="11.25" style="177" customWidth="1"/>
    <col min="14597" max="14597" width="11.625" style="177" customWidth="1"/>
    <col min="14598" max="14598" width="12.25" style="177" customWidth="1"/>
    <col min="14599" max="14849" width="9" style="177"/>
    <col min="14850" max="14850" width="42.75" style="177" customWidth="1"/>
    <col min="14851" max="14851" width="11.875" style="177" customWidth="1"/>
    <col min="14852" max="14852" width="11.25" style="177" customWidth="1"/>
    <col min="14853" max="14853" width="11.625" style="177" customWidth="1"/>
    <col min="14854" max="14854" width="12.25" style="177" customWidth="1"/>
    <col min="14855" max="15105" width="9" style="177"/>
    <col min="15106" max="15106" width="42.75" style="177" customWidth="1"/>
    <col min="15107" max="15107" width="11.875" style="177" customWidth="1"/>
    <col min="15108" max="15108" width="11.25" style="177" customWidth="1"/>
    <col min="15109" max="15109" width="11.625" style="177" customWidth="1"/>
    <col min="15110" max="15110" width="12.25" style="177" customWidth="1"/>
    <col min="15111" max="15361" width="9" style="177"/>
    <col min="15362" max="15362" width="42.75" style="177" customWidth="1"/>
    <col min="15363" max="15363" width="11.875" style="177" customWidth="1"/>
    <col min="15364" max="15364" width="11.25" style="177" customWidth="1"/>
    <col min="15365" max="15365" width="11.625" style="177" customWidth="1"/>
    <col min="15366" max="15366" width="12.25" style="177" customWidth="1"/>
    <col min="15367" max="15617" width="9" style="177"/>
    <col min="15618" max="15618" width="42.75" style="177" customWidth="1"/>
    <col min="15619" max="15619" width="11.875" style="177" customWidth="1"/>
    <col min="15620" max="15620" width="11.25" style="177" customWidth="1"/>
    <col min="15621" max="15621" width="11.625" style="177" customWidth="1"/>
    <col min="15622" max="15622" width="12.25" style="177" customWidth="1"/>
    <col min="15623" max="15873" width="9" style="177"/>
    <col min="15874" max="15874" width="42.75" style="177" customWidth="1"/>
    <col min="15875" max="15875" width="11.875" style="177" customWidth="1"/>
    <col min="15876" max="15876" width="11.25" style="177" customWidth="1"/>
    <col min="15877" max="15877" width="11.625" style="177" customWidth="1"/>
    <col min="15878" max="15878" width="12.25" style="177" customWidth="1"/>
    <col min="15879" max="16129" width="9" style="177"/>
    <col min="16130" max="16130" width="42.75" style="177" customWidth="1"/>
    <col min="16131" max="16131" width="11.875" style="177" customWidth="1"/>
    <col min="16132" max="16132" width="11.25" style="177" customWidth="1"/>
    <col min="16133" max="16133" width="11.625" style="177" customWidth="1"/>
    <col min="16134" max="16134" width="12.25" style="177" customWidth="1"/>
    <col min="16135" max="16384" width="9" style="177"/>
  </cols>
  <sheetData>
    <row r="2" s="172" customFormat="1" ht="32.25" customHeight="1" spans="1:6">
      <c r="A2" s="178" t="s">
        <v>956</v>
      </c>
      <c r="B2" s="178"/>
      <c r="C2" s="178"/>
      <c r="D2" s="178"/>
      <c r="E2" s="178"/>
      <c r="F2" s="178"/>
    </row>
    <row r="3" ht="18.75" customHeight="1" spans="1:6">
      <c r="A3" s="179" t="s">
        <v>948</v>
      </c>
      <c r="F3" s="180" t="s">
        <v>29</v>
      </c>
    </row>
    <row r="4" s="173" customFormat="1" ht="45" customHeight="1" spans="1:6">
      <c r="A4" s="181" t="s">
        <v>30</v>
      </c>
      <c r="B4" s="47" t="s">
        <v>31</v>
      </c>
      <c r="C4" s="47" t="s">
        <v>32</v>
      </c>
      <c r="D4" s="47"/>
      <c r="E4" s="162" t="s">
        <v>34</v>
      </c>
      <c r="F4" s="162" t="s">
        <v>35</v>
      </c>
    </row>
    <row r="5" ht="20.1" customHeight="1" spans="1:6">
      <c r="A5" s="145" t="s">
        <v>957</v>
      </c>
      <c r="B5" s="182">
        <v>248</v>
      </c>
      <c r="C5" s="182">
        <v>64</v>
      </c>
      <c r="D5" s="182">
        <v>0</v>
      </c>
      <c r="E5" s="183">
        <f>C5/B5*100</f>
        <v>25.8</v>
      </c>
      <c r="F5" s="183"/>
    </row>
    <row r="6" ht="20.1" customHeight="1" spans="1:6">
      <c r="A6" s="145" t="s">
        <v>958</v>
      </c>
      <c r="B6" s="182"/>
      <c r="C6" s="182"/>
      <c r="D6" s="182"/>
      <c r="E6" s="183"/>
      <c r="F6" s="183"/>
    </row>
    <row r="7" ht="20.1" customHeight="1" spans="1:6">
      <c r="A7" s="145" t="s">
        <v>959</v>
      </c>
      <c r="B7" s="182"/>
      <c r="C7" s="182"/>
      <c r="D7" s="182"/>
      <c r="E7" s="183"/>
      <c r="F7" s="183"/>
    </row>
    <row r="8" ht="20.1" customHeight="1" spans="1:6">
      <c r="A8" s="145" t="s">
        <v>960</v>
      </c>
      <c r="B8" s="182"/>
      <c r="C8" s="182"/>
      <c r="D8" s="182"/>
      <c r="E8" s="183"/>
      <c r="F8" s="183"/>
    </row>
    <row r="9" ht="20.1" customHeight="1" spans="1:6">
      <c r="A9" s="145" t="s">
        <v>961</v>
      </c>
      <c r="B9" s="182"/>
      <c r="C9" s="182"/>
      <c r="D9" s="182"/>
      <c r="E9" s="183"/>
      <c r="F9" s="183"/>
    </row>
    <row r="10" s="174" customFormat="1" ht="20.1" customHeight="1" spans="1:6">
      <c r="A10" s="184" t="s">
        <v>102</v>
      </c>
      <c r="B10" s="146">
        <v>248</v>
      </c>
      <c r="C10" s="146">
        <v>64</v>
      </c>
      <c r="D10" s="146"/>
      <c r="E10" s="185">
        <v>25.8</v>
      </c>
      <c r="F10" s="185"/>
    </row>
    <row r="11" s="174" customFormat="1" ht="20.1" customHeight="1" spans="1:6">
      <c r="A11" s="145" t="s">
        <v>962</v>
      </c>
      <c r="B11" s="146"/>
      <c r="C11" s="146">
        <v>71</v>
      </c>
      <c r="D11" s="146"/>
      <c r="E11" s="185"/>
      <c r="F11" s="185"/>
    </row>
    <row r="12" s="175" customFormat="1" ht="20.1" customHeight="1" spans="1:6">
      <c r="A12" s="147" t="s">
        <v>963</v>
      </c>
      <c r="B12" s="146"/>
      <c r="C12" s="146">
        <v>184</v>
      </c>
      <c r="D12" s="146"/>
      <c r="E12" s="185"/>
      <c r="F12" s="185"/>
    </row>
    <row r="13" s="176" customFormat="1" ht="20.1" customHeight="1" spans="1:34">
      <c r="A13" s="184" t="s">
        <v>113</v>
      </c>
      <c r="B13" s="146">
        <v>248</v>
      </c>
      <c r="C13" s="146">
        <f>SUM(C10:C12)</f>
        <v>319</v>
      </c>
      <c r="D13" s="146"/>
      <c r="E13" s="185"/>
      <c r="F13" s="185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</row>
    <row r="14" spans="1:6">
      <c r="A14" s="148"/>
      <c r="B14" s="148"/>
      <c r="C14" s="148"/>
      <c r="D14" s="148"/>
      <c r="E14" s="148"/>
      <c r="F14" s="148"/>
    </row>
    <row r="15" spans="1:6">
      <c r="A15" s="148"/>
      <c r="B15" s="148"/>
      <c r="C15" s="148"/>
      <c r="D15" s="148"/>
      <c r="E15" s="148"/>
      <c r="F15" s="148"/>
    </row>
    <row r="16" ht="4.5" customHeight="1" spans="1:6">
      <c r="A16" s="148"/>
      <c r="B16" s="148"/>
      <c r="C16" s="148"/>
      <c r="D16" s="148"/>
      <c r="E16" s="148"/>
      <c r="F16" s="148"/>
    </row>
    <row r="17" hidden="1" spans="1:6">
      <c r="A17" s="148"/>
      <c r="B17" s="148"/>
      <c r="C17" s="148"/>
      <c r="D17" s="148"/>
      <c r="E17" s="148"/>
      <c r="F17" s="148"/>
    </row>
  </sheetData>
  <mergeCells count="2">
    <mergeCell ref="A2:F2"/>
    <mergeCell ref="A14:F17"/>
  </mergeCells>
  <pageMargins left="0.826771653543307" right="0.708661417322835" top="0.748031496062992" bottom="0.748031496062992" header="0.31496062992126" footer="0.31496062992126"/>
  <pageSetup paperSize="9" scale="90" firstPageNumber="46" orientation="portrait" useFirstPageNumber="1"/>
  <headerFooter>
    <oddFooter>&amp;C第 &amp;P-1 页，共 &amp;N-1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34.625" style="150" customWidth="1"/>
    <col min="2" max="2" width="11.625" style="150" customWidth="1"/>
    <col min="3" max="3" width="12.375" style="150" customWidth="1"/>
    <col min="4" max="4" width="12.125" style="150" hidden="1" customWidth="1"/>
    <col min="5" max="5" width="11.625" style="150" customWidth="1"/>
    <col min="6" max="6" width="11.375" style="150" customWidth="1"/>
    <col min="7" max="16384" width="9" style="150"/>
  </cols>
  <sheetData>
    <row r="1" ht="18.75" customHeight="1" spans="1:5">
      <c r="A1" s="151"/>
      <c r="B1" s="152"/>
      <c r="C1" s="152"/>
      <c r="D1" s="152"/>
      <c r="E1" s="152"/>
    </row>
    <row r="2" ht="20.25" spans="1:6">
      <c r="A2" s="153" t="s">
        <v>964</v>
      </c>
      <c r="B2" s="153"/>
      <c r="C2" s="153"/>
      <c r="D2" s="153"/>
      <c r="E2" s="153"/>
      <c r="F2" s="153"/>
    </row>
    <row r="3" ht="18" customHeight="1" spans="1:6">
      <c r="A3" s="154"/>
      <c r="B3" s="152"/>
      <c r="C3" s="152"/>
      <c r="D3" s="152"/>
      <c r="E3" s="155"/>
      <c r="F3" s="156" t="s">
        <v>29</v>
      </c>
    </row>
    <row r="4" ht="22.5" customHeight="1" spans="1:6">
      <c r="A4" s="157" t="s">
        <v>965</v>
      </c>
      <c r="B4" s="158" t="s">
        <v>31</v>
      </c>
      <c r="C4" s="159" t="s">
        <v>32</v>
      </c>
      <c r="D4" s="160" t="s">
        <v>966</v>
      </c>
      <c r="E4" s="161" t="s">
        <v>34</v>
      </c>
      <c r="F4" s="162" t="s">
        <v>35</v>
      </c>
    </row>
    <row r="5" ht="21.75" customHeight="1" spans="1:6">
      <c r="A5" s="157"/>
      <c r="B5" s="158"/>
      <c r="C5" s="159"/>
      <c r="D5" s="163"/>
      <c r="E5" s="161"/>
      <c r="F5" s="162"/>
    </row>
    <row r="6" ht="20.1" customHeight="1" spans="1:6">
      <c r="A6" s="137" t="s">
        <v>949</v>
      </c>
      <c r="B6" s="164"/>
      <c r="C6" s="164">
        <v>71</v>
      </c>
      <c r="D6" s="164">
        <v>19</v>
      </c>
      <c r="E6" s="165"/>
      <c r="F6" s="166">
        <f>C6/D6*100</f>
        <v>373.7</v>
      </c>
    </row>
    <row r="7" ht="20.1" customHeight="1" spans="1:6">
      <c r="A7" s="137" t="s">
        <v>967</v>
      </c>
      <c r="B7" s="164"/>
      <c r="C7" s="164"/>
      <c r="D7" s="164"/>
      <c r="E7" s="165"/>
      <c r="F7" s="166"/>
    </row>
    <row r="8" ht="20.1" customHeight="1" spans="1:6">
      <c r="A8" s="167" t="s">
        <v>968</v>
      </c>
      <c r="B8" s="164"/>
      <c r="C8" s="168"/>
      <c r="D8" s="168"/>
      <c r="E8" s="165"/>
      <c r="F8" s="166"/>
    </row>
    <row r="9" ht="20.1" customHeight="1" spans="1:6">
      <c r="A9" s="167" t="s">
        <v>968</v>
      </c>
      <c r="B9" s="164"/>
      <c r="C9" s="168"/>
      <c r="D9" s="168"/>
      <c r="E9" s="165"/>
      <c r="F9" s="166"/>
    </row>
    <row r="10" ht="20.1" customHeight="1" spans="1:6">
      <c r="A10" s="167" t="s">
        <v>968</v>
      </c>
      <c r="B10" s="164"/>
      <c r="C10" s="168"/>
      <c r="D10" s="168"/>
      <c r="E10" s="165"/>
      <c r="F10" s="166"/>
    </row>
    <row r="11" ht="20.1" customHeight="1" spans="1:6">
      <c r="A11" s="167" t="s">
        <v>968</v>
      </c>
      <c r="B11" s="164"/>
      <c r="C11" s="164"/>
      <c r="D11" s="164"/>
      <c r="E11" s="165"/>
      <c r="F11" s="166"/>
    </row>
    <row r="12" ht="20.1" customHeight="1" spans="1:6">
      <c r="A12" s="137" t="s">
        <v>950</v>
      </c>
      <c r="B12" s="164"/>
      <c r="C12" s="164"/>
      <c r="D12" s="164"/>
      <c r="E12" s="165"/>
      <c r="F12" s="166"/>
    </row>
    <row r="13" ht="20.1" customHeight="1" spans="1:6">
      <c r="A13" s="137" t="s">
        <v>969</v>
      </c>
      <c r="B13" s="164"/>
      <c r="C13" s="164"/>
      <c r="D13" s="164"/>
      <c r="E13" s="165"/>
      <c r="F13" s="166"/>
    </row>
    <row r="14" ht="20.1" customHeight="1" spans="1:6">
      <c r="A14" s="167" t="s">
        <v>970</v>
      </c>
      <c r="B14" s="164"/>
      <c r="C14" s="164"/>
      <c r="D14" s="164"/>
      <c r="E14" s="165"/>
      <c r="F14" s="166"/>
    </row>
    <row r="15" ht="20.1" customHeight="1" spans="1:6">
      <c r="A15" s="167" t="s">
        <v>971</v>
      </c>
      <c r="B15" s="164"/>
      <c r="C15" s="164"/>
      <c r="D15" s="164"/>
      <c r="E15" s="165"/>
      <c r="F15" s="166"/>
    </row>
    <row r="16" ht="20.1" customHeight="1" spans="1:6">
      <c r="A16" s="167" t="s">
        <v>972</v>
      </c>
      <c r="B16" s="164"/>
      <c r="C16" s="164"/>
      <c r="D16" s="164"/>
      <c r="E16" s="165"/>
      <c r="F16" s="166"/>
    </row>
    <row r="17" ht="20.1" customHeight="1" spans="1:6">
      <c r="A17" s="137" t="s">
        <v>951</v>
      </c>
      <c r="B17" s="164"/>
      <c r="C17" s="164"/>
      <c r="D17" s="164"/>
      <c r="E17" s="165"/>
      <c r="F17" s="166"/>
    </row>
    <row r="18" ht="20.1" customHeight="1" spans="1:6">
      <c r="A18" s="137" t="s">
        <v>952</v>
      </c>
      <c r="B18" s="164"/>
      <c r="C18" s="164"/>
      <c r="D18" s="164"/>
      <c r="E18" s="165"/>
      <c r="F18" s="166"/>
    </row>
    <row r="19" ht="20.1" customHeight="1" spans="1:6">
      <c r="A19" s="137" t="s">
        <v>953</v>
      </c>
      <c r="B19" s="164"/>
      <c r="C19" s="164"/>
      <c r="D19" s="164"/>
      <c r="E19" s="165"/>
      <c r="F19" s="166"/>
    </row>
    <row r="20" ht="20.1" customHeight="1" spans="1:6">
      <c r="A20" s="128" t="s">
        <v>873</v>
      </c>
      <c r="B20" s="169"/>
      <c r="C20" s="169">
        <v>71</v>
      </c>
      <c r="D20" s="169">
        <v>19</v>
      </c>
      <c r="E20" s="165"/>
      <c r="F20" s="166">
        <f t="shared" ref="F20:F23" si="0">C20/D20*100</f>
        <v>373.7</v>
      </c>
    </row>
    <row r="21" ht="20.1" customHeight="1" spans="1:6">
      <c r="A21" s="137" t="s">
        <v>973</v>
      </c>
      <c r="B21" s="169"/>
      <c r="C21" s="169">
        <v>123</v>
      </c>
      <c r="D21" s="169"/>
      <c r="E21" s="165"/>
      <c r="F21" s="166"/>
    </row>
    <row r="22" ht="20.1" customHeight="1" spans="1:6">
      <c r="A22" s="170" t="s">
        <v>974</v>
      </c>
      <c r="B22" s="169"/>
      <c r="C22" s="169">
        <v>125</v>
      </c>
      <c r="D22" s="169"/>
      <c r="E22" s="165"/>
      <c r="F22" s="166"/>
    </row>
    <row r="23" ht="20.1" customHeight="1" spans="1:6">
      <c r="A23" s="128" t="s">
        <v>74</v>
      </c>
      <c r="B23" s="169"/>
      <c r="C23" s="169">
        <f>SUM(C20:C22)</f>
        <v>319</v>
      </c>
      <c r="D23" s="169">
        <v>19</v>
      </c>
      <c r="E23" s="165"/>
      <c r="F23" s="166">
        <f t="shared" si="0"/>
        <v>1678.9</v>
      </c>
    </row>
    <row r="24" ht="28.5" customHeight="1" spans="1:6">
      <c r="A24" s="171"/>
      <c r="B24" s="171"/>
      <c r="C24" s="171"/>
      <c r="D24" s="171"/>
      <c r="E24" s="171"/>
      <c r="F24" s="171"/>
    </row>
  </sheetData>
  <mergeCells count="8">
    <mergeCell ref="A2:F2"/>
    <mergeCell ref="A24:F24"/>
    <mergeCell ref="A4:A5"/>
    <mergeCell ref="B4:B5"/>
    <mergeCell ref="C4:C5"/>
    <mergeCell ref="D4:D5"/>
    <mergeCell ref="E4:E5"/>
    <mergeCell ref="F4:F5"/>
  </mergeCells>
  <pageMargins left="0.826771653543307" right="0.708661417322835" top="0.748031496062992" bottom="0.748031496062992" header="0.31496062992126" footer="0.31496062992126"/>
  <pageSetup paperSize="9" scale="90" firstPageNumber="47" orientation="portrait" useFirstPageNumber="1"/>
  <headerFooter>
    <oddFooter>&amp;C第 &amp;P-1 页，共 &amp;N-1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1" sqref="A1"/>
    </sheetView>
  </sheetViews>
  <sheetFormatPr defaultColWidth="9" defaultRowHeight="14.25" outlineLevelCol="4"/>
  <cols>
    <col min="1" max="1" width="39.75" style="120" customWidth="1"/>
    <col min="2" max="2" width="11.375" style="120" customWidth="1"/>
    <col min="3" max="3" width="7.875" style="120" customWidth="1"/>
    <col min="4" max="4" width="11.25" style="121" customWidth="1"/>
    <col min="5" max="5" width="12.375" style="120" customWidth="1"/>
    <col min="6" max="16384" width="9" style="120"/>
  </cols>
  <sheetData>
    <row r="1" ht="22.9" customHeight="1" spans="1:1">
      <c r="A1" s="122"/>
    </row>
    <row r="2" ht="28.9" customHeight="1" spans="1:5">
      <c r="A2" s="123" t="s">
        <v>975</v>
      </c>
      <c r="B2" s="123"/>
      <c r="C2" s="123"/>
      <c r="D2" s="124"/>
      <c r="E2" s="123"/>
    </row>
    <row r="3" spans="1:5">
      <c r="A3" s="125"/>
      <c r="B3" s="126"/>
      <c r="E3" s="127" t="s">
        <v>29</v>
      </c>
    </row>
    <row r="4" ht="28.9" customHeight="1" spans="1:5">
      <c r="A4" s="128" t="s">
        <v>941</v>
      </c>
      <c r="B4" s="129" t="s">
        <v>31</v>
      </c>
      <c r="C4" s="130" t="s">
        <v>32</v>
      </c>
      <c r="D4" s="131" t="s">
        <v>116</v>
      </c>
      <c r="E4" s="130" t="s">
        <v>117</v>
      </c>
    </row>
    <row r="5" ht="20.1" customHeight="1" spans="1:5">
      <c r="A5" s="132" t="s">
        <v>957</v>
      </c>
      <c r="B5" s="133">
        <v>248</v>
      </c>
      <c r="C5" s="133">
        <v>64</v>
      </c>
      <c r="D5" s="134">
        <f>C5/B5*100</f>
        <v>25.8</v>
      </c>
      <c r="E5" s="135"/>
    </row>
    <row r="6" ht="20.1" customHeight="1" spans="1:5">
      <c r="A6" s="136" t="s">
        <v>976</v>
      </c>
      <c r="B6" s="137"/>
      <c r="C6" s="137"/>
      <c r="D6" s="134"/>
      <c r="E6" s="135"/>
    </row>
    <row r="7" ht="20.1" customHeight="1" spans="1:5">
      <c r="A7" s="138" t="s">
        <v>977</v>
      </c>
      <c r="B7" s="137"/>
      <c r="C7" s="137"/>
      <c r="D7" s="134"/>
      <c r="E7" s="135"/>
    </row>
    <row r="8" ht="20.1" customHeight="1" spans="1:5">
      <c r="A8" s="138" t="s">
        <v>978</v>
      </c>
      <c r="B8" s="137"/>
      <c r="C8" s="137"/>
      <c r="D8" s="134"/>
      <c r="E8" s="135"/>
    </row>
    <row r="9" ht="20.1" customHeight="1" spans="1:5">
      <c r="A9" s="138" t="s">
        <v>979</v>
      </c>
      <c r="B9" s="137"/>
      <c r="C9" s="137"/>
      <c r="D9" s="134"/>
      <c r="E9" s="135"/>
    </row>
    <row r="10" ht="20.1" customHeight="1" spans="1:5">
      <c r="A10" s="138" t="s">
        <v>980</v>
      </c>
      <c r="B10" s="137"/>
      <c r="C10" s="137"/>
      <c r="D10" s="134"/>
      <c r="E10" s="135"/>
    </row>
    <row r="11" ht="20.1" customHeight="1" spans="1:5">
      <c r="A11" s="138" t="s">
        <v>981</v>
      </c>
      <c r="B11" s="137"/>
      <c r="C11" s="137"/>
      <c r="D11" s="134"/>
      <c r="E11" s="135"/>
    </row>
    <row r="12" ht="20.1" customHeight="1" spans="1:5">
      <c r="A12" s="138" t="s">
        <v>982</v>
      </c>
      <c r="B12" s="137"/>
      <c r="C12" s="137"/>
      <c r="D12" s="134"/>
      <c r="E12" s="135"/>
    </row>
    <row r="13" ht="20.1" customHeight="1" spans="1:5">
      <c r="A13" s="138" t="s">
        <v>983</v>
      </c>
      <c r="B13" s="137"/>
      <c r="C13" s="137"/>
      <c r="D13" s="134"/>
      <c r="E13" s="135"/>
    </row>
    <row r="14" ht="20.1" customHeight="1" spans="1:5">
      <c r="A14" s="138" t="s">
        <v>984</v>
      </c>
      <c r="B14" s="137">
        <v>248</v>
      </c>
      <c r="C14" s="137">
        <v>64</v>
      </c>
      <c r="D14" s="134">
        <f>C14/B14*100</f>
        <v>25.8</v>
      </c>
      <c r="E14" s="135"/>
    </row>
    <row r="15" ht="20.1" customHeight="1" spans="1:5">
      <c r="A15" s="132" t="s">
        <v>958</v>
      </c>
      <c r="B15" s="139"/>
      <c r="C15" s="139"/>
      <c r="D15" s="140"/>
      <c r="E15" s="135"/>
    </row>
    <row r="16" ht="20.1" customHeight="1" spans="1:5">
      <c r="A16" s="141" t="s">
        <v>985</v>
      </c>
      <c r="B16" s="142"/>
      <c r="C16" s="142"/>
      <c r="D16" s="143"/>
      <c r="E16" s="135"/>
    </row>
    <row r="17" ht="20.1" customHeight="1" spans="1:5">
      <c r="A17" s="138" t="s">
        <v>986</v>
      </c>
      <c r="B17" s="142"/>
      <c r="C17" s="142"/>
      <c r="D17" s="143"/>
      <c r="E17" s="135"/>
    </row>
    <row r="18" ht="20.1" customHeight="1" spans="1:5">
      <c r="A18" s="138" t="s">
        <v>987</v>
      </c>
      <c r="B18" s="142"/>
      <c r="C18" s="142"/>
      <c r="D18" s="143"/>
      <c r="E18" s="135"/>
    </row>
    <row r="19" ht="20.1" customHeight="1" spans="1:5">
      <c r="A19" s="138" t="s">
        <v>988</v>
      </c>
      <c r="B19" s="142"/>
      <c r="C19" s="142"/>
      <c r="D19" s="143"/>
      <c r="E19" s="135"/>
    </row>
    <row r="20" ht="20.1" customHeight="1" spans="1:5">
      <c r="A20" s="138" t="s">
        <v>989</v>
      </c>
      <c r="B20" s="142"/>
      <c r="C20" s="142"/>
      <c r="D20" s="143"/>
      <c r="E20" s="135"/>
    </row>
    <row r="21" ht="20.1" customHeight="1" spans="1:5">
      <c r="A21" s="138" t="s">
        <v>990</v>
      </c>
      <c r="B21" s="142"/>
      <c r="C21" s="142"/>
      <c r="D21" s="143"/>
      <c r="E21" s="135"/>
    </row>
    <row r="22" ht="20.1" customHeight="1" spans="1:5">
      <c r="A22" s="138" t="s">
        <v>991</v>
      </c>
      <c r="B22" s="142"/>
      <c r="C22" s="142"/>
      <c r="D22" s="143"/>
      <c r="E22" s="135"/>
    </row>
    <row r="23" ht="20.1" customHeight="1" spans="1:5">
      <c r="A23" s="138" t="s">
        <v>992</v>
      </c>
      <c r="B23" s="142"/>
      <c r="C23" s="142"/>
      <c r="D23" s="143"/>
      <c r="E23" s="135"/>
    </row>
    <row r="24" ht="20.1" customHeight="1" spans="1:5">
      <c r="A24" s="132" t="s">
        <v>959</v>
      </c>
      <c r="B24" s="139"/>
      <c r="C24" s="139"/>
      <c r="D24" s="140"/>
      <c r="E24" s="135"/>
    </row>
    <row r="25" ht="20.1" customHeight="1" spans="1:5">
      <c r="A25" s="136" t="s">
        <v>993</v>
      </c>
      <c r="B25" s="142"/>
      <c r="C25" s="142"/>
      <c r="D25" s="143"/>
      <c r="E25" s="135"/>
    </row>
    <row r="26" ht="20.1" customHeight="1" spans="1:5">
      <c r="A26" s="132" t="s">
        <v>960</v>
      </c>
      <c r="B26" s="139"/>
      <c r="C26" s="139"/>
      <c r="D26" s="140"/>
      <c r="E26" s="135"/>
    </row>
    <row r="27" ht="20.1" customHeight="1" spans="1:5">
      <c r="A27" s="136" t="s">
        <v>994</v>
      </c>
      <c r="B27" s="142"/>
      <c r="C27" s="142"/>
      <c r="D27" s="143"/>
      <c r="E27" s="135"/>
    </row>
    <row r="28" ht="20.1" customHeight="1" spans="1:5">
      <c r="A28" s="136" t="s">
        <v>995</v>
      </c>
      <c r="B28" s="142"/>
      <c r="C28" s="142"/>
      <c r="D28" s="143"/>
      <c r="E28" s="135"/>
    </row>
    <row r="29" ht="20.1" customHeight="1" spans="1:5">
      <c r="A29" s="136" t="s">
        <v>996</v>
      </c>
      <c r="B29" s="142"/>
      <c r="C29" s="142"/>
      <c r="D29" s="143"/>
      <c r="E29" s="135"/>
    </row>
    <row r="30" ht="20.1" customHeight="1" spans="1:5">
      <c r="A30" s="132" t="s">
        <v>961</v>
      </c>
      <c r="B30" s="139"/>
      <c r="C30" s="139"/>
      <c r="D30" s="140"/>
      <c r="E30" s="135"/>
    </row>
    <row r="31" s="119" customFormat="1" ht="20.1" customHeight="1" spans="1:5">
      <c r="A31" s="128" t="s">
        <v>102</v>
      </c>
      <c r="B31" s="133">
        <v>248</v>
      </c>
      <c r="C31" s="133">
        <v>64</v>
      </c>
      <c r="D31" s="134">
        <f>C31/B31*100</f>
        <v>25.8</v>
      </c>
      <c r="E31" s="144"/>
    </row>
    <row r="32" s="119" customFormat="1" ht="20.1" customHeight="1" spans="1:5">
      <c r="A32" s="145" t="s">
        <v>910</v>
      </c>
      <c r="B32" s="139"/>
      <c r="C32" s="146">
        <v>71</v>
      </c>
      <c r="D32" s="134"/>
      <c r="E32" s="144"/>
    </row>
    <row r="33" s="119" customFormat="1" ht="20.1" customHeight="1" spans="1:5">
      <c r="A33" s="147" t="s">
        <v>912</v>
      </c>
      <c r="B33" s="139"/>
      <c r="C33" s="146">
        <v>184</v>
      </c>
      <c r="D33" s="134"/>
      <c r="E33" s="144"/>
    </row>
    <row r="34" s="119" customFormat="1" ht="20.1" customHeight="1" spans="1:5">
      <c r="A34" s="128" t="s">
        <v>997</v>
      </c>
      <c r="B34" s="139">
        <v>248</v>
      </c>
      <c r="C34" s="139">
        <f>SUM(C31:C33)</f>
        <v>319</v>
      </c>
      <c r="D34" s="134"/>
      <c r="E34" s="144"/>
    </row>
    <row r="36" customHeight="1" spans="1:5">
      <c r="A36" s="148"/>
      <c r="B36" s="148"/>
      <c r="C36" s="148"/>
      <c r="D36" s="149"/>
      <c r="E36" s="148"/>
    </row>
    <row r="37" ht="13.5" customHeight="1" spans="1:5">
      <c r="A37" s="148"/>
      <c r="B37" s="148"/>
      <c r="C37" s="148"/>
      <c r="D37" s="149"/>
      <c r="E37" s="148"/>
    </row>
    <row r="38" hidden="1" spans="1:5">
      <c r="A38" s="148"/>
      <c r="B38" s="148"/>
      <c r="C38" s="148"/>
      <c r="D38" s="149"/>
      <c r="E38" s="148"/>
    </row>
    <row r="39" hidden="1" spans="1:5">
      <c r="A39" s="148"/>
      <c r="B39" s="148"/>
      <c r="C39" s="148"/>
      <c r="D39" s="149"/>
      <c r="E39" s="148"/>
    </row>
  </sheetData>
  <mergeCells count="2">
    <mergeCell ref="A2:E2"/>
    <mergeCell ref="A36:E39"/>
  </mergeCells>
  <pageMargins left="0.826771653543307" right="0.708661417322835" top="0.748031496062992" bottom="0.748031496062992" header="0.31496062992126" footer="0.31496062992126"/>
  <pageSetup paperSize="9" scale="90" firstPageNumber="48" orientation="portrait" useFirstPageNumber="1"/>
  <headerFooter>
    <oddFooter>&amp;C第 &amp;P-1 页，共 &amp;N-1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"/>
    </sheetView>
  </sheetViews>
  <sheetFormatPr defaultColWidth="9" defaultRowHeight="14.25" outlineLevelCol="5"/>
  <cols>
    <col min="1" max="1" width="35" style="14" customWidth="1"/>
    <col min="2" max="2" width="11.5" style="14" customWidth="1"/>
    <col min="3" max="3" width="10.375" style="96" customWidth="1"/>
    <col min="4" max="4" width="11" style="14" hidden="1" customWidth="1"/>
    <col min="5" max="5" width="11" style="97" customWidth="1"/>
    <col min="6" max="6" width="10.75" style="97" customWidth="1"/>
    <col min="7" max="16384" width="9" style="14"/>
  </cols>
  <sheetData>
    <row r="1" ht="18" customHeight="1"/>
    <row r="2" ht="20.25" customHeight="1" spans="1:6">
      <c r="A2" s="15" t="s">
        <v>998</v>
      </c>
      <c r="B2" s="15"/>
      <c r="C2" s="15"/>
      <c r="D2" s="15"/>
      <c r="E2" s="15"/>
      <c r="F2" s="15"/>
    </row>
    <row r="3" ht="23.25" customHeight="1" spans="1:6">
      <c r="A3" s="98"/>
      <c r="B3" s="98"/>
      <c r="C3" s="99"/>
      <c r="D3" s="51"/>
      <c r="E3" s="100"/>
      <c r="F3" s="100" t="s">
        <v>29</v>
      </c>
    </row>
    <row r="4" customHeight="1" spans="1:6">
      <c r="A4" s="19" t="s">
        <v>776</v>
      </c>
      <c r="B4" s="19" t="s">
        <v>76</v>
      </c>
      <c r="C4" s="101" t="s">
        <v>32</v>
      </c>
      <c r="D4" s="102" t="s">
        <v>33</v>
      </c>
      <c r="E4" s="103" t="s">
        <v>34</v>
      </c>
      <c r="F4" s="104" t="s">
        <v>999</v>
      </c>
    </row>
    <row r="5" ht="27.6" customHeight="1" spans="1:6">
      <c r="A5" s="23"/>
      <c r="B5" s="23"/>
      <c r="C5" s="105"/>
      <c r="D5" s="102"/>
      <c r="E5" s="103"/>
      <c r="F5" s="104"/>
    </row>
    <row r="6" ht="19.9" customHeight="1" spans="1:6">
      <c r="A6" s="64" t="s">
        <v>1000</v>
      </c>
      <c r="B6" s="74"/>
      <c r="C6" s="106"/>
      <c r="D6" s="74"/>
      <c r="E6" s="107"/>
      <c r="F6" s="108"/>
    </row>
    <row r="7" ht="19.9" customHeight="1" spans="1:6">
      <c r="A7" s="64" t="s">
        <v>1001</v>
      </c>
      <c r="B7" s="109">
        <v>7629</v>
      </c>
      <c r="C7" s="110">
        <v>7433</v>
      </c>
      <c r="D7" s="110">
        <v>7758</v>
      </c>
      <c r="E7" s="107">
        <f>C7/B7*100</f>
        <v>97.43</v>
      </c>
      <c r="F7" s="108">
        <f>C7/D7*100</f>
        <v>95.81</v>
      </c>
    </row>
    <row r="8" ht="19.9" customHeight="1" spans="1:6">
      <c r="A8" s="64" t="s">
        <v>1002</v>
      </c>
      <c r="B8" s="111"/>
      <c r="C8" s="112"/>
      <c r="D8" s="109"/>
      <c r="E8" s="107"/>
      <c r="F8" s="108"/>
    </row>
    <row r="9" ht="19.9" customHeight="1" spans="1:6">
      <c r="A9" s="64" t="s">
        <v>1003</v>
      </c>
      <c r="B9" s="109"/>
      <c r="C9" s="110"/>
      <c r="D9" s="109"/>
      <c r="E9" s="107"/>
      <c r="F9" s="108"/>
    </row>
    <row r="10" ht="19.9" customHeight="1" spans="1:6">
      <c r="A10" s="64" t="s">
        <v>1004</v>
      </c>
      <c r="B10" s="109">
        <f>SUM(B11:B13)</f>
        <v>0</v>
      </c>
      <c r="C10" s="110">
        <f>SUM(C11:C13)</f>
        <v>0</v>
      </c>
      <c r="D10" s="109"/>
      <c r="E10" s="107"/>
      <c r="F10" s="108"/>
    </row>
    <row r="11" ht="19.9" customHeight="1" spans="1:6">
      <c r="A11" s="38" t="s">
        <v>1005</v>
      </c>
      <c r="B11" s="109"/>
      <c r="C11" s="110"/>
      <c r="D11" s="109"/>
      <c r="E11" s="107"/>
      <c r="F11" s="108"/>
    </row>
    <row r="12" ht="19.9" customHeight="1" spans="1:6">
      <c r="A12" s="40" t="s">
        <v>1006</v>
      </c>
      <c r="B12" s="109"/>
      <c r="C12" s="112"/>
      <c r="D12" s="111"/>
      <c r="E12" s="107"/>
      <c r="F12" s="108"/>
    </row>
    <row r="13" ht="19.9" customHeight="1" spans="1:6">
      <c r="A13" s="38" t="s">
        <v>1007</v>
      </c>
      <c r="B13" s="109"/>
      <c r="C13" s="110"/>
      <c r="D13" s="109"/>
      <c r="E13" s="107"/>
      <c r="F13" s="108"/>
    </row>
    <row r="14" ht="19.9" customHeight="1" spans="1:6">
      <c r="A14" s="64" t="s">
        <v>1008</v>
      </c>
      <c r="B14" s="109"/>
      <c r="C14" s="110"/>
      <c r="D14" s="109"/>
      <c r="E14" s="107"/>
      <c r="F14" s="108"/>
    </row>
    <row r="15" ht="19.9" customHeight="1" spans="1:6">
      <c r="A15" s="64" t="s">
        <v>1009</v>
      </c>
      <c r="B15" s="109"/>
      <c r="C15" s="110"/>
      <c r="D15" s="109"/>
      <c r="E15" s="107"/>
      <c r="F15" s="108"/>
    </row>
    <row r="16" ht="19.9" customHeight="1" spans="1:6">
      <c r="A16" s="64" t="s">
        <v>1010</v>
      </c>
      <c r="B16" s="109"/>
      <c r="C16" s="110"/>
      <c r="D16" s="109"/>
      <c r="E16" s="107"/>
      <c r="F16" s="108"/>
    </row>
    <row r="17" ht="19.9" customHeight="1" spans="1:6">
      <c r="A17" s="113" t="s">
        <v>1011</v>
      </c>
      <c r="B17" s="114">
        <f>B6+B7+B8+B9+B10+B14+B15+B16</f>
        <v>7629</v>
      </c>
      <c r="C17" s="115">
        <f>C6+C7+C8+C9+C10+C14+C15+C16</f>
        <v>7433</v>
      </c>
      <c r="D17" s="114">
        <f>D6+D7+D8+D9+D10+D14+D15+D16</f>
        <v>7758</v>
      </c>
      <c r="E17" s="116">
        <f>C17/B17*100</f>
        <v>97.43</v>
      </c>
      <c r="F17" s="117">
        <f>C17/D17*100</f>
        <v>95.81</v>
      </c>
    </row>
    <row r="18" ht="30" customHeight="1" spans="1:6">
      <c r="A18" s="118"/>
      <c r="B18" s="118"/>
      <c r="C18" s="118"/>
      <c r="D18" s="118"/>
      <c r="E18" s="118"/>
      <c r="F18" s="118"/>
    </row>
    <row r="19" ht="32.25" customHeight="1" spans="1:6">
      <c r="A19" s="93"/>
      <c r="B19" s="93"/>
      <c r="C19" s="93"/>
      <c r="D19" s="93"/>
      <c r="E19" s="93"/>
      <c r="F19" s="93"/>
    </row>
    <row r="20" ht="16.5" customHeight="1" spans="1:6">
      <c r="A20" s="90"/>
      <c r="B20" s="91"/>
      <c r="C20" s="91"/>
      <c r="D20" s="91"/>
      <c r="E20" s="91"/>
      <c r="F20" s="91"/>
    </row>
  </sheetData>
  <mergeCells count="10">
    <mergeCell ref="A2:F2"/>
    <mergeCell ref="A18:F18"/>
    <mergeCell ref="A19:F19"/>
    <mergeCell ref="A20:F20"/>
    <mergeCell ref="A4:A5"/>
    <mergeCell ref="B4:B5"/>
    <mergeCell ref="C4:C5"/>
    <mergeCell ref="D4:D5"/>
    <mergeCell ref="E4:E5"/>
    <mergeCell ref="F4:F5"/>
  </mergeCells>
  <conditionalFormatting sqref="A6:A24">
    <cfRule type="expression" dxfId="0" priority="3" stopIfTrue="1">
      <formula>"len($A:$A)=3"</formula>
    </cfRule>
    <cfRule type="expression" dxfId="0" priority="2" stopIfTrue="1">
      <formula>"len($A:$A)=3"</formula>
    </cfRule>
  </conditionalFormatting>
  <conditionalFormatting sqref="E6:E24">
    <cfRule type="cellIs" dxfId="1" priority="4" stopIfTrue="1" operator="lessThan">
      <formula>0</formula>
    </cfRule>
    <cfRule type="cellIs" dxfId="1" priority="1" stopIfTrue="1" operator="lessThan">
      <formula>0</formula>
    </cfRule>
  </conditionalFormatting>
  <pageMargins left="0.826771653543307" right="0.708661417322835" top="0.748031496062992" bottom="0.748031496062992" header="0.31496062992126" footer="0.31496062992126"/>
  <pageSetup paperSize="9" scale="90" firstPageNumber="49" orientation="portrait" useFirstPageNumber="1"/>
  <headerFooter>
    <oddFooter>&amp;C第 &amp;P-1 页，共 &amp;N-1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A1" sqref="A1"/>
    </sheetView>
  </sheetViews>
  <sheetFormatPr defaultColWidth="9" defaultRowHeight="14.25" outlineLevelCol="5"/>
  <cols>
    <col min="1" max="1" width="34.875" style="14" customWidth="1"/>
    <col min="2" max="3" width="11.375" style="14" customWidth="1"/>
    <col min="4" max="4" width="8.875" style="14" hidden="1" customWidth="1"/>
    <col min="5" max="5" width="11.375" style="14" customWidth="1"/>
    <col min="6" max="6" width="12.625" style="70" customWidth="1"/>
    <col min="7" max="16384" width="9" style="14"/>
  </cols>
  <sheetData>
    <row r="2" ht="20.25" customHeight="1" spans="1:6">
      <c r="A2" s="15" t="s">
        <v>1012</v>
      </c>
      <c r="B2" s="15"/>
      <c r="C2" s="15"/>
      <c r="D2" s="15"/>
      <c r="E2" s="15"/>
      <c r="F2" s="71"/>
    </row>
    <row r="3" ht="21" customHeight="1" spans="1:6">
      <c r="A3" s="50"/>
      <c r="B3" s="50"/>
      <c r="C3" s="50"/>
      <c r="D3" s="51"/>
      <c r="E3" s="52"/>
      <c r="F3" s="72" t="s">
        <v>29</v>
      </c>
    </row>
    <row r="4" customHeight="1" spans="1:6">
      <c r="A4" s="19" t="s">
        <v>1013</v>
      </c>
      <c r="B4" s="19" t="s">
        <v>76</v>
      </c>
      <c r="C4" s="19" t="s">
        <v>32</v>
      </c>
      <c r="D4" s="21" t="s">
        <v>33</v>
      </c>
      <c r="E4" s="21" t="s">
        <v>34</v>
      </c>
      <c r="F4" s="73" t="s">
        <v>999</v>
      </c>
    </row>
    <row r="5" ht="32.45" customHeight="1" spans="1:6">
      <c r="A5" s="23"/>
      <c r="B5" s="23"/>
      <c r="C5" s="23"/>
      <c r="D5" s="21"/>
      <c r="E5" s="21"/>
      <c r="F5" s="73"/>
    </row>
    <row r="6" ht="27" customHeight="1" spans="1:6">
      <c r="A6" s="64" t="s">
        <v>1014</v>
      </c>
      <c r="B6" s="74"/>
      <c r="C6" s="74"/>
      <c r="D6" s="74"/>
      <c r="E6" s="75"/>
      <c r="F6" s="76"/>
    </row>
    <row r="7" ht="27" customHeight="1" spans="1:6">
      <c r="A7" s="64" t="s">
        <v>1015</v>
      </c>
      <c r="B7" s="74">
        <v>6430</v>
      </c>
      <c r="C7" s="74">
        <v>7297</v>
      </c>
      <c r="D7" s="74">
        <v>6276</v>
      </c>
      <c r="E7" s="76">
        <f>C7/B7*100</f>
        <v>113.48</v>
      </c>
      <c r="F7" s="76">
        <f>C7/D7*100</f>
        <v>116.27</v>
      </c>
    </row>
    <row r="8" ht="27" customHeight="1" spans="1:6">
      <c r="A8" s="64" t="s">
        <v>1016</v>
      </c>
      <c r="B8" s="77"/>
      <c r="C8" s="77"/>
      <c r="D8" s="74"/>
      <c r="E8" s="76"/>
      <c r="F8" s="76"/>
    </row>
    <row r="9" ht="27" customHeight="1" spans="1:6">
      <c r="A9" s="64" t="s">
        <v>1017</v>
      </c>
      <c r="B9" s="74"/>
      <c r="C9" s="74"/>
      <c r="D9" s="74"/>
      <c r="E9" s="76"/>
      <c r="F9" s="76"/>
    </row>
    <row r="10" ht="27" customHeight="1" spans="1:6">
      <c r="A10" s="64" t="s">
        <v>1018</v>
      </c>
      <c r="B10" s="74">
        <f>SUM(B11:B13)</f>
        <v>0</v>
      </c>
      <c r="C10" s="74">
        <f>SUM(C11:C13)</f>
        <v>0</v>
      </c>
      <c r="D10" s="74"/>
      <c r="E10" s="76"/>
      <c r="F10" s="76"/>
    </row>
    <row r="11" ht="27" customHeight="1" spans="1:6">
      <c r="A11" s="78" t="s">
        <v>1019</v>
      </c>
      <c r="B11" s="74"/>
      <c r="C11" s="74"/>
      <c r="D11" s="74"/>
      <c r="E11" s="76"/>
      <c r="F11" s="76"/>
    </row>
    <row r="12" ht="27" customHeight="1" spans="1:6">
      <c r="A12" s="64" t="s">
        <v>1020</v>
      </c>
      <c r="B12" s="74"/>
      <c r="C12" s="79"/>
      <c r="D12" s="79"/>
      <c r="E12" s="76"/>
      <c r="F12" s="76"/>
    </row>
    <row r="13" ht="27" customHeight="1" spans="1:6">
      <c r="A13" s="78" t="s">
        <v>1021</v>
      </c>
      <c r="B13" s="74"/>
      <c r="C13" s="74"/>
      <c r="D13" s="80"/>
      <c r="E13" s="76"/>
      <c r="F13" s="76"/>
    </row>
    <row r="14" ht="27" customHeight="1" spans="1:6">
      <c r="A14" s="64" t="s">
        <v>1022</v>
      </c>
      <c r="B14" s="81"/>
      <c r="C14" s="81"/>
      <c r="D14" s="82"/>
      <c r="E14" s="76"/>
      <c r="F14" s="76"/>
    </row>
    <row r="15" ht="27" customHeight="1" spans="1:6">
      <c r="A15" s="64" t="s">
        <v>1023</v>
      </c>
      <c r="B15" s="82"/>
      <c r="C15" s="80"/>
      <c r="D15" s="80"/>
      <c r="E15" s="76"/>
      <c r="F15" s="76"/>
    </row>
    <row r="16" ht="27" customHeight="1" spans="1:6">
      <c r="A16" s="64" t="s">
        <v>1024</v>
      </c>
      <c r="B16" s="83"/>
      <c r="C16" s="83"/>
      <c r="D16" s="84"/>
      <c r="E16" s="76"/>
      <c r="F16" s="76"/>
    </row>
    <row r="17" ht="27" customHeight="1" spans="1:6">
      <c r="A17" s="85" t="s">
        <v>706</v>
      </c>
      <c r="B17" s="82">
        <f>B6+B7+B8+B9+B10+B14+B15+B16</f>
        <v>6430</v>
      </c>
      <c r="C17" s="82">
        <f>C6+C7+C8+C9+C10+C14+C15+C16</f>
        <v>7297</v>
      </c>
      <c r="D17" s="82">
        <f>D6+D7+D8+D9+D10+D14+D15+D16</f>
        <v>6276</v>
      </c>
      <c r="E17" s="86">
        <f>C17/B17*100</f>
        <v>113.48</v>
      </c>
      <c r="F17" s="86">
        <f>C17/D17*100</f>
        <v>116.27</v>
      </c>
    </row>
    <row r="18" ht="21" customHeight="1" spans="1:6">
      <c r="A18" s="87"/>
      <c r="B18" s="88"/>
      <c r="C18" s="88"/>
      <c r="D18" s="88"/>
      <c r="E18" s="88"/>
      <c r="F18" s="89"/>
    </row>
    <row r="19" ht="21.75" customHeight="1" spans="1:6">
      <c r="A19" s="90"/>
      <c r="B19" s="91"/>
      <c r="C19" s="91"/>
      <c r="D19" s="91"/>
      <c r="E19" s="91"/>
      <c r="F19" s="92"/>
    </row>
    <row r="20" ht="29.25" customHeight="1" spans="1:6">
      <c r="A20" s="93"/>
      <c r="B20" s="94"/>
      <c r="C20" s="94"/>
      <c r="D20" s="94"/>
      <c r="E20" s="94"/>
      <c r="F20" s="95"/>
    </row>
  </sheetData>
  <mergeCells count="10">
    <mergeCell ref="A2:F2"/>
    <mergeCell ref="A18:F18"/>
    <mergeCell ref="A19:F19"/>
    <mergeCell ref="A20:F20"/>
    <mergeCell ref="A4:A5"/>
    <mergeCell ref="B4:B5"/>
    <mergeCell ref="C4:C5"/>
    <mergeCell ref="D4:D5"/>
    <mergeCell ref="E4:E5"/>
    <mergeCell ref="F4:F5"/>
  </mergeCells>
  <conditionalFormatting sqref="A6:A24">
    <cfRule type="expression" dxfId="0" priority="3" stopIfTrue="1">
      <formula>"len($A:$A)=3"</formula>
    </cfRule>
    <cfRule type="expression" dxfId="0" priority="2" stopIfTrue="1">
      <formula>"len($A:$A)=3"</formula>
    </cfRule>
  </conditionalFormatting>
  <conditionalFormatting sqref="E6:E17">
    <cfRule type="cellIs" dxfId="1" priority="4" stopIfTrue="1" operator="lessThan">
      <formula>0</formula>
    </cfRule>
  </conditionalFormatting>
  <conditionalFormatting sqref="E6 E8:E17">
    <cfRule type="cellIs" dxfId="1" priority="1" stopIfTrue="1" operator="lessThan">
      <formula>0</formula>
    </cfRule>
  </conditionalFormatting>
  <pageMargins left="0.826771653543307" right="0.708661417322835" top="0.748031496062992" bottom="0.748031496062992" header="0.31496062992126" footer="0.31496062992126"/>
  <pageSetup paperSize="9" scale="90" firstPageNumber="50" orientation="portrait" useFirstPageNumber="1"/>
  <headerFooter>
    <oddFooter>&amp;C第 &amp;P-1 页，共 &amp;N-1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3"/>
  <sheetViews>
    <sheetView topLeftCell="A10" workbookViewId="0">
      <selection activeCell="A1" sqref="A1"/>
    </sheetView>
  </sheetViews>
  <sheetFormatPr defaultColWidth="9" defaultRowHeight="14.25" outlineLevelCol="5"/>
  <cols>
    <col min="1" max="1" width="32.375" style="14" customWidth="1"/>
    <col min="2" max="2" width="12.375" style="14" customWidth="1"/>
    <col min="3" max="3" width="11.75" style="14" customWidth="1"/>
    <col min="4" max="4" width="12" style="14" hidden="1" customWidth="1"/>
    <col min="5" max="5" width="12.5" style="14" customWidth="1"/>
    <col min="6" max="6" width="12.25" style="14" customWidth="1"/>
    <col min="7" max="16384" width="9" style="14"/>
  </cols>
  <sheetData>
    <row r="2" ht="20.25" spans="1:6">
      <c r="A2" s="15" t="s">
        <v>1025</v>
      </c>
      <c r="B2" s="15"/>
      <c r="C2" s="15"/>
      <c r="D2" s="15"/>
      <c r="E2" s="15"/>
      <c r="F2" s="15"/>
    </row>
    <row r="3" spans="1:6">
      <c r="A3" s="50"/>
      <c r="B3" s="50"/>
      <c r="C3" s="50"/>
      <c r="D3" s="51"/>
      <c r="E3" s="52"/>
      <c r="F3" s="18" t="s">
        <v>29</v>
      </c>
    </row>
    <row r="4" customHeight="1" spans="1:6">
      <c r="A4" s="19" t="s">
        <v>776</v>
      </c>
      <c r="B4" s="19" t="s">
        <v>76</v>
      </c>
      <c r="C4" s="19" t="s">
        <v>32</v>
      </c>
      <c r="D4" s="20" t="s">
        <v>33</v>
      </c>
      <c r="E4" s="21" t="s">
        <v>34</v>
      </c>
      <c r="F4" s="53" t="s">
        <v>999</v>
      </c>
    </row>
    <row r="5" ht="24.6" customHeight="1" spans="1:6">
      <c r="A5" s="23"/>
      <c r="B5" s="23"/>
      <c r="C5" s="23"/>
      <c r="D5" s="24"/>
      <c r="E5" s="21"/>
      <c r="F5" s="53"/>
    </row>
    <row r="6" ht="16.5" customHeight="1" spans="1:6">
      <c r="A6" s="26" t="s">
        <v>1000</v>
      </c>
      <c r="B6" s="54"/>
      <c r="C6" s="54"/>
      <c r="D6" s="55"/>
      <c r="E6" s="56"/>
      <c r="F6" s="57"/>
    </row>
    <row r="7" ht="16.5" customHeight="1" spans="1:6">
      <c r="A7" s="30" t="s">
        <v>1026</v>
      </c>
      <c r="B7" s="54"/>
      <c r="C7" s="54"/>
      <c r="D7" s="55"/>
      <c r="E7" s="56"/>
      <c r="F7" s="57"/>
    </row>
    <row r="8" ht="16.5" customHeight="1" spans="1:6">
      <c r="A8" s="30" t="s">
        <v>1027</v>
      </c>
      <c r="B8" s="54"/>
      <c r="C8" s="54"/>
      <c r="D8" s="55"/>
      <c r="E8" s="56"/>
      <c r="F8" s="57"/>
    </row>
    <row r="9" ht="16.5" customHeight="1" spans="1:6">
      <c r="A9" s="30" t="s">
        <v>1028</v>
      </c>
      <c r="B9" s="54"/>
      <c r="C9" s="54"/>
      <c r="D9" s="55"/>
      <c r="E9" s="56"/>
      <c r="F9" s="57"/>
    </row>
    <row r="10" ht="16.5" customHeight="1" spans="1:6">
      <c r="A10" s="30" t="s">
        <v>1029</v>
      </c>
      <c r="B10" s="54"/>
      <c r="C10" s="54"/>
      <c r="D10" s="55"/>
      <c r="E10" s="56"/>
      <c r="F10" s="57"/>
    </row>
    <row r="11" ht="16.5" customHeight="1" spans="1:6">
      <c r="A11" s="58" t="s">
        <v>1030</v>
      </c>
      <c r="B11" s="54"/>
      <c r="C11" s="54"/>
      <c r="D11" s="55"/>
      <c r="E11" s="56"/>
      <c r="F11" s="57"/>
    </row>
    <row r="12" ht="16.5" customHeight="1" spans="1:6">
      <c r="A12" s="58" t="s">
        <v>1031</v>
      </c>
      <c r="B12" s="54"/>
      <c r="C12" s="54"/>
      <c r="D12" s="55"/>
      <c r="E12" s="56"/>
      <c r="F12" s="57"/>
    </row>
    <row r="13" s="49" customFormat="1" ht="16.5" customHeight="1" spans="1:6">
      <c r="A13" s="26" t="s">
        <v>1001</v>
      </c>
      <c r="B13" s="59">
        <f>SUM(B14:B20)</f>
        <v>7629</v>
      </c>
      <c r="C13" s="59">
        <f t="shared" ref="C13:D13" si="0">SUM(C14:C20)</f>
        <v>7433</v>
      </c>
      <c r="D13" s="59">
        <f t="shared" si="0"/>
        <v>7758</v>
      </c>
      <c r="E13" s="60">
        <f>C13/B13*100</f>
        <v>97.43</v>
      </c>
      <c r="F13" s="61">
        <f>C13/D13*100</f>
        <v>95.81</v>
      </c>
    </row>
    <row r="14" ht="16.5" customHeight="1" spans="1:6">
      <c r="A14" s="30" t="s">
        <v>1026</v>
      </c>
      <c r="B14" s="62">
        <v>857</v>
      </c>
      <c r="C14" s="62">
        <v>786</v>
      </c>
      <c r="D14" s="62">
        <v>720</v>
      </c>
      <c r="E14" s="60">
        <f t="shared" ref="E14:E18" si="1">C14/B14*100</f>
        <v>91.72</v>
      </c>
      <c r="F14" s="61">
        <f t="shared" ref="F14:F20" si="2">C14/D14*100</f>
        <v>109.17</v>
      </c>
    </row>
    <row r="15" ht="16.5" customHeight="1" spans="1:6">
      <c r="A15" s="30" t="s">
        <v>1027</v>
      </c>
      <c r="B15" s="62">
        <v>6576</v>
      </c>
      <c r="C15" s="62">
        <v>6375</v>
      </c>
      <c r="D15" s="62">
        <v>6504</v>
      </c>
      <c r="E15" s="60">
        <f t="shared" si="1"/>
        <v>96.94</v>
      </c>
      <c r="F15" s="61">
        <f t="shared" si="2"/>
        <v>98.02</v>
      </c>
    </row>
    <row r="16" ht="16.5" customHeight="1" spans="1:6">
      <c r="A16" s="30" t="s">
        <v>1028</v>
      </c>
      <c r="B16" s="62">
        <v>123</v>
      </c>
      <c r="C16" s="62">
        <v>110</v>
      </c>
      <c r="D16" s="62">
        <v>396</v>
      </c>
      <c r="E16" s="60">
        <f t="shared" si="1"/>
        <v>89.43</v>
      </c>
      <c r="F16" s="61">
        <f t="shared" si="2"/>
        <v>27.78</v>
      </c>
    </row>
    <row r="17" ht="16.5" customHeight="1" spans="1:6">
      <c r="A17" s="30" t="s">
        <v>1032</v>
      </c>
      <c r="B17" s="62">
        <v>36</v>
      </c>
      <c r="C17" s="62">
        <v>61</v>
      </c>
      <c r="D17" s="62">
        <v>93</v>
      </c>
      <c r="E17" s="60"/>
      <c r="F17" s="61"/>
    </row>
    <row r="18" ht="16.5" customHeight="1" spans="1:6">
      <c r="A18" s="30" t="s">
        <v>1029</v>
      </c>
      <c r="B18" s="62">
        <v>30</v>
      </c>
      <c r="C18" s="62">
        <v>78</v>
      </c>
      <c r="D18" s="62">
        <v>35</v>
      </c>
      <c r="E18" s="60">
        <f t="shared" si="1"/>
        <v>260</v>
      </c>
      <c r="F18" s="61">
        <f t="shared" si="2"/>
        <v>222.86</v>
      </c>
    </row>
    <row r="19" ht="16.5" customHeight="1" spans="1:6">
      <c r="A19" s="58" t="s">
        <v>1030</v>
      </c>
      <c r="B19" s="62"/>
      <c r="C19" s="62"/>
      <c r="D19" s="62"/>
      <c r="E19" s="60"/>
      <c r="F19" s="61"/>
    </row>
    <row r="20" ht="16.5" customHeight="1" spans="1:6">
      <c r="A20" s="58" t="s">
        <v>1031</v>
      </c>
      <c r="B20" s="62">
        <v>7</v>
      </c>
      <c r="C20" s="62">
        <v>23</v>
      </c>
      <c r="D20" s="62">
        <v>10</v>
      </c>
      <c r="E20" s="60"/>
      <c r="F20" s="61">
        <f t="shared" si="2"/>
        <v>230</v>
      </c>
    </row>
    <row r="21" ht="27" spans="1:6">
      <c r="A21" s="26" t="s">
        <v>1002</v>
      </c>
      <c r="B21" s="62"/>
      <c r="C21" s="62"/>
      <c r="D21" s="63"/>
      <c r="E21" s="60"/>
      <c r="F21" s="61"/>
    </row>
    <row r="22" ht="16.5" customHeight="1" spans="1:6">
      <c r="A22" s="64" t="s">
        <v>1026</v>
      </c>
      <c r="B22" s="62"/>
      <c r="C22" s="62"/>
      <c r="D22" s="63"/>
      <c r="E22" s="60"/>
      <c r="F22" s="65"/>
    </row>
    <row r="23" ht="16.5" customHeight="1" spans="1:6">
      <c r="A23" s="64" t="s">
        <v>1027</v>
      </c>
      <c r="B23" s="62"/>
      <c r="C23" s="62"/>
      <c r="D23" s="63"/>
      <c r="E23" s="60"/>
      <c r="F23" s="65"/>
    </row>
    <row r="24" ht="16.5" customHeight="1" spans="1:6">
      <c r="A24" s="64" t="s">
        <v>1028</v>
      </c>
      <c r="B24" s="62"/>
      <c r="C24" s="62"/>
      <c r="D24" s="63"/>
      <c r="E24" s="60"/>
      <c r="F24" s="65"/>
    </row>
    <row r="25" ht="16.5" customHeight="1" spans="1:6">
      <c r="A25" s="64" t="s">
        <v>1029</v>
      </c>
      <c r="B25" s="62"/>
      <c r="C25" s="62"/>
      <c r="D25" s="63"/>
      <c r="E25" s="60"/>
      <c r="F25" s="65"/>
    </row>
    <row r="26" ht="16.5" customHeight="1" spans="1:6">
      <c r="A26" s="66" t="s">
        <v>1030</v>
      </c>
      <c r="B26" s="62"/>
      <c r="C26" s="62"/>
      <c r="D26" s="63"/>
      <c r="E26" s="60"/>
      <c r="F26" s="65"/>
    </row>
    <row r="27" ht="16.5" customHeight="1" spans="1:6">
      <c r="A27" s="26" t="s">
        <v>1003</v>
      </c>
      <c r="B27" s="62"/>
      <c r="C27" s="62"/>
      <c r="D27" s="63"/>
      <c r="E27" s="60"/>
      <c r="F27" s="65"/>
    </row>
    <row r="28" ht="16.5" customHeight="1" spans="1:6">
      <c r="A28" s="64" t="s">
        <v>1026</v>
      </c>
      <c r="B28" s="62"/>
      <c r="C28" s="62"/>
      <c r="D28" s="63"/>
      <c r="E28" s="60"/>
      <c r="F28" s="65"/>
    </row>
    <row r="29" ht="16.5" customHeight="1" spans="1:6">
      <c r="A29" s="64" t="s">
        <v>1027</v>
      </c>
      <c r="B29" s="62"/>
      <c r="C29" s="62"/>
      <c r="D29" s="63"/>
      <c r="E29" s="60"/>
      <c r="F29" s="65"/>
    </row>
    <row r="30" ht="16.5" customHeight="1" spans="1:6">
      <c r="A30" s="64" t="s">
        <v>1028</v>
      </c>
      <c r="B30" s="62"/>
      <c r="C30" s="62"/>
      <c r="D30" s="63"/>
      <c r="E30" s="60"/>
      <c r="F30" s="65"/>
    </row>
    <row r="31" ht="16.5" customHeight="1" spans="1:6">
      <c r="A31" s="64" t="s">
        <v>1029</v>
      </c>
      <c r="B31" s="62"/>
      <c r="C31" s="62"/>
      <c r="D31" s="63"/>
      <c r="E31" s="60"/>
      <c r="F31" s="65"/>
    </row>
    <row r="32" ht="16.5" customHeight="1" spans="1:6">
      <c r="A32" s="64" t="s">
        <v>1030</v>
      </c>
      <c r="B32" s="62"/>
      <c r="C32" s="62"/>
      <c r="D32" s="63"/>
      <c r="E32" s="60"/>
      <c r="F32" s="65"/>
    </row>
    <row r="33" s="49" customFormat="1" ht="16.5" customHeight="1" spans="1:6">
      <c r="A33" s="26" t="s">
        <v>1004</v>
      </c>
      <c r="B33" s="59"/>
      <c r="C33" s="59">
        <v>0</v>
      </c>
      <c r="D33" s="67"/>
      <c r="E33" s="60"/>
      <c r="F33" s="61"/>
    </row>
    <row r="34" ht="16.5" customHeight="1" spans="1:6">
      <c r="A34" s="38" t="s">
        <v>1033</v>
      </c>
      <c r="B34" s="62"/>
      <c r="C34" s="62"/>
      <c r="D34" s="63"/>
      <c r="E34" s="60"/>
      <c r="F34" s="65"/>
    </row>
    <row r="35" ht="16.5" customHeight="1" spans="1:6">
      <c r="A35" s="30" t="s">
        <v>1026</v>
      </c>
      <c r="B35" s="62"/>
      <c r="C35" s="62"/>
      <c r="D35" s="63"/>
      <c r="E35" s="60"/>
      <c r="F35" s="65"/>
    </row>
    <row r="36" ht="16.5" customHeight="1" spans="1:6">
      <c r="A36" s="30" t="s">
        <v>1027</v>
      </c>
      <c r="B36" s="62"/>
      <c r="C36" s="62"/>
      <c r="D36" s="63"/>
      <c r="E36" s="60"/>
      <c r="F36" s="65"/>
    </row>
    <row r="37" ht="16.5" customHeight="1" spans="1:6">
      <c r="A37" s="30" t="s">
        <v>1028</v>
      </c>
      <c r="B37" s="62"/>
      <c r="C37" s="62"/>
      <c r="D37" s="63"/>
      <c r="E37" s="60"/>
      <c r="F37" s="65"/>
    </row>
    <row r="38" ht="16.5" customHeight="1" spans="1:6">
      <c r="A38" s="30" t="s">
        <v>1029</v>
      </c>
      <c r="B38" s="62"/>
      <c r="C38" s="62"/>
      <c r="D38" s="63"/>
      <c r="E38" s="60"/>
      <c r="F38" s="65"/>
    </row>
    <row r="39" ht="16.5" customHeight="1" spans="1:6">
      <c r="A39" s="30" t="s">
        <v>1030</v>
      </c>
      <c r="B39" s="62"/>
      <c r="C39" s="62"/>
      <c r="D39" s="63"/>
      <c r="E39" s="60"/>
      <c r="F39" s="65"/>
    </row>
    <row r="40" ht="16.5" customHeight="1" spans="1:6">
      <c r="A40" s="40" t="s">
        <v>1034</v>
      </c>
      <c r="B40" s="62"/>
      <c r="C40" s="62"/>
      <c r="D40" s="63"/>
      <c r="E40" s="60"/>
      <c r="F40" s="65"/>
    </row>
    <row r="41" ht="16.5" customHeight="1" spans="1:6">
      <c r="A41" s="30" t="s">
        <v>1026</v>
      </c>
      <c r="B41" s="62"/>
      <c r="C41" s="62"/>
      <c r="D41" s="63"/>
      <c r="E41" s="60"/>
      <c r="F41" s="65"/>
    </row>
    <row r="42" ht="16.5" customHeight="1" spans="1:6">
      <c r="A42" s="30" t="s">
        <v>1027</v>
      </c>
      <c r="B42" s="62"/>
      <c r="C42" s="62"/>
      <c r="D42" s="63"/>
      <c r="E42" s="60"/>
      <c r="F42" s="65"/>
    </row>
    <row r="43" ht="16.5" customHeight="1" spans="1:6">
      <c r="A43" s="30" t="s">
        <v>1028</v>
      </c>
      <c r="B43" s="62"/>
      <c r="C43" s="62"/>
      <c r="D43" s="63"/>
      <c r="E43" s="60"/>
      <c r="F43" s="65"/>
    </row>
    <row r="44" ht="16.5" customHeight="1" spans="1:6">
      <c r="A44" s="30" t="s">
        <v>1029</v>
      </c>
      <c r="B44" s="62"/>
      <c r="C44" s="62"/>
      <c r="D44" s="63"/>
      <c r="E44" s="60"/>
      <c r="F44" s="65"/>
    </row>
    <row r="45" ht="16.5" customHeight="1" spans="1:6">
      <c r="A45" s="30" t="s">
        <v>1030</v>
      </c>
      <c r="B45" s="62"/>
      <c r="C45" s="62"/>
      <c r="D45" s="63"/>
      <c r="E45" s="60"/>
      <c r="F45" s="65"/>
    </row>
    <row r="46" ht="16.5" customHeight="1" spans="1:6">
      <c r="A46" s="38" t="s">
        <v>1035</v>
      </c>
      <c r="B46" s="62"/>
      <c r="C46" s="62"/>
      <c r="D46" s="63"/>
      <c r="E46" s="60"/>
      <c r="F46" s="65"/>
    </row>
    <row r="47" ht="16.5" customHeight="1" spans="1:6">
      <c r="A47" s="38" t="s">
        <v>1036</v>
      </c>
      <c r="B47" s="62"/>
      <c r="C47" s="62"/>
      <c r="D47" s="63"/>
      <c r="E47" s="60"/>
      <c r="F47" s="65"/>
    </row>
    <row r="48" ht="16.5" customHeight="1" spans="1:6">
      <c r="A48" s="38" t="s">
        <v>1037</v>
      </c>
      <c r="B48" s="62"/>
      <c r="C48" s="62"/>
      <c r="D48" s="63"/>
      <c r="E48" s="60"/>
      <c r="F48" s="65"/>
    </row>
    <row r="49" ht="16.5" customHeight="1" spans="1:6">
      <c r="A49" s="38" t="s">
        <v>1038</v>
      </c>
      <c r="B49" s="62"/>
      <c r="C49" s="62"/>
      <c r="D49" s="63"/>
      <c r="E49" s="60"/>
      <c r="F49" s="65"/>
    </row>
    <row r="50" ht="16.5" customHeight="1" spans="1:6">
      <c r="A50" s="42" t="s">
        <v>1039</v>
      </c>
      <c r="B50" s="62"/>
      <c r="C50" s="62"/>
      <c r="D50" s="63"/>
      <c r="E50" s="60"/>
      <c r="F50" s="65"/>
    </row>
    <row r="51" ht="16.5" customHeight="1" spans="1:6">
      <c r="A51" s="42" t="s">
        <v>1040</v>
      </c>
      <c r="B51" s="62"/>
      <c r="C51" s="62"/>
      <c r="D51" s="63"/>
      <c r="E51" s="60"/>
      <c r="F51" s="65"/>
    </row>
    <row r="52" ht="16.5" customHeight="1" spans="1:6">
      <c r="A52" s="26" t="s">
        <v>1008</v>
      </c>
      <c r="B52" s="62"/>
      <c r="C52" s="62"/>
      <c r="D52" s="63"/>
      <c r="E52" s="60"/>
      <c r="F52" s="65"/>
    </row>
    <row r="53" ht="16.5" customHeight="1" spans="1:6">
      <c r="A53" s="30" t="s">
        <v>1026</v>
      </c>
      <c r="B53" s="62"/>
      <c r="C53" s="62"/>
      <c r="D53" s="63"/>
      <c r="E53" s="60"/>
      <c r="F53" s="65"/>
    </row>
    <row r="54" ht="16.5" customHeight="1" spans="1:6">
      <c r="A54" s="30" t="s">
        <v>1027</v>
      </c>
      <c r="B54" s="62"/>
      <c r="C54" s="62"/>
      <c r="D54" s="63"/>
      <c r="E54" s="60"/>
      <c r="F54" s="65"/>
    </row>
    <row r="55" ht="16.5" customHeight="1" spans="1:6">
      <c r="A55" s="30" t="s">
        <v>1028</v>
      </c>
      <c r="B55" s="62"/>
      <c r="C55" s="62"/>
      <c r="D55" s="63"/>
      <c r="E55" s="60"/>
      <c r="F55" s="65"/>
    </row>
    <row r="56" ht="16.5" customHeight="1" spans="1:6">
      <c r="A56" s="30" t="s">
        <v>1029</v>
      </c>
      <c r="B56" s="62"/>
      <c r="C56" s="62"/>
      <c r="D56" s="63"/>
      <c r="E56" s="60"/>
      <c r="F56" s="65"/>
    </row>
    <row r="57" ht="16.5" customHeight="1" spans="1:6">
      <c r="A57" s="30" t="s">
        <v>1030</v>
      </c>
      <c r="B57" s="62"/>
      <c r="C57" s="62"/>
      <c r="D57" s="63"/>
      <c r="E57" s="60"/>
      <c r="F57" s="65"/>
    </row>
    <row r="58" ht="16.5" customHeight="1" spans="1:6">
      <c r="A58" s="26" t="s">
        <v>1009</v>
      </c>
      <c r="B58" s="62"/>
      <c r="C58" s="62"/>
      <c r="D58" s="63"/>
      <c r="E58" s="60"/>
      <c r="F58" s="65"/>
    </row>
    <row r="59" ht="16.5" customHeight="1" spans="1:6">
      <c r="A59" s="30" t="s">
        <v>1026</v>
      </c>
      <c r="B59" s="62"/>
      <c r="C59" s="62"/>
      <c r="D59" s="63"/>
      <c r="E59" s="60"/>
      <c r="F59" s="65"/>
    </row>
    <row r="60" ht="16.5" customHeight="1" spans="1:6">
      <c r="A60" s="30" t="s">
        <v>1027</v>
      </c>
      <c r="B60" s="62"/>
      <c r="C60" s="62"/>
      <c r="D60" s="63"/>
      <c r="E60" s="60"/>
      <c r="F60" s="65"/>
    </row>
    <row r="61" ht="16.5" customHeight="1" spans="1:6">
      <c r="A61" s="30" t="s">
        <v>1028</v>
      </c>
      <c r="B61" s="62"/>
      <c r="C61" s="62"/>
      <c r="D61" s="63"/>
      <c r="E61" s="60"/>
      <c r="F61" s="65"/>
    </row>
    <row r="62" ht="16.5" customHeight="1" spans="1:6">
      <c r="A62" s="30" t="s">
        <v>1029</v>
      </c>
      <c r="B62" s="62"/>
      <c r="C62" s="62"/>
      <c r="D62" s="63"/>
      <c r="E62" s="60"/>
      <c r="F62" s="65"/>
    </row>
    <row r="63" ht="16.5" customHeight="1" spans="1:6">
      <c r="A63" s="30" t="s">
        <v>1030</v>
      </c>
      <c r="B63" s="62"/>
      <c r="C63" s="62"/>
      <c r="D63" s="63"/>
      <c r="E63" s="60"/>
      <c r="F63" s="65"/>
    </row>
    <row r="64" ht="16.5" customHeight="1" spans="1:6">
      <c r="A64" s="26" t="s">
        <v>1010</v>
      </c>
      <c r="B64" s="62"/>
      <c r="C64" s="62"/>
      <c r="D64" s="63"/>
      <c r="E64" s="60"/>
      <c r="F64" s="65"/>
    </row>
    <row r="65" ht="16.5" customHeight="1" spans="1:6">
      <c r="A65" s="30" t="s">
        <v>1026</v>
      </c>
      <c r="B65" s="62"/>
      <c r="C65" s="62"/>
      <c r="D65" s="63"/>
      <c r="E65" s="60"/>
      <c r="F65" s="65"/>
    </row>
    <row r="66" ht="16.5" customHeight="1" spans="1:6">
      <c r="A66" s="30" t="s">
        <v>1027</v>
      </c>
      <c r="B66" s="62"/>
      <c r="C66" s="62"/>
      <c r="D66" s="63"/>
      <c r="E66" s="60"/>
      <c r="F66" s="65"/>
    </row>
    <row r="67" ht="16.5" customHeight="1" spans="1:6">
      <c r="A67" s="30" t="s">
        <v>1028</v>
      </c>
      <c r="B67" s="62"/>
      <c r="C67" s="62"/>
      <c r="D67" s="63"/>
      <c r="E67" s="60"/>
      <c r="F67" s="65"/>
    </row>
    <row r="68" ht="16.5" customHeight="1" spans="1:6">
      <c r="A68" s="30" t="s">
        <v>1029</v>
      </c>
      <c r="B68" s="62"/>
      <c r="C68" s="62"/>
      <c r="D68" s="63"/>
      <c r="E68" s="60"/>
      <c r="F68" s="65"/>
    </row>
    <row r="69" ht="15.75" customHeight="1" spans="1:6">
      <c r="A69" s="30" t="s">
        <v>1030</v>
      </c>
      <c r="B69" s="68"/>
      <c r="C69" s="68"/>
      <c r="D69" s="57"/>
      <c r="E69" s="60"/>
      <c r="F69" s="65"/>
    </row>
    <row r="70" ht="15.75" customHeight="1" spans="1:6">
      <c r="A70" s="69" t="s">
        <v>1041</v>
      </c>
      <c r="B70" s="69">
        <f>B13</f>
        <v>7629</v>
      </c>
      <c r="C70" s="69">
        <f t="shared" ref="C70:F70" si="3">C13</f>
        <v>7433</v>
      </c>
      <c r="D70" s="69">
        <f t="shared" si="3"/>
        <v>7758</v>
      </c>
      <c r="E70" s="69">
        <f t="shared" si="3"/>
        <v>97.43</v>
      </c>
      <c r="F70" s="69">
        <f t="shared" si="3"/>
        <v>95.81</v>
      </c>
    </row>
    <row r="73" spans="5:5">
      <c r="E73" s="14" t="s">
        <v>948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conditionalFormatting sqref="A65:A69 A35:A45 A53:A57 A59:A63 A6:A25">
    <cfRule type="expression" dxfId="0" priority="2" stopIfTrue="1">
      <formula>"len($A:$A)=3"</formula>
    </cfRule>
  </conditionalFormatting>
  <pageMargins left="0.826771653543307" right="0.708661417322835" top="0.748031496062992" bottom="0.748031496062992" header="0.31496062992126" footer="0.31496062992126"/>
  <pageSetup paperSize="9" scale="90" firstPageNumber="51" orientation="portrait" useFirstPageNumber="1"/>
  <headerFooter>
    <oddFooter>&amp;C第 &amp;P-1 页，共 &amp;N-1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2"/>
  <sheetViews>
    <sheetView workbookViewId="0">
      <selection activeCell="A1" sqref="A1"/>
    </sheetView>
  </sheetViews>
  <sheetFormatPr defaultColWidth="9" defaultRowHeight="14.25" outlineLevelCol="5"/>
  <cols>
    <col min="1" max="1" width="43.25" style="14" customWidth="1"/>
    <col min="2" max="2" width="10.875" style="14" customWidth="1"/>
    <col min="3" max="3" width="9.5" style="14" customWidth="1"/>
    <col min="4" max="4" width="11.75" style="14" hidden="1" customWidth="1"/>
    <col min="5" max="5" width="10.125" style="14" customWidth="1"/>
    <col min="6" max="6" width="10.875" style="14" customWidth="1"/>
    <col min="7" max="16384" width="9" style="14"/>
  </cols>
  <sheetData>
    <row r="2" ht="20.25" spans="1:6">
      <c r="A2" s="15" t="s">
        <v>1042</v>
      </c>
      <c r="B2" s="15"/>
      <c r="C2" s="15"/>
      <c r="D2" s="15"/>
      <c r="E2" s="15"/>
      <c r="F2" s="15"/>
    </row>
    <row r="3" spans="1:6">
      <c r="A3" s="16"/>
      <c r="B3" s="16"/>
      <c r="C3" s="16"/>
      <c r="D3" s="17"/>
      <c r="E3" s="18"/>
      <c r="F3" s="18" t="s">
        <v>29</v>
      </c>
    </row>
    <row r="4" spans="1:6">
      <c r="A4" s="19" t="s">
        <v>1013</v>
      </c>
      <c r="B4" s="19" t="s">
        <v>76</v>
      </c>
      <c r="C4" s="19" t="s">
        <v>32</v>
      </c>
      <c r="D4" s="20" t="s">
        <v>33</v>
      </c>
      <c r="E4" s="21" t="s">
        <v>34</v>
      </c>
      <c r="F4" s="22" t="s">
        <v>999</v>
      </c>
    </row>
    <row r="5" ht="31.9" customHeight="1" spans="1:6">
      <c r="A5" s="23"/>
      <c r="B5" s="23"/>
      <c r="C5" s="23"/>
      <c r="D5" s="24"/>
      <c r="E5" s="21"/>
      <c r="F5" s="25"/>
    </row>
    <row r="6" ht="18" customHeight="1" spans="1:6">
      <c r="A6" s="26" t="s">
        <v>1014</v>
      </c>
      <c r="B6" s="27"/>
      <c r="C6" s="27"/>
      <c r="D6" s="27"/>
      <c r="E6" s="28"/>
      <c r="F6" s="29"/>
    </row>
    <row r="7" ht="18" customHeight="1" spans="1:6">
      <c r="A7" s="30" t="s">
        <v>1043</v>
      </c>
      <c r="B7" s="27"/>
      <c r="C7" s="27"/>
      <c r="D7" s="27"/>
      <c r="E7" s="28"/>
      <c r="F7" s="29"/>
    </row>
    <row r="8" ht="18" customHeight="1" spans="1:6">
      <c r="A8" s="30" t="s">
        <v>1044</v>
      </c>
      <c r="B8" s="27"/>
      <c r="C8" s="27"/>
      <c r="D8" s="27"/>
      <c r="E8" s="28"/>
      <c r="F8" s="29"/>
    </row>
    <row r="9" ht="18" customHeight="1" spans="1:6">
      <c r="A9" s="30" t="s">
        <v>1045</v>
      </c>
      <c r="B9" s="27"/>
      <c r="C9" s="27"/>
      <c r="D9" s="27"/>
      <c r="E9" s="28"/>
      <c r="F9" s="29"/>
    </row>
    <row r="10" ht="18" customHeight="1" spans="1:6">
      <c r="A10" s="30" t="s">
        <v>1046</v>
      </c>
      <c r="B10" s="27"/>
      <c r="C10" s="27"/>
      <c r="D10" s="27"/>
      <c r="E10" s="28"/>
      <c r="F10" s="29"/>
    </row>
    <row r="11" ht="18" customHeight="1" spans="1:6">
      <c r="A11" s="26" t="s">
        <v>1015</v>
      </c>
      <c r="B11" s="31">
        <f>SUM(B12:B16)</f>
        <v>6430</v>
      </c>
      <c r="C11" s="31">
        <f>SUM(C12:C16)</f>
        <v>7297</v>
      </c>
      <c r="D11" s="31">
        <f>SUM(D12:D16)</f>
        <v>6276</v>
      </c>
      <c r="E11" s="32">
        <f>C11/B11*100</f>
        <v>113.48</v>
      </c>
      <c r="F11" s="33">
        <f>C11/D11*100</f>
        <v>116.27</v>
      </c>
    </row>
    <row r="12" ht="18" customHeight="1" spans="1:6">
      <c r="A12" s="34" t="s">
        <v>1047</v>
      </c>
      <c r="B12" s="31">
        <v>6427</v>
      </c>
      <c r="C12" s="31">
        <v>7295</v>
      </c>
      <c r="D12" s="31">
        <v>5619</v>
      </c>
      <c r="E12" s="32"/>
      <c r="F12" s="33">
        <f>C12/D12*100</f>
        <v>129.83</v>
      </c>
    </row>
    <row r="13" ht="18" customHeight="1" spans="1:6">
      <c r="A13" s="34" t="s">
        <v>1048</v>
      </c>
      <c r="B13" s="31"/>
      <c r="C13" s="31"/>
      <c r="D13" s="31">
        <v>413</v>
      </c>
      <c r="E13" s="32"/>
      <c r="F13" s="33"/>
    </row>
    <row r="14" ht="18" customHeight="1" spans="1:6">
      <c r="A14" s="34" t="s">
        <v>1049</v>
      </c>
      <c r="B14" s="31"/>
      <c r="C14" s="31"/>
      <c r="D14" s="31">
        <v>241</v>
      </c>
      <c r="E14" s="32"/>
      <c r="F14" s="33"/>
    </row>
    <row r="15" ht="18" customHeight="1" spans="1:6">
      <c r="A15" s="34" t="s">
        <v>1050</v>
      </c>
      <c r="B15" s="31"/>
      <c r="C15" s="31"/>
      <c r="D15" s="31"/>
      <c r="E15" s="32"/>
      <c r="F15" s="33"/>
    </row>
    <row r="16" ht="18" customHeight="1" spans="1:6">
      <c r="A16" s="34" t="s">
        <v>1051</v>
      </c>
      <c r="B16" s="31">
        <v>3</v>
      </c>
      <c r="C16" s="31">
        <v>2</v>
      </c>
      <c r="D16" s="31">
        <v>3</v>
      </c>
      <c r="E16" s="32"/>
      <c r="F16" s="33"/>
    </row>
    <row r="17" ht="18" customHeight="1" spans="1:6">
      <c r="A17" s="26" t="s">
        <v>1016</v>
      </c>
      <c r="B17" s="31"/>
      <c r="C17" s="31"/>
      <c r="D17" s="35"/>
      <c r="E17" s="32"/>
      <c r="F17" s="33"/>
    </row>
    <row r="18" ht="18" customHeight="1" spans="1:6">
      <c r="A18" s="36" t="s">
        <v>1052</v>
      </c>
      <c r="B18" s="31"/>
      <c r="C18" s="31"/>
      <c r="D18" s="35"/>
      <c r="E18" s="32"/>
      <c r="F18" s="33"/>
    </row>
    <row r="19" ht="18" customHeight="1" spans="1:6">
      <c r="A19" s="36" t="s">
        <v>1053</v>
      </c>
      <c r="B19" s="31"/>
      <c r="C19" s="31"/>
      <c r="D19" s="35"/>
      <c r="E19" s="32"/>
      <c r="F19" s="33"/>
    </row>
    <row r="20" ht="18" customHeight="1" spans="1:6">
      <c r="A20" s="26" t="s">
        <v>1017</v>
      </c>
      <c r="B20" s="31"/>
      <c r="C20" s="31"/>
      <c r="D20" s="35"/>
      <c r="E20" s="32"/>
      <c r="F20" s="33"/>
    </row>
    <row r="21" ht="18" customHeight="1" spans="1:6">
      <c r="A21" s="37" t="s">
        <v>1054</v>
      </c>
      <c r="B21" s="31"/>
      <c r="C21" s="31"/>
      <c r="D21" s="35"/>
      <c r="E21" s="32"/>
      <c r="F21" s="33"/>
    </row>
    <row r="22" ht="18" customHeight="1" spans="1:6">
      <c r="A22" s="37" t="s">
        <v>1055</v>
      </c>
      <c r="B22" s="31"/>
      <c r="C22" s="31"/>
      <c r="D22" s="35"/>
      <c r="E22" s="32"/>
      <c r="F22" s="33"/>
    </row>
    <row r="23" ht="18" customHeight="1" spans="1:6">
      <c r="A23" s="37" t="s">
        <v>1056</v>
      </c>
      <c r="B23" s="31"/>
      <c r="C23" s="31"/>
      <c r="D23" s="35"/>
      <c r="E23" s="32"/>
      <c r="F23" s="33"/>
    </row>
    <row r="24" ht="18" customHeight="1" spans="1:6">
      <c r="A24" s="26" t="s">
        <v>1018</v>
      </c>
      <c r="B24" s="31"/>
      <c r="C24" s="31"/>
      <c r="D24" s="35"/>
      <c r="E24" s="32"/>
      <c r="F24" s="33"/>
    </row>
    <row r="25" ht="18" customHeight="1" spans="1:6">
      <c r="A25" s="38" t="s">
        <v>1057</v>
      </c>
      <c r="B25" s="31"/>
      <c r="C25" s="31"/>
      <c r="D25" s="35"/>
      <c r="E25" s="32"/>
      <c r="F25" s="33"/>
    </row>
    <row r="26" ht="18" customHeight="1" spans="1:6">
      <c r="A26" s="39" t="s">
        <v>1058</v>
      </c>
      <c r="B26" s="31"/>
      <c r="C26" s="31"/>
      <c r="D26" s="35"/>
      <c r="E26" s="32"/>
      <c r="F26" s="33"/>
    </row>
    <row r="27" ht="18" customHeight="1" spans="1:6">
      <c r="A27" s="39" t="s">
        <v>1059</v>
      </c>
      <c r="B27" s="31"/>
      <c r="C27" s="31"/>
      <c r="D27" s="35"/>
      <c r="E27" s="32"/>
      <c r="F27" s="33"/>
    </row>
    <row r="28" ht="18" customHeight="1" spans="1:6">
      <c r="A28" s="39" t="s">
        <v>1060</v>
      </c>
      <c r="B28" s="31"/>
      <c r="C28" s="31"/>
      <c r="D28" s="35"/>
      <c r="E28" s="32"/>
      <c r="F28" s="33"/>
    </row>
    <row r="29" ht="18" customHeight="1" spans="1:6">
      <c r="A29" s="40" t="s">
        <v>1061</v>
      </c>
      <c r="B29" s="31"/>
      <c r="C29" s="31"/>
      <c r="D29" s="35"/>
      <c r="E29" s="32"/>
      <c r="F29" s="33"/>
    </row>
    <row r="30" ht="18" customHeight="1" spans="1:6">
      <c r="A30" s="41" t="s">
        <v>1062</v>
      </c>
      <c r="B30" s="31"/>
      <c r="C30" s="31"/>
      <c r="D30" s="35"/>
      <c r="E30" s="32"/>
      <c r="F30" s="33"/>
    </row>
    <row r="31" ht="18" customHeight="1" spans="1:6">
      <c r="A31" s="41" t="s">
        <v>1059</v>
      </c>
      <c r="B31" s="31"/>
      <c r="C31" s="31"/>
      <c r="D31" s="35"/>
      <c r="E31" s="32"/>
      <c r="F31" s="33"/>
    </row>
    <row r="32" ht="18" customHeight="1" spans="1:6">
      <c r="A32" s="41" t="s">
        <v>1063</v>
      </c>
      <c r="B32" s="31"/>
      <c r="C32" s="31"/>
      <c r="D32" s="35"/>
      <c r="E32" s="32"/>
      <c r="F32" s="33"/>
    </row>
    <row r="33" ht="18" customHeight="1" spans="1:6">
      <c r="A33" s="38" t="s">
        <v>1064</v>
      </c>
      <c r="B33" s="31"/>
      <c r="C33" s="31"/>
      <c r="D33" s="35"/>
      <c r="E33" s="32"/>
      <c r="F33" s="33"/>
    </row>
    <row r="34" ht="18" customHeight="1" spans="1:6">
      <c r="A34" s="42" t="s">
        <v>1065</v>
      </c>
      <c r="B34" s="31"/>
      <c r="C34" s="31"/>
      <c r="D34" s="35"/>
      <c r="E34" s="32"/>
      <c r="F34" s="33"/>
    </row>
    <row r="35" ht="18" customHeight="1" spans="1:6">
      <c r="A35" s="42" t="s">
        <v>1059</v>
      </c>
      <c r="B35" s="31"/>
      <c r="C35" s="31"/>
      <c r="D35" s="35"/>
      <c r="E35" s="32"/>
      <c r="F35" s="33"/>
    </row>
    <row r="36" ht="18" customHeight="1" spans="1:6">
      <c r="A36" s="42" t="s">
        <v>1066</v>
      </c>
      <c r="B36" s="31"/>
      <c r="C36" s="31"/>
      <c r="D36" s="35"/>
      <c r="E36" s="32"/>
      <c r="F36" s="33"/>
    </row>
    <row r="37" ht="18" customHeight="1" spans="1:6">
      <c r="A37" s="26" t="s">
        <v>1022</v>
      </c>
      <c r="B37" s="31"/>
      <c r="C37" s="31"/>
      <c r="D37" s="35"/>
      <c r="E37" s="32"/>
      <c r="F37" s="33"/>
    </row>
    <row r="38" ht="18" customHeight="1" spans="1:6">
      <c r="A38" s="43" t="s">
        <v>1067</v>
      </c>
      <c r="B38" s="31"/>
      <c r="C38" s="31"/>
      <c r="D38" s="35"/>
      <c r="E38" s="32"/>
      <c r="F38" s="33"/>
    </row>
    <row r="39" ht="18" customHeight="1" spans="1:6">
      <c r="A39" s="43" t="s">
        <v>1068</v>
      </c>
      <c r="B39" s="31"/>
      <c r="C39" s="31"/>
      <c r="D39" s="35"/>
      <c r="E39" s="32"/>
      <c r="F39" s="33"/>
    </row>
    <row r="40" ht="18" customHeight="1" spans="1:6">
      <c r="A40" s="43" t="s">
        <v>1069</v>
      </c>
      <c r="B40" s="31"/>
      <c r="C40" s="31"/>
      <c r="D40" s="35"/>
      <c r="E40" s="32"/>
      <c r="F40" s="33"/>
    </row>
    <row r="41" ht="18" customHeight="1" spans="1:6">
      <c r="A41" s="43" t="s">
        <v>1070</v>
      </c>
      <c r="B41" s="31"/>
      <c r="C41" s="31"/>
      <c r="D41" s="35"/>
      <c r="E41" s="32"/>
      <c r="F41" s="33"/>
    </row>
    <row r="42" ht="18" customHeight="1" spans="1:6">
      <c r="A42" s="26" t="s">
        <v>1023</v>
      </c>
      <c r="B42" s="31"/>
      <c r="C42" s="31"/>
      <c r="D42" s="35"/>
      <c r="E42" s="32"/>
      <c r="F42" s="33"/>
    </row>
    <row r="43" ht="18" customHeight="1" spans="1:6">
      <c r="A43" s="44" t="s">
        <v>1071</v>
      </c>
      <c r="B43" s="31"/>
      <c r="C43" s="31"/>
      <c r="D43" s="35"/>
      <c r="E43" s="32"/>
      <c r="F43" s="33"/>
    </row>
    <row r="44" ht="18" customHeight="1" spans="1:6">
      <c r="A44" s="44" t="s">
        <v>1072</v>
      </c>
      <c r="B44" s="31"/>
      <c r="C44" s="31"/>
      <c r="D44" s="35"/>
      <c r="E44" s="32"/>
      <c r="F44" s="33"/>
    </row>
    <row r="45" ht="18" customHeight="1" spans="1:6">
      <c r="A45" s="44" t="s">
        <v>1045</v>
      </c>
      <c r="B45" s="31"/>
      <c r="C45" s="31"/>
      <c r="D45" s="35"/>
      <c r="E45" s="32"/>
      <c r="F45" s="33"/>
    </row>
    <row r="46" ht="18" customHeight="1" spans="1:6">
      <c r="A46" s="44" t="s">
        <v>1073</v>
      </c>
      <c r="B46" s="31"/>
      <c r="C46" s="31"/>
      <c r="D46" s="35"/>
      <c r="E46" s="32"/>
      <c r="F46" s="33"/>
    </row>
    <row r="47" ht="18" customHeight="1" spans="1:6">
      <c r="A47" s="44" t="s">
        <v>1074</v>
      </c>
      <c r="B47" s="31"/>
      <c r="C47" s="31"/>
      <c r="D47" s="35"/>
      <c r="E47" s="32"/>
      <c r="F47" s="33"/>
    </row>
    <row r="48" ht="18" customHeight="1" spans="1:6">
      <c r="A48" s="26" t="s">
        <v>1024</v>
      </c>
      <c r="B48" s="31"/>
      <c r="C48" s="31"/>
      <c r="D48" s="35"/>
      <c r="E48" s="32"/>
      <c r="F48" s="33"/>
    </row>
    <row r="49" ht="18" customHeight="1" spans="1:6">
      <c r="A49" s="45" t="s">
        <v>1075</v>
      </c>
      <c r="B49" s="31"/>
      <c r="C49" s="31"/>
      <c r="D49" s="35"/>
      <c r="E49" s="32"/>
      <c r="F49" s="33"/>
    </row>
    <row r="50" ht="18" customHeight="1" spans="1:6">
      <c r="A50" s="46" t="s">
        <v>1076</v>
      </c>
      <c r="B50" s="31"/>
      <c r="C50" s="31"/>
      <c r="D50" s="35"/>
      <c r="E50" s="32"/>
      <c r="F50" s="33"/>
    </row>
    <row r="51" ht="17.25" customHeight="1" spans="1:6">
      <c r="A51" s="46" t="s">
        <v>1077</v>
      </c>
      <c r="B51" s="31"/>
      <c r="C51" s="31"/>
      <c r="D51" s="35"/>
      <c r="E51" s="32"/>
      <c r="F51" s="33"/>
    </row>
    <row r="52" ht="16.5" customHeight="1" spans="1:6">
      <c r="A52" s="47" t="s">
        <v>1041</v>
      </c>
      <c r="B52" s="47">
        <f>B11</f>
        <v>6430</v>
      </c>
      <c r="C52" s="47">
        <f t="shared" ref="C52:D52" si="0">C11</f>
        <v>7297</v>
      </c>
      <c r="D52" s="47">
        <f t="shared" si="0"/>
        <v>6276</v>
      </c>
      <c r="E52" s="48">
        <f>C52/B52*100</f>
        <v>113.48</v>
      </c>
      <c r="F52" s="48">
        <f>C52/D52*100</f>
        <v>116.27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conditionalFormatting sqref="A6:A25">
    <cfRule type="expression" dxfId="0" priority="1" stopIfTrue="1">
      <formula>"len($A:$A)=3"</formula>
    </cfRule>
  </conditionalFormatting>
  <pageMargins left="0.826771653543307" right="0.708661417322835" top="0.748031496062992" bottom="0.748031496062992" header="0.31496062992126" footer="0.31496062992126"/>
  <pageSetup paperSize="9" scale="90" firstPageNumber="52" orientation="portrait" useFirstPageNumber="1"/>
  <headerFooter>
    <oddFooter>&amp;C第 &amp;P-1 页，共 &amp;N-1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3"/>
  <sheetViews>
    <sheetView tabSelected="1" workbookViewId="0">
      <selection activeCell="C12" sqref="C12"/>
    </sheetView>
  </sheetViews>
  <sheetFormatPr defaultColWidth="8.75" defaultRowHeight="14.25" outlineLevelCol="2"/>
  <cols>
    <col min="1" max="1" width="11.375" style="1" customWidth="1"/>
    <col min="2" max="2" width="27.875" style="1" customWidth="1"/>
    <col min="3" max="3" width="34.125" style="1" customWidth="1"/>
    <col min="4" max="4" width="8.75" style="1" customWidth="1"/>
    <col min="5" max="6" width="8.75" style="1"/>
    <col min="7" max="7" width="9.25" style="1" customWidth="1"/>
    <col min="8" max="16384" width="8.75" style="1"/>
  </cols>
  <sheetData>
    <row r="2" ht="29.45" customHeight="1" spans="1:3">
      <c r="A2" s="2" t="s">
        <v>1078</v>
      </c>
      <c r="B2" s="2"/>
      <c r="C2" s="2"/>
    </row>
    <row r="3" ht="25.9" customHeight="1" spans="1:3">
      <c r="A3" s="3"/>
      <c r="B3" s="4"/>
      <c r="C3" s="5" t="s">
        <v>29</v>
      </c>
    </row>
    <row r="4" ht="27.75" customHeight="1" spans="1:3">
      <c r="A4" s="6" t="s">
        <v>1079</v>
      </c>
      <c r="B4" s="6"/>
      <c r="C4" s="6" t="s">
        <v>1080</v>
      </c>
    </row>
    <row r="5" ht="27.75" customHeight="1" spans="1:3">
      <c r="A5" s="7" t="s">
        <v>1081</v>
      </c>
      <c r="B5" s="7"/>
      <c r="C5" s="8">
        <v>71428</v>
      </c>
    </row>
    <row r="6" ht="27.75" customHeight="1" spans="1:3">
      <c r="A6" s="7" t="s">
        <v>1082</v>
      </c>
      <c r="B6" s="7"/>
      <c r="C6" s="8">
        <v>27806</v>
      </c>
    </row>
    <row r="7" ht="27.75" customHeight="1" spans="1:3">
      <c r="A7" s="7" t="s">
        <v>1083</v>
      </c>
      <c r="B7" s="7"/>
      <c r="C7" s="11">
        <v>2580</v>
      </c>
    </row>
    <row r="8" ht="27.75" customHeight="1" spans="1:3">
      <c r="A8" s="7" t="s">
        <v>1084</v>
      </c>
      <c r="B8" s="7"/>
      <c r="C8" s="11">
        <v>96654</v>
      </c>
    </row>
    <row r="9" ht="27.75" customHeight="1" spans="1:3">
      <c r="A9" s="6" t="s">
        <v>1085</v>
      </c>
      <c r="B9" s="6"/>
      <c r="C9" s="6" t="s">
        <v>1080</v>
      </c>
    </row>
    <row r="10" ht="27.75" customHeight="1" spans="1:3">
      <c r="A10" s="7" t="s">
        <v>1086</v>
      </c>
      <c r="B10" s="7"/>
      <c r="C10" s="9">
        <v>81554</v>
      </c>
    </row>
    <row r="11" ht="27.75" customHeight="1" spans="1:3">
      <c r="A11" s="7" t="s">
        <v>1087</v>
      </c>
      <c r="B11" s="7"/>
      <c r="C11" s="9">
        <v>26184</v>
      </c>
    </row>
    <row r="12" ht="27.75" customHeight="1" spans="1:3">
      <c r="A12" s="7" t="s">
        <v>1088</v>
      </c>
      <c r="B12" s="7"/>
      <c r="C12" s="9">
        <v>107738</v>
      </c>
    </row>
    <row r="13" ht="54.6" customHeight="1" spans="1:3">
      <c r="A13" s="13" t="s">
        <v>1089</v>
      </c>
      <c r="B13" s="13"/>
      <c r="C13" s="13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8" sqref="C8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/>
    <row r="2" ht="29.45" customHeight="1" spans="1:3">
      <c r="A2" s="2" t="s">
        <v>1090</v>
      </c>
      <c r="B2" s="2"/>
      <c r="C2" s="2"/>
    </row>
    <row r="3" ht="25.9" customHeight="1" spans="1:3">
      <c r="A3" s="3"/>
      <c r="B3" s="4"/>
      <c r="C3" s="5" t="s">
        <v>29</v>
      </c>
    </row>
    <row r="4" ht="27.75" customHeight="1" spans="1:3">
      <c r="A4" s="6" t="s">
        <v>1079</v>
      </c>
      <c r="B4" s="6"/>
      <c r="C4" s="6" t="s">
        <v>1080</v>
      </c>
    </row>
    <row r="5" ht="27.75" customHeight="1" spans="1:3">
      <c r="A5" s="7" t="s">
        <v>1081</v>
      </c>
      <c r="B5" s="7"/>
      <c r="C5" s="8">
        <v>71428</v>
      </c>
    </row>
    <row r="6" ht="27.75" customHeight="1" spans="1:3">
      <c r="A6" s="7" t="s">
        <v>1082</v>
      </c>
      <c r="B6" s="7"/>
      <c r="C6" s="8">
        <v>27806</v>
      </c>
    </row>
    <row r="7" ht="27.75" customHeight="1" spans="1:3">
      <c r="A7" s="7" t="s">
        <v>1083</v>
      </c>
      <c r="B7" s="7"/>
      <c r="C7" s="11">
        <v>2580</v>
      </c>
    </row>
    <row r="8" ht="27.75" customHeight="1" spans="1:3">
      <c r="A8" s="7" t="s">
        <v>1084</v>
      </c>
      <c r="B8" s="7"/>
      <c r="C8" s="11">
        <v>96654</v>
      </c>
    </row>
    <row r="9" ht="27.75" customHeight="1" spans="1:3">
      <c r="A9" s="6" t="s">
        <v>1085</v>
      </c>
      <c r="B9" s="6"/>
      <c r="C9" s="6" t="s">
        <v>1080</v>
      </c>
    </row>
    <row r="10" ht="27.75" customHeight="1" spans="1:3">
      <c r="A10" s="7" t="s">
        <v>1086</v>
      </c>
      <c r="B10" s="7"/>
      <c r="C10" s="9">
        <v>81554</v>
      </c>
    </row>
    <row r="11" ht="27.75" customHeight="1" spans="1:3">
      <c r="A11" s="7" t="s">
        <v>1087</v>
      </c>
      <c r="B11" s="7"/>
      <c r="C11" s="9">
        <v>26184</v>
      </c>
    </row>
    <row r="12" ht="27.75" customHeight="1" spans="1:3">
      <c r="A12" s="7" t="s">
        <v>1088</v>
      </c>
      <c r="B12" s="7"/>
      <c r="C12" s="9">
        <v>107738</v>
      </c>
    </row>
    <row r="13" ht="71.25" customHeight="1" spans="1:3">
      <c r="A13" s="12" t="s">
        <v>1089</v>
      </c>
      <c r="B13" s="12"/>
      <c r="C13" s="1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4"/>
  <sheetViews>
    <sheetView workbookViewId="0">
      <selection activeCell="C11" sqref="C11"/>
    </sheetView>
  </sheetViews>
  <sheetFormatPr defaultColWidth="8.75" defaultRowHeight="14.25" outlineLevelCol="2"/>
  <cols>
    <col min="1" max="1" width="12.875" style="1" customWidth="1"/>
    <col min="2" max="2" width="31.625" style="1" customWidth="1"/>
    <col min="3" max="3" width="32" style="1" customWidth="1"/>
    <col min="4" max="16384" width="8.75" style="1"/>
  </cols>
  <sheetData>
    <row r="2" ht="29.45" customHeight="1" spans="1:3">
      <c r="A2" s="2" t="s">
        <v>1091</v>
      </c>
      <c r="B2" s="2"/>
      <c r="C2" s="2"/>
    </row>
    <row r="3" ht="25.9" customHeight="1" spans="1:3">
      <c r="A3" s="3"/>
      <c r="B3" s="4"/>
      <c r="C3" s="5" t="s">
        <v>29</v>
      </c>
    </row>
    <row r="4" ht="29.25" customHeight="1" spans="1:3">
      <c r="A4" s="6" t="s">
        <v>1079</v>
      </c>
      <c r="B4" s="6"/>
      <c r="C4" s="6" t="s">
        <v>1080</v>
      </c>
    </row>
    <row r="5" ht="29.25" customHeight="1" spans="1:3">
      <c r="A5" s="7" t="s">
        <v>1092</v>
      </c>
      <c r="B5" s="7"/>
      <c r="C5" s="8">
        <v>55315</v>
      </c>
    </row>
    <row r="6" ht="29.25" customHeight="1" spans="1:3">
      <c r="A6" s="7" t="s">
        <v>1093</v>
      </c>
      <c r="B6" s="7"/>
      <c r="C6" s="8">
        <v>99009</v>
      </c>
    </row>
    <row r="7" ht="29.25" customHeight="1" spans="1:3">
      <c r="A7" s="7" t="s">
        <v>1094</v>
      </c>
      <c r="B7" s="7"/>
      <c r="C7" s="8">
        <v>0</v>
      </c>
    </row>
    <row r="8" ht="29.25" customHeight="1" spans="1:3">
      <c r="A8" s="7" t="s">
        <v>1095</v>
      </c>
      <c r="B8" s="7"/>
      <c r="C8" s="8">
        <v>154324</v>
      </c>
    </row>
    <row r="9" ht="29.25" customHeight="1" spans="1:3">
      <c r="A9" s="6" t="s">
        <v>1085</v>
      </c>
      <c r="B9" s="6"/>
      <c r="C9" s="6" t="s">
        <v>1080</v>
      </c>
    </row>
    <row r="10" ht="29.25" customHeight="1" spans="1:3">
      <c r="A10" s="7" t="s">
        <v>1096</v>
      </c>
      <c r="B10" s="7"/>
      <c r="C10" s="9">
        <v>55630</v>
      </c>
    </row>
    <row r="11" ht="29.25" customHeight="1" spans="1:3">
      <c r="A11" s="7" t="s">
        <v>1097</v>
      </c>
      <c r="B11" s="7"/>
      <c r="C11" s="9">
        <v>99009</v>
      </c>
    </row>
    <row r="12" ht="29.25" customHeight="1" spans="1:3">
      <c r="A12" s="7" t="s">
        <v>1098</v>
      </c>
      <c r="B12" s="7"/>
      <c r="C12" s="9">
        <v>154639</v>
      </c>
    </row>
    <row r="13" spans="1:3">
      <c r="A13" s="3"/>
      <c r="B13" s="3"/>
      <c r="C13" s="3"/>
    </row>
    <row r="14" ht="49.9" customHeight="1" spans="1:3">
      <c r="A14" s="10" t="s">
        <v>1089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4"/>
  <sheetViews>
    <sheetView workbookViewId="0">
      <selection activeCell="A1" sqref="A1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2" ht="29.45" customHeight="1" spans="1:3">
      <c r="A2" s="2" t="s">
        <v>1099</v>
      </c>
      <c r="B2" s="2"/>
      <c r="C2" s="2"/>
    </row>
    <row r="3" ht="25.9" customHeight="1" spans="1:3">
      <c r="A3" s="3"/>
      <c r="B3" s="4"/>
      <c r="C3" s="5" t="s">
        <v>29</v>
      </c>
    </row>
    <row r="4" ht="29.25" customHeight="1" spans="1:3">
      <c r="A4" s="6" t="s">
        <v>1079</v>
      </c>
      <c r="B4" s="6"/>
      <c r="C4" s="6" t="s">
        <v>1080</v>
      </c>
    </row>
    <row r="5" ht="29.25" customHeight="1" spans="1:3">
      <c r="A5" s="7" t="s">
        <v>1092</v>
      </c>
      <c r="B5" s="7"/>
      <c r="C5" s="8">
        <v>55315</v>
      </c>
    </row>
    <row r="6" ht="29.25" customHeight="1" spans="1:3">
      <c r="A6" s="7" t="s">
        <v>1093</v>
      </c>
      <c r="B6" s="7"/>
      <c r="C6" s="8">
        <v>99009</v>
      </c>
    </row>
    <row r="7" ht="29.25" customHeight="1" spans="1:3">
      <c r="A7" s="7" t="s">
        <v>1094</v>
      </c>
      <c r="B7" s="7"/>
      <c r="C7" s="8">
        <v>0</v>
      </c>
    </row>
    <row r="8" ht="29.25" customHeight="1" spans="1:3">
      <c r="A8" s="7" t="s">
        <v>1095</v>
      </c>
      <c r="B8" s="7"/>
      <c r="C8" s="8">
        <v>154324</v>
      </c>
    </row>
    <row r="9" ht="29.25" customHeight="1" spans="1:3">
      <c r="A9" s="6" t="s">
        <v>1085</v>
      </c>
      <c r="B9" s="6"/>
      <c r="C9" s="6" t="s">
        <v>1080</v>
      </c>
    </row>
    <row r="10" ht="29.25" customHeight="1" spans="1:3">
      <c r="A10" s="7" t="s">
        <v>1096</v>
      </c>
      <c r="B10" s="7"/>
      <c r="C10" s="9">
        <v>55630</v>
      </c>
    </row>
    <row r="11" ht="29.25" customHeight="1" spans="1:3">
      <c r="A11" s="7" t="s">
        <v>1097</v>
      </c>
      <c r="B11" s="7"/>
      <c r="C11" s="9">
        <v>99009</v>
      </c>
    </row>
    <row r="12" ht="29.25" customHeight="1" spans="1:3">
      <c r="A12" s="7" t="s">
        <v>1098</v>
      </c>
      <c r="B12" s="7"/>
      <c r="C12" s="9">
        <v>154639</v>
      </c>
    </row>
    <row r="13" spans="1:3">
      <c r="A13" s="3"/>
      <c r="B13" s="3"/>
      <c r="C13" s="3"/>
    </row>
    <row r="14" ht="49.9" customHeight="1" spans="1:3">
      <c r="A14" s="10" t="s">
        <v>1089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826771653543307" right="0.708661417322835" top="0.748031496062992" bottom="0.748031496062992" header="0.31496062992126" footer="0.31496062992126"/>
  <pageSetup paperSize="9" scale="90" orientation="portrait"/>
  <headerFooter>
    <oddFooter>&amp;C第 &amp;P-1 页，共 &amp;N-1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附表2-23</vt:lpstr>
      <vt:lpstr>附表2-24</vt:lpstr>
      <vt:lpstr>附表2-25</vt:lpstr>
      <vt:lpstr>附表2-26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ch</cp:lastModifiedBy>
  <dcterms:created xsi:type="dcterms:W3CDTF">2008-01-10T09:59:00Z</dcterms:created>
  <cp:lastPrinted>2021-08-09T08:20:00Z</cp:lastPrinted>
  <dcterms:modified xsi:type="dcterms:W3CDTF">2022-08-12T08:25:53Z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51B0E7B35DF44F8AA094CD4DC8276415</vt:lpwstr>
  </property>
</Properties>
</file>