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xWindow="18420" windowWidth="9210" windowHeight="6555" tabRatio="987" activeTab="2"/>
  </bookViews>
  <sheets>
    <sheet name="目录" sheetId="1" r:id="rId1"/>
    <sheet name="附表1-1" sheetId="2" r:id="rId2"/>
    <sheet name="附表1-2" sheetId="3" r:id="rId3"/>
    <sheet name="附表1-3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1-23" sheetId="24" r:id="rId24"/>
    <sheet name="附表1-24" sheetId="25" r:id="rId25"/>
    <sheet name="附表1-25" sheetId="26" r:id="rId26"/>
    <sheet name="附表1-26" sheetId="27" r:id="rId27"/>
    <sheet name="附表1-27" sheetId="28" r:id="rId28"/>
    <sheet name="附表1-28" sheetId="29" r:id="rId29"/>
  </sheets>
  <definedNames>
    <definedName name="_xlnm._FilterDatabase" localSheetId="5" hidden="1">'附表1-5'!$A$4:$D$448</definedName>
    <definedName name="_xlnm._FilterDatabase" localSheetId="7" hidden="1">'附表1-7'!$A$4:$G$80</definedName>
    <definedName name="_Order1" hidden="1">255</definedName>
    <definedName name="_Order2" hidden="1">255</definedName>
    <definedName name="Database" localSheetId="13">#REF!</definedName>
    <definedName name="Database" localSheetId="3">#REF!</definedName>
    <definedName name="Database" localSheetId="8">#REF!</definedName>
    <definedName name="Database" localSheetId="26">#REF!</definedName>
    <definedName name="Database" localSheetId="28">#REF!</definedName>
    <definedName name="Database">#REF!</definedName>
    <definedName name="database2" localSheetId="13">#REF!</definedName>
    <definedName name="database2" localSheetId="3">#REF!</definedName>
    <definedName name="database2" localSheetId="8">#REF!</definedName>
    <definedName name="database2" localSheetId="26">#REF!</definedName>
    <definedName name="database2" localSheetId="28">#REF!</definedName>
    <definedName name="database2">#REF!</definedName>
    <definedName name="database3" localSheetId="13">#REF!</definedName>
    <definedName name="database3" localSheetId="3">#REF!</definedName>
    <definedName name="database3" localSheetId="8">#REF!</definedName>
    <definedName name="database3" localSheetId="26">#REF!</definedName>
    <definedName name="database3" localSheetId="28">#REF!</definedName>
    <definedName name="database3">#REF!</definedName>
    <definedName name="hhhh" localSheetId="13">#REF!</definedName>
    <definedName name="hhhh" localSheetId="3">#REF!</definedName>
    <definedName name="hhhh" localSheetId="8">#REF!</definedName>
    <definedName name="hhhh" localSheetId="26">#REF!</definedName>
    <definedName name="hhhh" localSheetId="28">#REF!</definedName>
    <definedName name="hhhh">#REF!</definedName>
    <definedName name="kkkk" localSheetId="13">#REF!</definedName>
    <definedName name="kkkk" localSheetId="3">#REF!</definedName>
    <definedName name="kkkk" localSheetId="8">#REF!</definedName>
    <definedName name="kkkk" localSheetId="26">#REF!</definedName>
    <definedName name="kkkk" localSheetId="28">#REF!</definedName>
    <definedName name="kkkk">#REF!</definedName>
    <definedName name="_xlnm.Print_Area" localSheetId="1">'附表1-1'!$A$1:$D$45</definedName>
    <definedName name="_xlnm.Print_Area" localSheetId="23">'附表1-23'!$A$2:$D$16</definedName>
    <definedName name="_xlnm.Print_Area" localSheetId="24">'附表1-24'!$A$1:$D$49</definedName>
    <definedName name="_xlnm.Print_Titles" localSheetId="1">'附表1-1'!$1:$4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1">'附表1-21'!$1:$4</definedName>
    <definedName name="_xlnm.Print_Titles" localSheetId="2">'附表1-2'!$1:$4</definedName>
    <definedName name="_xlnm.Print_Titles" localSheetId="22">'附表1-22'!$1:$4</definedName>
    <definedName name="_xlnm.Print_Titles" localSheetId="23">'附表1-23'!$1:$4</definedName>
    <definedName name="_xlnm.Print_Titles" localSheetId="24">'附表1-24'!$1:$4</definedName>
    <definedName name="_xlnm.Print_Titles" localSheetId="3">'附表1-3'!$1:$4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8">'附表1-8'!$1:$3</definedName>
    <definedName name="_xlnm.Print_Titles" localSheetId="10">'附表1-10'!$1:$4</definedName>
    <definedName name="_xlnm.Print_Titles">#N/A</definedName>
    <definedName name="UU" localSheetId="13">#REF!</definedName>
    <definedName name="UU" localSheetId="3">#REF!</definedName>
    <definedName name="UU" localSheetId="8">#REF!</definedName>
    <definedName name="UU" localSheetId="26">#REF!</definedName>
    <definedName name="UU" localSheetId="28">#REF!</definedName>
    <definedName name="UU">#REF!</definedName>
    <definedName name="YY" localSheetId="13">#REF!</definedName>
    <definedName name="YY" localSheetId="3">#REF!</definedName>
    <definedName name="YY" localSheetId="8">#REF!</definedName>
    <definedName name="YY" localSheetId="26">#REF!</definedName>
    <definedName name="YY" localSheetId="28">#REF!</definedName>
    <definedName name="YY">#REF!</definedName>
    <definedName name="地区名称" localSheetId="13">#REF!</definedName>
    <definedName name="地区名称" localSheetId="3">#REF!</definedName>
    <definedName name="地区名称" localSheetId="8">#REF!</definedName>
    <definedName name="地区名称" localSheetId="26">#REF!</definedName>
    <definedName name="地区名称" localSheetId="28">#REF!</definedName>
    <definedName name="地区名称">#REF!</definedName>
    <definedName name="福州" localSheetId="13">#REF!</definedName>
    <definedName name="福州" localSheetId="3">#REF!</definedName>
    <definedName name="福州" localSheetId="8">#REF!</definedName>
    <definedName name="福州" localSheetId="26">#REF!</definedName>
    <definedName name="福州" localSheetId="28">#REF!</definedName>
    <definedName name="福州">#REF!</definedName>
    <definedName name="汇率" localSheetId="13">#REF!</definedName>
    <definedName name="汇率" localSheetId="3">#REF!</definedName>
    <definedName name="汇率" localSheetId="8">#REF!</definedName>
    <definedName name="汇率" localSheetId="26">#REF!</definedName>
    <definedName name="汇率" localSheetId="28">#REF!</definedName>
    <definedName name="汇率">#REF!</definedName>
    <definedName name="生产列1" localSheetId="13">#REF!</definedName>
    <definedName name="生产列1" localSheetId="3">#REF!</definedName>
    <definedName name="生产列1" localSheetId="8">#REF!</definedName>
    <definedName name="生产列1" localSheetId="26">#REF!</definedName>
    <definedName name="生产列1" localSheetId="28">#REF!</definedName>
    <definedName name="生产列1">#REF!</definedName>
    <definedName name="生产列11" localSheetId="13">#REF!</definedName>
    <definedName name="生产列11" localSheetId="3">#REF!</definedName>
    <definedName name="生产列11" localSheetId="8">#REF!</definedName>
    <definedName name="生产列11" localSheetId="26">#REF!</definedName>
    <definedName name="生产列11" localSheetId="28">#REF!</definedName>
    <definedName name="生产列11">#REF!</definedName>
    <definedName name="生产列15" localSheetId="13">#REF!</definedName>
    <definedName name="生产列15" localSheetId="3">#REF!</definedName>
    <definedName name="生产列15" localSheetId="8">#REF!</definedName>
    <definedName name="生产列15" localSheetId="26">#REF!</definedName>
    <definedName name="生产列15" localSheetId="28">#REF!</definedName>
    <definedName name="生产列15">#REF!</definedName>
    <definedName name="生产列16" localSheetId="13">#REF!</definedName>
    <definedName name="生产列16" localSheetId="3">#REF!</definedName>
    <definedName name="生产列16" localSheetId="8">#REF!</definedName>
    <definedName name="生产列16" localSheetId="26">#REF!</definedName>
    <definedName name="生产列16" localSheetId="28">#REF!</definedName>
    <definedName name="生产列16">#REF!</definedName>
    <definedName name="生产列17" localSheetId="13">#REF!</definedName>
    <definedName name="生产列17" localSheetId="3">#REF!</definedName>
    <definedName name="生产列17" localSheetId="8">#REF!</definedName>
    <definedName name="生产列17" localSheetId="26">#REF!</definedName>
    <definedName name="生产列17" localSheetId="28">#REF!</definedName>
    <definedName name="生产列17">#REF!</definedName>
    <definedName name="生产列19" localSheetId="13">#REF!</definedName>
    <definedName name="生产列19" localSheetId="3">#REF!</definedName>
    <definedName name="生产列19" localSheetId="8">#REF!</definedName>
    <definedName name="生产列19" localSheetId="26">#REF!</definedName>
    <definedName name="生产列19" localSheetId="28">#REF!</definedName>
    <definedName name="生产列19">#REF!</definedName>
    <definedName name="生产列2" localSheetId="13">#REF!</definedName>
    <definedName name="生产列2" localSheetId="3">#REF!</definedName>
    <definedName name="生产列2" localSheetId="8">#REF!</definedName>
    <definedName name="生产列2" localSheetId="26">#REF!</definedName>
    <definedName name="生产列2" localSheetId="28">#REF!</definedName>
    <definedName name="生产列2">#REF!</definedName>
    <definedName name="生产列20" localSheetId="13">#REF!</definedName>
    <definedName name="生产列20" localSheetId="3">#REF!</definedName>
    <definedName name="生产列20" localSheetId="8">#REF!</definedName>
    <definedName name="生产列20" localSheetId="26">#REF!</definedName>
    <definedName name="生产列20" localSheetId="28">#REF!</definedName>
    <definedName name="生产列20">#REF!</definedName>
    <definedName name="生产列3" localSheetId="13">#REF!</definedName>
    <definedName name="生产列3" localSheetId="3">#REF!</definedName>
    <definedName name="生产列3" localSheetId="8">#REF!</definedName>
    <definedName name="生产列3" localSheetId="26">#REF!</definedName>
    <definedName name="生产列3" localSheetId="28">#REF!</definedName>
    <definedName name="生产列3">#REF!</definedName>
    <definedName name="生产列4" localSheetId="13">#REF!</definedName>
    <definedName name="生产列4" localSheetId="3">#REF!</definedName>
    <definedName name="生产列4" localSheetId="8">#REF!</definedName>
    <definedName name="生产列4" localSheetId="26">#REF!</definedName>
    <definedName name="生产列4" localSheetId="28">#REF!</definedName>
    <definedName name="生产列4">#REF!</definedName>
    <definedName name="生产列5" localSheetId="13">#REF!</definedName>
    <definedName name="生产列5" localSheetId="3">#REF!</definedName>
    <definedName name="生产列5" localSheetId="8">#REF!</definedName>
    <definedName name="生产列5" localSheetId="26">#REF!</definedName>
    <definedName name="生产列5" localSheetId="28">#REF!</definedName>
    <definedName name="生产列5">#REF!</definedName>
    <definedName name="生产列6" localSheetId="13">#REF!</definedName>
    <definedName name="生产列6" localSheetId="3">#REF!</definedName>
    <definedName name="生产列6" localSheetId="8">#REF!</definedName>
    <definedName name="生产列6" localSheetId="26">#REF!</definedName>
    <definedName name="生产列6" localSheetId="28">#REF!</definedName>
    <definedName name="生产列6">#REF!</definedName>
    <definedName name="生产列7" localSheetId="13">#REF!</definedName>
    <definedName name="生产列7" localSheetId="3">#REF!</definedName>
    <definedName name="生产列7" localSheetId="8">#REF!</definedName>
    <definedName name="生产列7" localSheetId="26">#REF!</definedName>
    <definedName name="生产列7" localSheetId="28">#REF!</definedName>
    <definedName name="生产列7">#REF!</definedName>
    <definedName name="生产列8" localSheetId="13">#REF!</definedName>
    <definedName name="生产列8" localSheetId="3">#REF!</definedName>
    <definedName name="生产列8" localSheetId="8">#REF!</definedName>
    <definedName name="生产列8" localSheetId="26">#REF!</definedName>
    <definedName name="生产列8" localSheetId="28">#REF!</definedName>
    <definedName name="生产列8">#REF!</definedName>
    <definedName name="生产列9" localSheetId="13">#REF!</definedName>
    <definedName name="生产列9" localSheetId="3">#REF!</definedName>
    <definedName name="生产列9" localSheetId="8">#REF!</definedName>
    <definedName name="生产列9" localSheetId="26">#REF!</definedName>
    <definedName name="生产列9" localSheetId="28">#REF!</definedName>
    <definedName name="生产列9">#REF!</definedName>
    <definedName name="生产期" localSheetId="13">#REF!</definedName>
    <definedName name="生产期" localSheetId="3">#REF!</definedName>
    <definedName name="生产期" localSheetId="8">#REF!</definedName>
    <definedName name="生产期" localSheetId="26">#REF!</definedName>
    <definedName name="生产期" localSheetId="28">#REF!</definedName>
    <definedName name="生产期">#REF!</definedName>
    <definedName name="生产期1" localSheetId="13">#REF!</definedName>
    <definedName name="生产期1" localSheetId="3">#REF!</definedName>
    <definedName name="生产期1" localSheetId="8">#REF!</definedName>
    <definedName name="生产期1" localSheetId="26">#REF!</definedName>
    <definedName name="生产期1" localSheetId="28">#REF!</definedName>
    <definedName name="生产期1">#REF!</definedName>
    <definedName name="生产期11" localSheetId="13">#REF!</definedName>
    <definedName name="生产期11" localSheetId="3">#REF!</definedName>
    <definedName name="生产期11" localSheetId="8">#REF!</definedName>
    <definedName name="生产期11" localSheetId="26">#REF!</definedName>
    <definedName name="生产期11" localSheetId="28">#REF!</definedName>
    <definedName name="生产期11">#REF!</definedName>
    <definedName name="生产期15" localSheetId="13">#REF!</definedName>
    <definedName name="生产期15" localSheetId="3">#REF!</definedName>
    <definedName name="生产期15" localSheetId="8">#REF!</definedName>
    <definedName name="生产期15" localSheetId="26">#REF!</definedName>
    <definedName name="生产期15" localSheetId="28">#REF!</definedName>
    <definedName name="生产期15">#REF!</definedName>
    <definedName name="生产期16" localSheetId="13">#REF!</definedName>
    <definedName name="生产期16" localSheetId="3">#REF!</definedName>
    <definedName name="生产期16" localSheetId="8">#REF!</definedName>
    <definedName name="生产期16" localSheetId="26">#REF!</definedName>
    <definedName name="生产期16" localSheetId="28">#REF!</definedName>
    <definedName name="生产期16">#REF!</definedName>
    <definedName name="生产期17" localSheetId="13">#REF!</definedName>
    <definedName name="生产期17" localSheetId="3">#REF!</definedName>
    <definedName name="生产期17" localSheetId="8">#REF!</definedName>
    <definedName name="生产期17" localSheetId="26">#REF!</definedName>
    <definedName name="生产期17" localSheetId="28">#REF!</definedName>
    <definedName name="生产期17">#REF!</definedName>
    <definedName name="生产期19" localSheetId="13">#REF!</definedName>
    <definedName name="生产期19" localSheetId="3">#REF!</definedName>
    <definedName name="生产期19" localSheetId="8">#REF!</definedName>
    <definedName name="生产期19" localSheetId="26">#REF!</definedName>
    <definedName name="生产期19" localSheetId="28">#REF!</definedName>
    <definedName name="生产期19">#REF!</definedName>
    <definedName name="生产期2" localSheetId="13">#REF!</definedName>
    <definedName name="生产期2" localSheetId="3">#REF!</definedName>
    <definedName name="生产期2" localSheetId="8">#REF!</definedName>
    <definedName name="生产期2" localSheetId="26">#REF!</definedName>
    <definedName name="生产期2" localSheetId="28">#REF!</definedName>
    <definedName name="生产期2">#REF!</definedName>
    <definedName name="生产期20" localSheetId="13">#REF!</definedName>
    <definedName name="生产期20" localSheetId="3">#REF!</definedName>
    <definedName name="生产期20" localSheetId="8">#REF!</definedName>
    <definedName name="生产期20" localSheetId="26">#REF!</definedName>
    <definedName name="生产期20" localSheetId="28">#REF!</definedName>
    <definedName name="生产期20">#REF!</definedName>
    <definedName name="生产期3" localSheetId="13">#REF!</definedName>
    <definedName name="生产期3" localSheetId="3">#REF!</definedName>
    <definedName name="生产期3" localSheetId="8">#REF!</definedName>
    <definedName name="生产期3" localSheetId="26">#REF!</definedName>
    <definedName name="生产期3" localSheetId="28">#REF!</definedName>
    <definedName name="生产期3">#REF!</definedName>
    <definedName name="生产期4" localSheetId="13">#REF!</definedName>
    <definedName name="生产期4" localSheetId="3">#REF!</definedName>
    <definedName name="生产期4" localSheetId="8">#REF!</definedName>
    <definedName name="生产期4" localSheetId="26">#REF!</definedName>
    <definedName name="生产期4" localSheetId="28">#REF!</definedName>
    <definedName name="生产期4">#REF!</definedName>
    <definedName name="生产期5" localSheetId="13">#REF!</definedName>
    <definedName name="生产期5" localSheetId="3">#REF!</definedName>
    <definedName name="生产期5" localSheetId="8">#REF!</definedName>
    <definedName name="生产期5" localSheetId="26">#REF!</definedName>
    <definedName name="生产期5" localSheetId="28">#REF!</definedName>
    <definedName name="生产期5">#REF!</definedName>
    <definedName name="生产期6" localSheetId="13">#REF!</definedName>
    <definedName name="生产期6" localSheetId="3">#REF!</definedName>
    <definedName name="生产期6" localSheetId="8">#REF!</definedName>
    <definedName name="生产期6" localSheetId="26">#REF!</definedName>
    <definedName name="生产期6" localSheetId="28">#REF!</definedName>
    <definedName name="生产期6">#REF!</definedName>
    <definedName name="生产期7" localSheetId="13">#REF!</definedName>
    <definedName name="生产期7" localSheetId="3">#REF!</definedName>
    <definedName name="生产期7" localSheetId="8">#REF!</definedName>
    <definedName name="生产期7" localSheetId="26">#REF!</definedName>
    <definedName name="生产期7" localSheetId="28">#REF!</definedName>
    <definedName name="生产期7">#REF!</definedName>
    <definedName name="生产期8" localSheetId="13">#REF!</definedName>
    <definedName name="生产期8" localSheetId="3">#REF!</definedName>
    <definedName name="生产期8" localSheetId="8">#REF!</definedName>
    <definedName name="生产期8" localSheetId="26">#REF!</definedName>
    <definedName name="生产期8" localSheetId="28">#REF!</definedName>
    <definedName name="生产期8">#REF!</definedName>
    <definedName name="生产期9" localSheetId="13">#REF!</definedName>
    <definedName name="生产期9" localSheetId="3">#REF!</definedName>
    <definedName name="生产期9" localSheetId="8">#REF!</definedName>
    <definedName name="生产期9" localSheetId="26">#REF!</definedName>
    <definedName name="生产期9" localSheetId="28">#REF!</definedName>
    <definedName name="生产期9">#REF!</definedName>
    <definedName name="体制上解" localSheetId="13">#REF!</definedName>
    <definedName name="体制上解" localSheetId="3">#REF!</definedName>
    <definedName name="体制上解" localSheetId="8">#REF!</definedName>
    <definedName name="体制上解" localSheetId="26">#REF!</definedName>
    <definedName name="体制上解" localSheetId="28">#REF!</definedName>
    <definedName name="体制上解">#REF!</definedName>
    <definedName name="_xlnm.Print_Area" localSheetId="5">'附表1-5'!$A$1:$D$449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<sst xmlns="http://schemas.openxmlformats.org/spreadsheetml/2006/main" count="1379" uniqueCount="915">
  <si>
    <t>附件1</t>
  </si>
  <si>
    <t>2025年度晋安区预算收支表</t>
  </si>
  <si>
    <t>1.</t>
  </si>
  <si>
    <t>2025年度一般公共预算收入预算表</t>
  </si>
  <si>
    <t>2.</t>
  </si>
  <si>
    <t>2025年度一般公共预算支出预算表</t>
  </si>
  <si>
    <t>3.</t>
  </si>
  <si>
    <t>2025年度本级一般公共预算收入预算表</t>
  </si>
  <si>
    <t>4.</t>
  </si>
  <si>
    <t>2025年度本级一般公共预算支出预算表</t>
  </si>
  <si>
    <t>5.</t>
  </si>
  <si>
    <t>2025年度本级一般公共预算支出预算功能分类明细表</t>
  </si>
  <si>
    <t>6.</t>
  </si>
  <si>
    <t>2025年度本级一般公共预算支出经济分类情况表</t>
  </si>
  <si>
    <t>7.</t>
  </si>
  <si>
    <t>2025年度本级一般公共预算基本支出经济分类情况表</t>
  </si>
  <si>
    <t>8.</t>
  </si>
  <si>
    <t>2025年度一般公共预算转移支付预算表（分项目）</t>
  </si>
  <si>
    <t>9.</t>
  </si>
  <si>
    <t>2025年度一般公共预算转移支付预算表（分地区）</t>
  </si>
  <si>
    <t>10.</t>
  </si>
  <si>
    <t>2025年度本级一般公共预算“三公”经费支出预算表</t>
  </si>
  <si>
    <t>11.</t>
  </si>
  <si>
    <t>2025年度政府性基金预算收入预算表</t>
  </si>
  <si>
    <t>12.</t>
  </si>
  <si>
    <t>2025年度政府性基金预算支出预算表</t>
  </si>
  <si>
    <t>13.</t>
  </si>
  <si>
    <t>2025年度本级政府性基金预算收入预算表</t>
  </si>
  <si>
    <t>14.</t>
  </si>
  <si>
    <t>2025年度本级政府性基金预算支出预算表</t>
  </si>
  <si>
    <t>15.</t>
  </si>
  <si>
    <t>2025年度政府性基金预算转移支付预算表</t>
  </si>
  <si>
    <t>16.</t>
  </si>
  <si>
    <t>2025年度国有资本经营预算收入预算表</t>
  </si>
  <si>
    <t>17.</t>
  </si>
  <si>
    <t>2025年度国有资本经营预算支出预算表</t>
  </si>
  <si>
    <t>18.</t>
  </si>
  <si>
    <t>2025年度本级国有资本经营预算收入预算表</t>
  </si>
  <si>
    <t>19.</t>
  </si>
  <si>
    <t>2025年度本级国有资本经营预算支出预算表</t>
  </si>
  <si>
    <t>20.</t>
  </si>
  <si>
    <t>2025年度国有资本经营预算转移支付预算表</t>
  </si>
  <si>
    <t>21.</t>
  </si>
  <si>
    <t>2025年度社会保险基金预算收入预算表</t>
  </si>
  <si>
    <t>22.</t>
  </si>
  <si>
    <t>2025年度社会保险基金预算支出预算表</t>
  </si>
  <si>
    <t>23.</t>
  </si>
  <si>
    <t>2025年度本级社会保险基金预算收入预算表</t>
  </si>
  <si>
    <t>24.</t>
  </si>
  <si>
    <t>2025年度本级社会保险基金预算支出预算表</t>
  </si>
  <si>
    <t>25.</t>
  </si>
  <si>
    <t>2025年度地方政府债务限额及余额情况表</t>
  </si>
  <si>
    <t>26.</t>
  </si>
  <si>
    <t>2025年度地方政府一般债务限额及余额情况表</t>
  </si>
  <si>
    <t>27.</t>
  </si>
  <si>
    <t>2025年度地方政府专项债务限额及余额情况表</t>
  </si>
  <si>
    <t>28.</t>
  </si>
  <si>
    <t>2025年度地方政府债券发行及还本付息情况表</t>
  </si>
  <si>
    <t>附表1-1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</si>
  <si>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</si>
  <si>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</si>
  <si>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</si>
  <si>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</si>
  <si>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</si>
  <si>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</si>
  <si>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</si>
  <si>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</si>
  <si>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</si>
  <si>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</si>
  <si>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</si>
  <si>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</si>
  <si>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</si>
  <si>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</si>
  <si>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</si>
  <si>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</si>
  <si>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</si>
  <si>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</si>
  <si>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</si>
  <si>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</si>
  <si>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</si>
  <si>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</si>
  <si>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</si>
  <si>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</si>
  <si>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</si>
  <si>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</si>
  <si>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</si>
  <si>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</si>
  <si>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</si>
  <si>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</si>
  <si>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</si>
  <si>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</si>
  <si>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</si>
  <si>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</si>
  <si>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</si>
  <si>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</si>
  <si>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</si>
  <si>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</si>
  <si>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</si>
  <si>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</si>
  <si>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</si>
  <si>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</si>
  <si>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债券转贷收入</t>
  </si>
  <si>
    <t xml:space="preserve">   动用预算稳定调节基金</t>
  </si>
  <si>
    <t xml:space="preserve">   区域间转移性收入</t>
  </si>
  <si>
    <t>收入合计</t>
  </si>
  <si>
    <t>附表1-2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</si>
  <si>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</si>
  <si>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</si>
  <si>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</si>
  <si>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</si>
  <si>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</si>
  <si>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</si>
  <si>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</si>
  <si>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</si>
  <si>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</si>
  <si>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</si>
  <si>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</si>
  <si>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</si>
  <si>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</si>
  <si>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</si>
  <si>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</si>
  <si>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</si>
  <si>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</si>
  <si>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</si>
  <si>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</si>
  <si>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</si>
  <si>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</si>
  <si>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</si>
  <si>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</si>
  <si>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</si>
  <si>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</si>
  <si>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</si>
  <si>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</si>
  <si>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</si>
  <si>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</si>
  <si>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</si>
  <si>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</si>
  <si>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</si>
  <si>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</si>
  <si>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</si>
  <si>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调出资金</t>
  </si>
  <si>
    <t xml:space="preserve">   年终结余</t>
  </si>
  <si>
    <t xml:space="preserve">   债务转贷支出</t>
  </si>
  <si>
    <t xml:space="preserve">   安排预算稳定调节基金</t>
  </si>
  <si>
    <t xml:space="preserve">   补充预算周转金</t>
  </si>
  <si>
    <t xml:space="preserve">   区域间转移性支出</t>
  </si>
  <si>
    <t>支出合计</t>
  </si>
  <si>
    <t>附表1-3</t>
  </si>
  <si>
    <t xml:space="preserve">   债务转贷收入</t>
  </si>
  <si>
    <t>附表1-4</t>
  </si>
  <si>
    <t>项目</t>
  </si>
  <si>
    <t>-</t>
  </si>
  <si>
    <t>十四、资源勘探工业信息等支出</t>
  </si>
  <si>
    <t>附表1-5</t>
  </si>
  <si>
    <t>一般公共服务支出</t>
  </si>
  <si>
    <t xml:space="preserve">  人大事务</t>
  </si>
  <si>
    <t xml:space="preserve">    行政运行（人大事务）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</si>
  <si>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</si>
  <si>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</si>
  <si>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</si>
  <si>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</si>
  <si>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</si>
  <si>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事业运行（人大事务）</t>
  </si>
  <si>
    <t xml:space="preserve">    其他人大事务支出</t>
  </si>
  <si>
    <t xml:space="preserve">  政协事务</t>
  </si>
  <si>
    <t xml:space="preserve">    行政运行（政协事务）</t>
  </si>
  <si>
    <t xml:space="preserve">    政协会议</t>
  </si>
  <si>
    <t xml:space="preserve">    参政议政（政协事务）</t>
  </si>
  <si>
    <t xml:space="preserve">    事业运行（政协事务）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</si>
  <si>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</si>
  <si>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</si>
  <si>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</si>
  <si>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机关服务（政府办公厅（室）及相关机构事务）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</si>
  <si>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</si>
  <si>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</si>
  <si>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</si>
  <si>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</si>
  <si>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</si>
  <si>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</si>
  <si>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</si>
  <si>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</si>
  <si>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</si>
  <si>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</si>
  <si>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</si>
  <si>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专项统计业务</t>
  </si>
  <si>
    <t xml:space="preserve">    专项普查活动</t>
  </si>
  <si>
    <t xml:space="preserve">    统计抽样调查</t>
  </si>
  <si>
    <t xml:space="preserve">    事业运行（统计信息事务）</t>
  </si>
  <si>
    <t xml:space="preserve">    其他统计信息事务支出</t>
  </si>
  <si>
    <t xml:space="preserve">  财政事务</t>
  </si>
  <si>
    <t xml:space="preserve">    行政运行（财政事务）</t>
  </si>
  <si>
    <t xml:space="preserve">    财政国库业务</t>
  </si>
  <si>
    <t xml:space="preserve">    信息化建设</t>
  </si>
  <si>
    <t xml:space="preserve">    事业运行（财政事务）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</si>
  <si>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</si>
  <si>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</si>
  <si>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</si>
  <si>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</si>
  <si>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行政运行（审计事务）</t>
  </si>
  <si>
    <t xml:space="preserve">    审计业务</t>
  </si>
  <si>
    <t xml:space="preserve">    审计管理</t>
  </si>
  <si>
    <t xml:space="preserve">    信息化建设（审计事务）</t>
  </si>
  <si>
    <t xml:space="preserve">    事业运行（审计事务）</t>
  </si>
  <si>
    <t xml:space="preserve">  纪检监察事务</t>
  </si>
  <si>
    <t xml:space="preserve">    行政运行（纪检监察事务）</t>
  </si>
  <si>
    <t xml:space="preserve">    事业运行（纪检监察事务）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</si>
  <si>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</si>
  <si>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</si>
  <si>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</si>
  <si>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事业运行（商贸事务）</t>
  </si>
  <si>
    <t xml:space="preserve">    其他商贸事务支出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</si>
  <si>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</si>
  <si>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</si>
  <si>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</si>
  <si>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</si>
  <si>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行政运行（港澳台侨事务）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</si>
  <si>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</si>
  <si>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</si>
  <si>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</si>
  <si>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</si>
  <si>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</si>
  <si>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</si>
  <si>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</si>
  <si>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</si>
  <si>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</si>
  <si>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工会事务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</si>
  <si>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</si>
  <si>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</si>
  <si>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</si>
  <si>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</si>
  <si>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专项业务（党委办公厅（室）及相关机构事务）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</si>
  <si>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</si>
  <si>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</si>
  <si>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</si>
  <si>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</si>
  <si>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</si>
  <si>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</si>
  <si>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事业运行（宣传事务）</t>
  </si>
  <si>
    <t xml:space="preserve">    事业运行</t>
  </si>
  <si>
    <t xml:space="preserve">    其他宣传事务支出</t>
  </si>
  <si>
    <t xml:space="preserve">  统战事务</t>
  </si>
  <si>
    <t xml:space="preserve">    行政运行（统战事务）</t>
  </si>
  <si>
    <t xml:space="preserve">    宗教事务</t>
  </si>
  <si>
    <t xml:space="preserve">    华侨事务</t>
  </si>
  <si>
    <t xml:space="preserve">    事业运行（统战事务）</t>
  </si>
  <si>
    <t xml:space="preserve">    其他统战事务支出</t>
  </si>
  <si>
    <t xml:space="preserve">  对外联络事务</t>
  </si>
  <si>
    <t xml:space="preserve">    行政运行</t>
  </si>
  <si>
    <t xml:space="preserve">    其他对外联络事务支出</t>
  </si>
  <si>
    <t xml:space="preserve">  其他共产党事务支出</t>
  </si>
  <si>
    <t xml:space="preserve">    行政运行（其他共产党事务支出）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</si>
  <si>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</si>
  <si>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</si>
  <si>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市场监督管理事务</t>
  </si>
  <si>
    <t xml:space="preserve">    市场主体管理</t>
  </si>
  <si>
    <t xml:space="preserve">    市场秩序执法</t>
  </si>
  <si>
    <t xml:space="preserve">    质量安全监管</t>
  </si>
  <si>
    <t xml:space="preserve">    食品安全监管</t>
  </si>
  <si>
    <t xml:space="preserve">  社会工作事务</t>
  </si>
  <si>
    <t xml:space="preserve">    其他社会工作事务支出</t>
  </si>
  <si>
    <t xml:space="preserve">  信访事务</t>
  </si>
  <si>
    <t xml:space="preserve">    其他信访事务支出</t>
  </si>
  <si>
    <t xml:space="preserve">  其他一般公共服务支出</t>
  </si>
  <si>
    <t xml:space="preserve">    其他一般公共服务支出</t>
  </si>
  <si>
    <t>国防支出</t>
  </si>
  <si>
    <t xml:space="preserve">  国防动员</t>
  </si>
  <si>
    <t xml:space="preserve">    兵役征集</t>
  </si>
  <si>
    <t xml:space="preserve">    民兵</t>
  </si>
  <si>
    <t xml:space="preserve">    其他国防动员支出</t>
  </si>
  <si>
    <t xml:space="preserve">  其他国防支出</t>
  </si>
  <si>
    <t xml:space="preserve">    其他国防支出</t>
  </si>
  <si>
    <t>公共安全支出</t>
  </si>
  <si>
    <t xml:space="preserve">  公安</t>
  </si>
  <si>
    <t xml:space="preserve">     执法办案</t>
  </si>
  <si>
    <t xml:space="preserve">     事业运行</t>
  </si>
  <si>
    <t xml:space="preserve">     其他公安支出</t>
  </si>
  <si>
    <t xml:space="preserve">  检察</t>
  </si>
  <si>
    <t xml:space="preserve">    其他检察支出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</si>
  <si>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</si>
  <si>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</si>
  <si>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</si>
  <si>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</si>
  <si>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</si>
  <si>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</si>
  <si>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</si>
  <si>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公共法律服务</t>
  </si>
  <si>
    <t xml:space="preserve">    社区矫正</t>
  </si>
  <si>
    <t xml:space="preserve">    法律援助</t>
  </si>
  <si>
    <t xml:space="preserve">    事业运行（司法）</t>
  </si>
  <si>
    <t xml:space="preserve">    其他司法支出</t>
  </si>
  <si>
    <t xml:space="preserve">  其他公共安全支出</t>
  </si>
  <si>
    <t xml:space="preserve">    其他公共安全支出</t>
  </si>
  <si>
    <t>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</si>
  <si>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</si>
  <si>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</si>
  <si>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</si>
  <si>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</si>
  <si>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</si>
  <si>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</si>
  <si>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</si>
  <si>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</si>
  <si>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</si>
  <si>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</si>
  <si>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</si>
  <si>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</si>
  <si>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</si>
  <si>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</si>
  <si>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</si>
  <si>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城市中小学校舍建设</t>
  </si>
  <si>
    <t xml:space="preserve">    其他教育费附加安排的支出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</si>
  <si>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</si>
  <si>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</si>
  <si>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</si>
  <si>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</si>
  <si>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 xml:space="preserve">    行政运行（科学技术管理事务）</t>
  </si>
  <si>
    <t xml:space="preserve">    其他科学技术管理事务支出</t>
  </si>
  <si>
    <t xml:space="preserve">  技术研究与开发</t>
  </si>
  <si>
    <t xml:space="preserve">    应用技术研究与开发</t>
  </si>
  <si>
    <t xml:space="preserve">    其他技术研究与开发支出</t>
  </si>
  <si>
    <t xml:space="preserve">  科学技术普及</t>
  </si>
  <si>
    <t xml:space="preserve">    机构运行（科学技术普及）</t>
  </si>
  <si>
    <t xml:space="preserve">    科普活动</t>
  </si>
  <si>
    <t xml:space="preserve">  其他科学技术支出</t>
  </si>
  <si>
    <t xml:space="preserve">    其他科学技术支出</t>
  </si>
  <si>
    <t>文化旅游体育与传媒支出</t>
  </si>
  <si>
    <t xml:space="preserve">  文化和旅游</t>
  </si>
  <si>
    <t xml:space="preserve">    行政运行（文化）</t>
  </si>
  <si>
    <t xml:space="preserve">    图书馆</t>
  </si>
  <si>
    <t xml:space="preserve">    艺术表演团体</t>
  </si>
  <si>
    <t xml:space="preserve">    群众文化</t>
  </si>
  <si>
    <t xml:space="preserve">    文化和旅游市场管理</t>
  </si>
  <si>
    <t xml:space="preserve">    其他文化和旅游支出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</si>
  <si>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</si>
  <si>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</si>
  <si>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</si>
  <si>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</si>
  <si>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群众体育</t>
  </si>
  <si>
    <t xml:space="preserve">    其他体育支出</t>
  </si>
  <si>
    <t xml:space="preserve">  新闻出版电影</t>
  </si>
  <si>
    <t xml:space="preserve">    电影</t>
  </si>
  <si>
    <t xml:space="preserve">  广播电视</t>
  </si>
  <si>
    <t xml:space="preserve">    广播电视事务</t>
  </si>
  <si>
    <t xml:space="preserve">  其他文化体育与传媒支出</t>
  </si>
  <si>
    <t xml:space="preserve">    其他文化体育与传媒支出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</si>
  <si>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</si>
  <si>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</si>
  <si>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</si>
  <si>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</si>
  <si>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 xml:space="preserve">    就业管理事务</t>
  </si>
  <si>
    <t xml:space="preserve">    社会保险经办机构</t>
  </si>
  <si>
    <t xml:space="preserve">    劳动关系和维权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</si>
  <si>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</si>
  <si>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</si>
  <si>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</si>
  <si>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社会组织管理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</si>
  <si>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</si>
  <si>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</si>
  <si>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</si>
  <si>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</si>
  <si>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</si>
  <si>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</si>
  <si>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</si>
  <si>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</si>
  <si>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</si>
  <si>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</si>
  <si>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</si>
  <si>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</si>
  <si>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</si>
  <si>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</si>
  <si>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</si>
  <si>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</si>
  <si>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</si>
  <si>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</si>
  <si>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</si>
  <si>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褒扬纪念</t>
  </si>
  <si>
    <t xml:space="preserve">    其他优抚支出</t>
  </si>
  <si>
    <t xml:space="preserve">  退役安置</t>
  </si>
  <si>
    <t xml:space="preserve">    退役士兵安置</t>
  </si>
  <si>
    <t xml:space="preserve">    军队专业干部安置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</si>
  <si>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</si>
  <si>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</si>
  <si>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</si>
  <si>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</si>
  <si>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养老服务</t>
  </si>
  <si>
    <t xml:space="preserve">    其他社会福利支出</t>
  </si>
  <si>
    <t xml:space="preserve">  残疾人事业</t>
  </si>
  <si>
    <t xml:space="preserve">    行政运行（残疾人事业）</t>
  </si>
  <si>
    <t xml:space="preserve">    其他残疾人事业支出</t>
  </si>
  <si>
    <t xml:space="preserve">  红十字事业</t>
  </si>
  <si>
    <t xml:space="preserve">    行政运行（红十字事业）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</si>
  <si>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</si>
  <si>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</si>
  <si>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</si>
  <si>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</si>
  <si>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</si>
  <si>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</si>
  <si>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</si>
  <si>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</si>
  <si>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</si>
  <si>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</si>
  <si>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</si>
  <si>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</si>
  <si>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</si>
  <si>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</si>
  <si>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</si>
  <si>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</si>
  <si>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</si>
  <si>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</si>
  <si>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</si>
  <si>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行政运行（医疗卫生管理事务）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</si>
  <si>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</si>
  <si>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</si>
  <si>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</si>
  <si>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</si>
  <si>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</si>
  <si>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</si>
  <si>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</si>
  <si>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</si>
  <si>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</si>
  <si>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</si>
  <si>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</si>
  <si>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</si>
  <si>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</si>
  <si>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</si>
  <si>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</si>
  <si>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</si>
  <si>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</si>
  <si>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</si>
  <si>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</si>
  <si>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</si>
  <si>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</si>
  <si>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</si>
  <si>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</si>
  <si>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</si>
  <si>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</si>
  <si>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</si>
  <si>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</si>
  <si>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</si>
  <si>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</si>
  <si>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</si>
  <si>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医疗保障管理事务</t>
  </si>
  <si>
    <t xml:space="preserve">    医疗保障经办事务</t>
  </si>
  <si>
    <t xml:space="preserve">  优抚对象医疗</t>
  </si>
  <si>
    <t xml:space="preserve">    优抚对象医疗补助</t>
  </si>
  <si>
    <t xml:space="preserve">    其他优抚对象医疗支出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</si>
  <si>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</si>
  <si>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</si>
  <si>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</si>
  <si>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</si>
  <si>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>节能环保支出</t>
  </si>
  <si>
    <t xml:space="preserve">  环境保护管理事务</t>
  </si>
  <si>
    <t xml:space="preserve">    行政运行（环境保护管理事务）</t>
  </si>
  <si>
    <t xml:space="preserve">    其他环境保护管理事务支出</t>
  </si>
  <si>
    <t xml:space="preserve">  其他节能环保支出</t>
  </si>
  <si>
    <t xml:space="preserve">    其他节能环保支出</t>
  </si>
  <si>
    <t xml:space="preserve">  污染防治</t>
  </si>
  <si>
    <t xml:space="preserve">    水体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</si>
  <si>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</si>
  <si>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</si>
  <si>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</si>
  <si>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</si>
  <si>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>城乡社区支出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</si>
  <si>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</si>
  <si>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</si>
  <si>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</si>
  <si>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</si>
  <si>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</si>
  <si>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</si>
  <si>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</si>
  <si>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</si>
  <si>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</si>
  <si>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</si>
  <si>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</si>
  <si>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其他城乡支出</t>
  </si>
  <si>
    <t xml:space="preserve">    其他城乡社区支出</t>
  </si>
  <si>
    <t>农林水支出</t>
  </si>
  <si>
    <t xml:space="preserve">  农业</t>
  </si>
  <si>
    <t xml:space="preserve">    行政运行（农业）</t>
  </si>
  <si>
    <t xml:space="preserve">    事业运行（农业）</t>
  </si>
  <si>
    <t xml:space="preserve">    病虫害控制</t>
  </si>
  <si>
    <t xml:space="preserve">    农产品质量安全</t>
  </si>
  <si>
    <t xml:space="preserve">    农业生产发展</t>
  </si>
  <si>
    <t xml:space="preserve">    农业生态资源保护</t>
  </si>
  <si>
    <t xml:space="preserve">    乡镇道路建设</t>
  </si>
  <si>
    <t xml:space="preserve">    渔业发展</t>
  </si>
  <si>
    <t xml:space="preserve">    其他农业农村支出</t>
  </si>
  <si>
    <t xml:space="preserve">  林业和草原</t>
  </si>
  <si>
    <t xml:space="preserve">    事业机构</t>
  </si>
  <si>
    <t xml:space="preserve">    森林生态效益补偿</t>
  </si>
  <si>
    <t xml:space="preserve">    林业草原防灾减灾</t>
  </si>
  <si>
    <t xml:space="preserve">    其他林业和草原支出</t>
  </si>
  <si>
    <t xml:space="preserve">  水利</t>
  </si>
  <si>
    <t xml:space="preserve">    水利工程建设（水利）</t>
  </si>
  <si>
    <t xml:space="preserve">    水利工程运行与维护</t>
  </si>
  <si>
    <t xml:space="preserve">    水质监测</t>
  </si>
  <si>
    <t xml:space="preserve">    防汛</t>
  </si>
  <si>
    <t xml:space="preserve">    农田水利</t>
  </si>
  <si>
    <t xml:space="preserve">    水利技术推广</t>
  </si>
  <si>
    <t xml:space="preserve">    信息管理（水利）</t>
  </si>
  <si>
    <t xml:space="preserve">    农村人畜饮水</t>
  </si>
  <si>
    <t xml:space="preserve">    江河湖库水系综合整治</t>
  </si>
  <si>
    <t xml:space="preserve">    农村供水</t>
  </si>
  <si>
    <t xml:space="preserve">    其他水利支出</t>
  </si>
  <si>
    <t xml:space="preserve">  巩固脱贫衔接乡村振兴</t>
  </si>
  <si>
    <t xml:space="preserve">    农村基础设施建设</t>
  </si>
  <si>
    <t xml:space="preserve">    其他巩固脱贫攻坚成果衔接乡村振兴支出</t>
  </si>
  <si>
    <t xml:space="preserve">  农村综合改革</t>
  </si>
  <si>
    <t xml:space="preserve">    对村民委员会和村党支部的补助</t>
  </si>
  <si>
    <t xml:space="preserve">    农村公益事业建设奖补资金</t>
  </si>
  <si>
    <t xml:space="preserve">    对村级一事一议的补助</t>
  </si>
  <si>
    <t xml:space="preserve">    对村集体经济组织的补助</t>
  </si>
  <si>
    <t xml:space="preserve">    其他农村综合改革支出</t>
  </si>
  <si>
    <t xml:space="preserve">  其他农业水支出</t>
  </si>
  <si>
    <t xml:space="preserve">    其他农业水支出</t>
  </si>
  <si>
    <t xml:space="preserve">  普惠金融发展支出</t>
  </si>
  <si>
    <t xml:space="preserve">    农业保险保费补贴</t>
  </si>
  <si>
    <t>交通运输支出</t>
  </si>
  <si>
    <t xml:space="preserve">  公路水路运输</t>
  </si>
  <si>
    <t xml:space="preserve">    行政运行（公路水路运输）</t>
  </si>
  <si>
    <t xml:space="preserve">    公路建设</t>
  </si>
  <si>
    <t xml:space="preserve">    公路养护（公路水路运输）</t>
  </si>
  <si>
    <t xml:space="preserve">    其他公路水路运输支出</t>
  </si>
  <si>
    <t xml:space="preserve">  其他交通运输支出</t>
  </si>
  <si>
    <t xml:space="preserve">    公共交通运营补助</t>
  </si>
  <si>
    <t xml:space="preserve">    其他交通运输支出</t>
  </si>
  <si>
    <t>资源勘探信息等支出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</si>
  <si>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</si>
  <si>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</si>
  <si>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</si>
  <si>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>商业服务业等支出</t>
  </si>
  <si>
    <t xml:space="preserve">  商业流通事务</t>
  </si>
  <si>
    <t xml:space="preserve">    其他商业流通事务支出</t>
  </si>
  <si>
    <t xml:space="preserve">  其他商业服务业等支出</t>
  </si>
  <si>
    <t xml:space="preserve">    其他商业服务业等支出</t>
  </si>
  <si>
    <t>援助其他地区支出</t>
  </si>
  <si>
    <t xml:space="preserve">  其他支出</t>
  </si>
  <si>
    <t>自然资源海洋气象等支出</t>
  </si>
  <si>
    <t xml:space="preserve">  自然资源事务</t>
  </si>
  <si>
    <t xml:space="preserve">    行政运行（国土资源事务）</t>
  </si>
  <si>
    <t xml:space="preserve">    自然资源规划及管理</t>
  </si>
  <si>
    <t xml:space="preserve">    事业运行（国土资源事务）</t>
  </si>
  <si>
    <t xml:space="preserve">    国土整治</t>
  </si>
  <si>
    <t xml:space="preserve">    其他自然资源事务支出</t>
  </si>
  <si>
    <t xml:space="preserve">  气象事务</t>
  </si>
  <si>
    <t xml:space="preserve">    其他气象事务支出</t>
  </si>
  <si>
    <t xml:space="preserve">  其他自然资源海洋气象等支出</t>
  </si>
  <si>
    <t xml:space="preserve">    其他自然资源海洋气象等支出</t>
  </si>
  <si>
    <t>住房保障支出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</si>
  <si>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</si>
  <si>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</si>
  <si>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</si>
  <si>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</si>
  <si>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>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</si>
  <si>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</si>
  <si>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</si>
  <si>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</si>
  <si>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</si>
  <si>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</si>
  <si>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</si>
  <si>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</si>
  <si>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其他消防事务支出</t>
  </si>
  <si>
    <t xml:space="preserve">  灾害防治及应急管理支出</t>
  </si>
  <si>
    <t xml:space="preserve">    其他矿山安全支出</t>
  </si>
  <si>
    <t xml:space="preserve">  地震事务</t>
  </si>
  <si>
    <t xml:space="preserve">    地震灾害预防</t>
  </si>
  <si>
    <t xml:space="preserve">  自然灾害防治</t>
  </si>
  <si>
    <t xml:space="preserve">    其他自然灾害防治支出</t>
  </si>
  <si>
    <t xml:space="preserve">  自然灾害救灾及恢复重建支出</t>
  </si>
  <si>
    <t xml:space="preserve">    其他自然灾害救灾及恢复重建支出</t>
  </si>
  <si>
    <t xml:space="preserve">  其他灾害防治及应急管理支出</t>
  </si>
  <si>
    <t xml:space="preserve">    其他灾害防治及应急管理支出</t>
  </si>
  <si>
    <t>预备费</t>
  </si>
  <si>
    <t xml:space="preserve">  预备费</t>
  </si>
  <si>
    <t xml:space="preserve">    预备费</t>
  </si>
  <si>
    <t>其他支出</t>
  </si>
  <si>
    <t xml:space="preserve">  年初预留</t>
  </si>
  <si>
    <t xml:space="preserve">    年初预留</t>
  </si>
  <si>
    <t xml:space="preserve">    其他支出</t>
  </si>
  <si>
    <t xml:space="preserve">  地方政府一般债务还本支出</t>
  </si>
  <si>
    <t xml:space="preserve">    地方政府一般债务还本支出</t>
  </si>
  <si>
    <t>债务付息支出</t>
  </si>
  <si>
    <t xml:space="preserve">  地方政府一般债务付息支出</t>
  </si>
  <si>
    <t xml:space="preserve">    地方政府一般债务付息支出</t>
  </si>
  <si>
    <t>债务发行费用支出</t>
  </si>
  <si>
    <t xml:space="preserve">  地方政府一般债务发行费用支出</t>
  </si>
  <si>
    <t xml:space="preserve">    地方政府一般债务发行费用支出</t>
  </si>
  <si>
    <t>合计</t>
  </si>
  <si>
    <t>附表1-6</t>
  </si>
  <si>
    <t>项   目</t>
  </si>
  <si>
    <t>一、机关工资福利支出</t>
  </si>
  <si>
    <t>二、机关商品和服务支出</t>
  </si>
  <si>
    <t>三、机关资本性支出</t>
  </si>
  <si>
    <t>四、机关资本性支出（基本建设）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</si>
  <si>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</si>
  <si>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</si>
  <si>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</si>
  <si>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</si>
  <si>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</si>
  <si>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</si>
  <si>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</si>
  <si>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</si>
  <si>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</si>
  <si>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</si>
  <si>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</si>
  <si>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附表1-7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</si>
  <si>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</si>
  <si>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</si>
  <si>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</si>
  <si>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</si>
  <si>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</si>
  <si>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</si>
  <si>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</si>
  <si>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</si>
  <si>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</si>
  <si>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</si>
  <si>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因公出国（境）费用</t>
  </si>
  <si>
    <t xml:space="preserve">  公务用车运行维护费</t>
  </si>
  <si>
    <t xml:space="preserve">  维修（护）费</t>
  </si>
  <si>
    <t xml:space="preserve">  其他商品和服务支出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</si>
  <si>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</si>
  <si>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</si>
  <si>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</si>
  <si>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</si>
  <si>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</si>
  <si>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</si>
  <si>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</si>
  <si>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 xml:space="preserve">  工资福利支出</t>
  </si>
  <si>
    <t xml:space="preserve">  商品和服务支出</t>
  </si>
  <si>
    <t xml:space="preserve">  其他对事业单位补助</t>
  </si>
  <si>
    <t xml:space="preserve">  资本性支出（一）</t>
  </si>
  <si>
    <t xml:space="preserve">  资本性支出（二）</t>
  </si>
  <si>
    <t xml:space="preserve">  费用补贴</t>
  </si>
  <si>
    <t xml:space="preserve">  利息补贴</t>
  </si>
  <si>
    <t xml:space="preserve">  其他对企业补助</t>
  </si>
  <si>
    <t xml:space="preserve">  对企业资本性支出（一）</t>
  </si>
  <si>
    <t xml:space="preserve">  对企业资本性支出（二）</t>
  </si>
  <si>
    <t xml:space="preserve">  其他对企业资本性支出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</si>
  <si>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</si>
  <si>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</si>
  <si>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</si>
  <si>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</si>
  <si>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</si>
  <si>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 xml:space="preserve">  对社会保险基金补助</t>
  </si>
  <si>
    <t xml:space="preserve">  补充全国社会保障基金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</si>
  <si>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</si>
  <si>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</si>
  <si>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</si>
  <si>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</si>
  <si>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国内债务还本</t>
  </si>
  <si>
    <t xml:space="preserve">  国外债务还本</t>
  </si>
  <si>
    <t xml:space="preserve">  上下级政府间转移性支出</t>
  </si>
  <si>
    <t xml:space="preserve">  援助其他地区支出</t>
  </si>
  <si>
    <t xml:space="preserve">  债务转贷</t>
  </si>
  <si>
    <t xml:space="preserve">  调出资金</t>
  </si>
  <si>
    <t xml:space="preserve">  预留</t>
  </si>
  <si>
    <t>国家赔偿费用支出</t>
  </si>
  <si>
    <t>对民间非营利组织和群众性自治组织补贴</t>
  </si>
  <si>
    <t>经常性赠与</t>
  </si>
  <si>
    <t>资本性赠与</t>
  </si>
  <si>
    <t>合   计</t>
  </si>
  <si>
    <t>附表1-8</t>
  </si>
  <si>
    <t> 单位：万元</t>
  </si>
  <si>
    <t>金额</t>
  </si>
  <si>
    <t>一、税收返还</t>
  </si>
  <si>
    <t>1.所得税基数返还支出</t>
  </si>
  <si>
    <t>2.成品油税费改革税收返还支出</t>
  </si>
  <si>
    <t>3.增值税税收返还支出</t>
  </si>
  <si>
    <t>4.消费税税收返还支出</t>
  </si>
  <si>
    <t>5.增值税“五五分享”税收返还支出</t>
  </si>
  <si>
    <t>二、一般性转移支付</t>
  </si>
  <si>
    <t>1.体制补助支出</t>
  </si>
  <si>
    <t>2.均衡性转移支付支出</t>
  </si>
  <si>
    <t>3.县级基本财力保障机制奖补资金支出</t>
  </si>
  <si>
    <t>4.结算补助支出</t>
  </si>
  <si>
    <t>5.资源枯竭型城市转移支付补助支出</t>
  </si>
  <si>
    <t>6.企业事业单位划转补助支出</t>
  </si>
  <si>
    <t>7.产粮（油）大县奖励资金支出</t>
  </si>
  <si>
    <t>8.重点生态功能区转移支付支出</t>
  </si>
  <si>
    <t>9.固定数额补助支出</t>
  </si>
  <si>
    <t>10.革命老区转移支付支出</t>
  </si>
  <si>
    <t>11.民族地区转移支付支出</t>
  </si>
  <si>
    <t>12.边境地区转移支付支出</t>
  </si>
  <si>
    <t>13.巩固脱贫攻坚成果衔接乡村振兴转移支付支出</t>
  </si>
  <si>
    <t>14.一般公共服务共同财政事权转移支付支出</t>
  </si>
  <si>
    <t>15.公共安全共同财政事权转移支付支出</t>
  </si>
  <si>
    <t>16.教育共同财政事权转移支付支出</t>
  </si>
  <si>
    <t>17.科学技术共同财政事权转移支付支出</t>
  </si>
  <si>
    <t>18.文化旅游体育与传媒共同财政事权转移支付支出</t>
  </si>
  <si>
    <t>19.社会保障和就业共同财政事权转移支付支出</t>
  </si>
  <si>
    <t>20.医疗卫生共同财政事权转移支付支出</t>
  </si>
  <si>
    <t>21.节能环保共同财政事权转移支付支出</t>
  </si>
  <si>
    <t>22.城乡社区共同财政事权转移支付支出</t>
  </si>
  <si>
    <t>23.农林水共同财政事权转移支付支出</t>
  </si>
  <si>
    <t>24.交通运输共同财政事权转移支付支出</t>
  </si>
  <si>
    <t>25.资源勘探工业信息等共同财政事权转移支付支出</t>
  </si>
  <si>
    <t>26.商业服务业等共同财政事权转移支付支出</t>
  </si>
  <si>
    <t>27.金融共同财政事权转移支付支出</t>
  </si>
  <si>
    <t>28.自然资源海洋气象等共同财政事权转移支付支出</t>
  </si>
  <si>
    <t>29.住房保障共同财政事权转移支付支出</t>
  </si>
  <si>
    <t>30.粮油物资储备共同财政事权转移支付支出</t>
  </si>
  <si>
    <t>31.灾害防治及应急管理共同财政事权转移支付支出</t>
  </si>
  <si>
    <t>32.其他共同财政事权转移支付支出</t>
  </si>
  <si>
    <t>33.其他一般性转移支付支出</t>
  </si>
  <si>
    <t>三、专项转移支付</t>
  </si>
  <si>
    <t>1.一般公共服务支出</t>
  </si>
  <si>
    <t xml:space="preserve">   其中：××项目  …………</t>
  </si>
  <si>
    <t>2.公共安全支出</t>
  </si>
  <si>
    <t>3.教育支出</t>
  </si>
  <si>
    <t>4.科学技术支出</t>
  </si>
  <si>
    <t>5.文化旅游体育与传媒支出</t>
  </si>
  <si>
    <t>6.社会保障和就业支出</t>
  </si>
  <si>
    <t>7.卫生健康支出</t>
  </si>
  <si>
    <t>8.节能环保支出</t>
  </si>
  <si>
    <t>9.城乡社区支出</t>
  </si>
  <si>
    <t>10.农林水支出</t>
  </si>
  <si>
    <t>11.交通运输支出</t>
  </si>
  <si>
    <t>12.资源勘探工业信息等支出</t>
  </si>
  <si>
    <t>13.商业服务业等支出</t>
  </si>
  <si>
    <t>14.金融支出</t>
  </si>
  <si>
    <t>15.自然资源海洋气象等支出</t>
  </si>
  <si>
    <t>16.住房保障支出</t>
  </si>
  <si>
    <t>17.粮油物资储备支出</t>
  </si>
  <si>
    <t>18.灾害防治及应急管理支出</t>
  </si>
  <si>
    <t>19.其他支出</t>
  </si>
  <si>
    <t xml:space="preserve">      其中：××项目  …………</t>
  </si>
  <si>
    <t>备注：晋安区所辖乡镇作为一级预算部门管理，未单独编制政府预算，因此无一般公共预算转移支付预算数据。</t>
  </si>
  <si>
    <t>附表1-9</t>
  </si>
  <si>
    <t>地区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</si>
  <si>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</si>
  <si>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</si>
  <si>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</si>
  <si>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</si>
  <si>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</si>
  <si>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</si>
  <si>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附表1-10</t>
  </si>
  <si>
    <t>1、因公出国（境）费用</t>
  </si>
  <si>
    <t>2、公务接待费</t>
  </si>
  <si>
    <t>3、公务用车购置及运行费</t>
  </si>
  <si>
    <t>其中：1.公务用车运行费</t>
  </si>
  <si>
    <t xml:space="preserve">      2.公务用车购置费</t>
  </si>
  <si>
    <t>附表1-11</t>
  </si>
  <si>
    <t>项      目</t>
  </si>
  <si>
    <t>当年预算数为上年预算数</t>
  </si>
  <si>
    <t>一、非税收入</t>
  </si>
  <si>
    <t>（一）政府性基金收入</t>
  </si>
  <si>
    <t xml:space="preserve">   1.国家电影事业发展专项资金收入</t>
  </si>
  <si>
    <t xml:space="preserve">   2.国有土地收益基金收入</t>
  </si>
  <si>
    <t xml:space="preserve">   3.农业土地开发资金收入</t>
  </si>
  <si>
    <t xml:space="preserve">   4.国有土地使用权出让收入</t>
  </si>
  <si>
    <t xml:space="preserve">   5.大中型水库库区基金收入</t>
  </si>
  <si>
    <t xml:space="preserve">   6.彩票公益金收入</t>
  </si>
  <si>
    <t xml:space="preserve">   7.城市基础设施配套费收入</t>
  </si>
  <si>
    <t xml:space="preserve">   8.小型水库移民扶助基金收入</t>
  </si>
  <si>
    <t xml:space="preserve">   9.国家重大水利工程建设基金收入</t>
  </si>
  <si>
    <t xml:space="preserve">   10.污水处理费收入</t>
  </si>
  <si>
    <t xml:space="preserve">   11.彩票发行机构和彩票销售机构的业务费用</t>
  </si>
  <si>
    <t xml:space="preserve">   12.其他政府性基金收入</t>
  </si>
  <si>
    <t>（二）专项债务对应项目专项收入</t>
  </si>
  <si>
    <t>二、债务收入</t>
  </si>
  <si>
    <t>三、转移性收入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</si>
  <si>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</si>
  <si>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</si>
  <si>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</si>
  <si>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</si>
  <si>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</si>
  <si>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 xml:space="preserve">                                  </t>
  </si>
  <si>
    <t>附表1-12</t>
  </si>
  <si>
    <t>一、科学技术支出</t>
  </si>
  <si>
    <t>二、文化旅游体育与传媒支出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</si>
  <si>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</si>
  <si>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</si>
  <si>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</si>
  <si>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</si>
  <si>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</si>
  <si>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八、金融支出</t>
  </si>
  <si>
    <t>九、其他支出</t>
  </si>
  <si>
    <t>十、债务付息支出</t>
  </si>
  <si>
    <t>十一、债务发行费用支出</t>
  </si>
  <si>
    <t>十二、抗疫特别国债安排的支出</t>
  </si>
  <si>
    <t>补助下级支出</t>
  </si>
  <si>
    <t>上解上级支出</t>
  </si>
  <si>
    <t>调出资金</t>
  </si>
  <si>
    <t>年终结余</t>
  </si>
  <si>
    <t xml:space="preserve">债务转贷支出 </t>
  </si>
  <si>
    <t>附表1-13</t>
  </si>
  <si>
    <t>附表1-14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</si>
  <si>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</si>
  <si>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附表1-15</t>
  </si>
  <si>
    <t>抗疫特别国债转移支付支出</t>
  </si>
  <si>
    <t>资源勘探工业信息等支出</t>
  </si>
  <si>
    <t>备注：晋安区所辖乡镇作为一级预算部门管理，未单独编制政府预算，因此无政府性基金预算转移支付预算数据。</t>
  </si>
  <si>
    <t>附表1-16</t>
  </si>
  <si>
    <t>上年执行数</t>
  </si>
  <si>
    <t>当年预算数为上年执行数的％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</si>
  <si>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</si>
  <si>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</si>
  <si>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</si>
  <si>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</si>
  <si>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</si>
  <si>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</si>
  <si>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上解收入</t>
  </si>
  <si>
    <t xml:space="preserve">    上年结余收入</t>
  </si>
  <si>
    <t>附表1-17</t>
  </si>
  <si>
    <t>一、补充全国社会保障基金</t>
  </si>
  <si>
    <t>二、解决历史遗留问题及改革成本支出</t>
  </si>
  <si>
    <t>三、国有企业资本金注入</t>
  </si>
  <si>
    <t>四、国有企业政策性补贴</t>
  </si>
  <si>
    <t>五、其他国有资本经营预算支出</t>
  </si>
  <si>
    <t xml:space="preserve">    转移支付支出</t>
  </si>
  <si>
    <t xml:space="preserve">    上解支出</t>
  </si>
  <si>
    <t xml:space="preserve">    调出资金</t>
  </si>
  <si>
    <t xml:space="preserve">    年终结余</t>
  </si>
  <si>
    <t>附表1-18</t>
  </si>
  <si>
    <t xml:space="preserve">  其中：……利润收入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</si>
  <si>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</si>
  <si>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</si>
  <si>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</si>
  <si>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其他国有资本经营预算企业股利、股息收入</t>
  </si>
  <si>
    <t>附表1-19</t>
  </si>
  <si>
    <t xml:space="preserve">      转移支付支出</t>
  </si>
  <si>
    <t xml:space="preserve">      上解支出</t>
  </si>
  <si>
    <t xml:space="preserve">      调出资金</t>
  </si>
  <si>
    <t xml:space="preserve">      年终结余</t>
  </si>
  <si>
    <t>附表1-20</t>
  </si>
  <si>
    <t>××项目</t>
  </si>
  <si>
    <t>……</t>
  </si>
  <si>
    <t>备注：晋安区所辖乡镇作为一级预算部门管理，未单独编制政府预算，因此无国有资本经营预算转移支付预算数据。</t>
  </si>
  <si>
    <t>附表1-21</t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</si>
  <si>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</si>
  <si>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</si>
  <si>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</si>
  <si>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</si>
  <si>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t>五、城乡居民基本养老保险基金收入</t>
  </si>
  <si>
    <t>六、机关事业单位基本养老保险基金收入</t>
  </si>
  <si>
    <t>七、城乡居民基本医疗保险基金收入</t>
  </si>
  <si>
    <t>附表1-22</t>
  </si>
  <si>
    <t>一、企业职工基本养老保险基金支出</t>
  </si>
  <si>
    <t>二、失业保险基金支出</t>
  </si>
  <si>
    <t>三、职工基本医疗保险基金支出</t>
  </si>
  <si>
    <t>四、工伤保险基金支出</t>
  </si>
  <si>
    <t>五、城乡居民基本养老保险基金支出</t>
  </si>
  <si>
    <t>六、机关事业单位基本养老保险基金支出</t>
  </si>
  <si>
    <t>七、城乡居民基本医疗保险基金支出</t>
  </si>
  <si>
    <t>附表1-23</t>
  </si>
  <si>
    <t xml:space="preserve">    其中：基本养老保险费收入</t>
  </si>
  <si>
    <t xml:space="preserve">          财政补贴收入</t>
  </si>
  <si>
    <t xml:space="preserve">          利息收入</t>
  </si>
  <si>
    <t xml:space="preserve">          委托投资收益</t>
  </si>
  <si>
    <t xml:space="preserve">          其他收入</t>
  </si>
  <si>
    <t xml:space="preserve">    其中：失业保险费收入</t>
  </si>
  <si>
    <t xml:space="preserve">    其中：基本医疗保险费收入</t>
  </si>
  <si>
    <t xml:space="preserve">    其中：工伤保险费收入</t>
  </si>
  <si>
    <t xml:space="preserve">          职业伤害保障费收入</t>
  </si>
  <si>
    <t xml:space="preserve">    其中：缴费收入</t>
  </si>
  <si>
    <t xml:space="preserve">          集体补助收入</t>
  </si>
  <si>
    <t>附表1-24</t>
  </si>
  <si>
    <t xml:space="preserve">    其中：基本养老金支出</t>
  </si>
  <si>
    <t xml:space="preserve">          医疗补助金支出</t>
  </si>
  <si>
    <t xml:space="preserve">          丧葬补助金和抚恤金支出</t>
  </si>
  <si>
    <t xml:space="preserve">          病残津贴支出</t>
  </si>
  <si>
    <t xml:space="preserve">          其他支出</t>
  </si>
  <si>
    <t xml:space="preserve">    其中：失业保险金支出</t>
  </si>
  <si>
    <t xml:space="preserve">          基本医疗保险费支出</t>
  </si>
  <si>
    <t xml:space="preserve">          职业培训和职业介绍补贴支出</t>
  </si>
  <si>
    <t xml:space="preserve">          技能提升补贴支出</t>
  </si>
  <si>
    <t xml:space="preserve">          稳定岗位补贴支出</t>
  </si>
  <si>
    <t xml:space="preserve">          其他费用支出</t>
  </si>
  <si>
    <t xml:space="preserve">    其中：职工基本医疗保险统筹基金支出</t>
  </si>
  <si>
    <t xml:space="preserve">          职工基本医疗保险个人账户基金支出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</si>
  <si>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</si>
  <si>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</si>
  <si>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</si>
  <si>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职业伤害保障支出</t>
  </si>
  <si>
    <t xml:space="preserve">    其中：基础养老金支出</t>
  </si>
  <si>
    <t xml:space="preserve">          个人账户养老金支出</t>
  </si>
  <si>
    <t xml:space="preserve">          丧葬补助金支出</t>
  </si>
  <si>
    <t xml:space="preserve">    其中：城乡居民基本医疗保险医疗待遇支出</t>
  </si>
  <si>
    <t xml:space="preserve">          城乡居民大病保险支出</t>
  </si>
  <si>
    <t>附表1-25</t>
  </si>
  <si>
    <t>2024年度地方政府债务限额及余额情况表</t>
  </si>
  <si>
    <t>单位：亿元</t>
  </si>
  <si>
    <t>2024年债务限额</t>
  </si>
  <si>
    <t>2024年债务余额预计执行数</t>
  </si>
  <si>
    <t>一般债务</t>
  </si>
  <si>
    <t>专项债务</t>
  </si>
  <si>
    <t>晋安区合计</t>
  </si>
  <si>
    <t>附表1-26</t>
  </si>
  <si>
    <t>2024年度地方政府一般债务限额及余额情况表</t>
  </si>
  <si>
    <t>本地区金额</t>
  </si>
  <si>
    <t>本级金额</t>
  </si>
  <si>
    <t>一、2023年末地方政府一般债务余额</t>
  </si>
  <si>
    <t>二、2024年地方政府一般债券发行额</t>
  </si>
  <si>
    <t>三、2024年地方政府一般债券还本额</t>
  </si>
  <si>
    <t>四、2024年末地方政府一般债务余额预计执行数</t>
  </si>
  <si>
    <t>五、2024年末地方政府一般债务限额</t>
  </si>
  <si>
    <t>六、2025年提前下达新增一般债务限额</t>
  </si>
  <si>
    <t>附表1-27</t>
  </si>
  <si>
    <t>2024年度地方政府专项债务限额及余额情况表</t>
  </si>
  <si>
    <t>一、2023年末地方政府专项债务余额</t>
  </si>
  <si>
    <t>二、2024年地方政府专项债券发行额</t>
  </si>
  <si>
    <t>三、2024年地方政府专项债券还本额</t>
  </si>
  <si>
    <t>四、2024年末地方政府专项债务余额预计执行数</t>
  </si>
  <si>
    <t>五、2024年末地方政府专项债务限额</t>
  </si>
  <si>
    <t>六、2025年提前下达新增专项债务限额</t>
  </si>
  <si>
    <t>附表1-28</t>
  </si>
  <si>
    <t>2024年度地方政府债券发行及还本付息情况表</t>
  </si>
  <si>
    <t>一、2024年发行预计执行数</t>
  </si>
  <si>
    <t>1.一般债券</t>
  </si>
  <si>
    <t xml:space="preserve">   其中：再融资债券</t>
  </si>
  <si>
    <t>2.专项债券</t>
  </si>
  <si>
    <t>二、2024年还本支出预计执行数</t>
  </si>
  <si>
    <t>三、2024年付息预计执行数</t>
  </si>
  <si>
    <t>四、2025年还本预算数</t>
  </si>
  <si>
    <t xml:space="preserve">         财政预算安排</t>
  </si>
  <si>
    <t>五、2025年付息预算数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</si>
</sst>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_-;\-\¥* #,##0_-;_-\¥* &quot;-&quot;_-;_-@_-"/>
    <numFmt numFmtId="177" formatCode="_-&quot;$&quot;* #,##0_-;\-&quot;$&quot;* #,##0_-;_-&quot;$&quot;* &quot;-&quot;_-;_-@_-"/>
    <numFmt numFmtId="178" formatCode="_ \¥* #,##0.00_ ;_ \¥* \-#,##0.00_ ;_ \¥* &quot;-&quot;??_ ;_ @_ "/>
    <numFmt numFmtId="179" formatCode="0.0"/>
    <numFmt numFmtId="180" formatCode="_-* #,##0.0000_-;\-* #,##0.0000_-;_-* &quot;-&quot;??_-;_-@_-"/>
    <numFmt numFmtId="181" formatCode="_-* #,##0.00_-;\-* #,##0.00_-;_-* &quot;-&quot;??_-;_-@_-"/>
    <numFmt numFmtId="182" formatCode="\$#,##0;\(\$#,##0\)"/>
    <numFmt numFmtId="183" formatCode="\$#,##0.00;\(\$#,##0.00\)"/>
    <numFmt numFmtId="184" formatCode="_(&quot;$&quot;* #,##0.00_);_(&quot;$&quot;* \(#,##0.00\);_(&quot;$&quot;* &quot;-&quot;??_);_(@_)"/>
    <numFmt numFmtId="185" formatCode="#,##0;\-#,##0;&quot;-&quot;"/>
    <numFmt numFmtId="186" formatCode="#,##0;\(#,##0\)"/>
    <numFmt numFmtId="187" formatCode="_-* #,##0_-;\-* #,##0_-;_-* &quot;-&quot;_-;_-@_-"/>
    <numFmt numFmtId="188" formatCode="_(* #,##0.00_);_(* \(#,##0.00\);_(* &quot;-&quot;??_);_(@_)"/>
    <numFmt numFmtId="189" formatCode="#,##0.000_ "/>
    <numFmt numFmtId="190" formatCode="0.00_ "/>
    <numFmt numFmtId="191" formatCode="#,##0_ ;[Red]\-#,##0\ "/>
    <numFmt numFmtId="192" formatCode="0.00_ ;[Red]\-0.00\ "/>
    <numFmt numFmtId="193" formatCode="0.0%"/>
    <numFmt numFmtId="194" formatCode="#,##0_ "/>
    <numFmt numFmtId="195" formatCode="#,##0_);[Red]\(#,##0\)"/>
    <numFmt numFmtId="196" formatCode="0.0_ "/>
    <numFmt numFmtId="197" formatCode="0_);[Red]\(0\)"/>
    <numFmt numFmtId="198" formatCode="0.00_);[Red]\(0.00\)"/>
    <numFmt numFmtId="199" formatCode="0_ "/>
  </numFmts>
  <fonts count="103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9"/>
      <name val="SimSun"/>
      <charset val="134"/>
    </font>
    <font>
      <sz val="18"/>
      <color indexed="8"/>
      <name val="方正小标宋简体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楷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color indexed="8"/>
      <name val="方正小标宋_GBK"/>
      <charset val="134"/>
    </font>
    <font>
      <sz val="12"/>
      <color indexed="8"/>
      <name val="黑体"/>
      <charset val="134"/>
    </font>
    <font>
      <b/>
      <sz val="11"/>
      <name val="宋体"/>
      <charset val="134"/>
      <scheme val="minor"/>
    </font>
    <font>
      <sz val="18"/>
      <color indexed="8"/>
      <name val="方正小标宋_GBK"/>
      <charset val="134"/>
    </font>
    <font>
      <sz val="12"/>
      <color indexed="8"/>
      <name val="宋体"/>
      <charset val="134"/>
    </font>
    <font>
      <sz val="11"/>
      <name val="宋体"/>
      <charset val="134"/>
      <scheme val="major"/>
    </font>
    <font>
      <b/>
      <sz val="11"/>
      <color indexed="8"/>
      <name val="黑体"/>
      <charset val="134"/>
    </font>
    <font>
      <b/>
      <sz val="11"/>
      <name val="黑体"/>
      <charset val="134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  <scheme val="major"/>
    </font>
    <font>
      <sz val="18"/>
      <color theme="1"/>
      <name val="方正小标宋简体"/>
      <charset val="134"/>
    </font>
    <font>
      <sz val="11"/>
      <name val="楷体"/>
      <charset val="134"/>
    </font>
    <font>
      <sz val="9"/>
      <color indexed="8"/>
      <name val="宋体"/>
      <charset val="134"/>
    </font>
    <font>
      <b/>
      <sz val="11"/>
      <color indexed="8"/>
      <name val="楷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黑体"/>
      <charset val="134"/>
    </font>
    <font>
      <b/>
      <sz val="10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4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7"/>
      <name val="Small Fonts"/>
      <charset val="134"/>
    </font>
    <font>
      <b/>
      <sz val="21"/>
      <name val="楷体_GB2312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3"/>
      <color indexed="56"/>
      <name val="宋体"/>
      <charset val="134"/>
    </font>
    <font>
      <sz val="12"/>
      <color indexed="17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b/>
      <sz val="15"/>
      <color indexed="62"/>
      <name val="宋体"/>
      <charset val="134"/>
    </font>
    <font>
      <sz val="10"/>
      <name val="Times New Roman"/>
      <charset val="134"/>
    </font>
    <font>
      <sz val="12"/>
      <name val="Helv"/>
      <charset val="134"/>
    </font>
    <font>
      <b/>
      <sz val="18"/>
      <name val="Arial"/>
      <charset val="134"/>
    </font>
    <font>
      <b/>
      <sz val="13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12"/>
      <name val="Courier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231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" borderId="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52" fillId="5" borderId="11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36" borderId="15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42" borderId="16" applyNumberFormat="0" applyFont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50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68" fillId="39" borderId="18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8" fillId="36" borderId="1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14" fillId="42" borderId="16" applyNumberFormat="0" applyFont="0" applyAlignment="0" applyProtection="0">
      <alignment vertical="center"/>
    </xf>
    <xf numFmtId="0" fontId="74" fillId="34" borderId="18" applyNumberFormat="0" applyAlignment="0" applyProtection="0">
      <alignment vertical="center"/>
    </xf>
    <xf numFmtId="0" fontId="75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4" fillId="0" borderId="0"/>
    <xf numFmtId="178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/>
    <xf numFmtId="0" fontId="75" fillId="0" borderId="0"/>
    <xf numFmtId="0" fontId="61" fillId="53" borderId="0" applyNumberFormat="0" applyBorder="0" applyAlignment="0" applyProtection="0">
      <alignment vertical="center"/>
    </xf>
    <xf numFmtId="0" fontId="78" fillId="54" borderId="22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5" fillId="34" borderId="0" applyNumberFormat="0" applyBorder="0" applyAlignment="0" applyProtection="0">
      <alignment vertical="center"/>
    </xf>
    <xf numFmtId="0" fontId="80" fillId="54" borderId="22" applyNumberFormat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1" fontId="75" fillId="0" borderId="0">
      <alignment vertical="center"/>
    </xf>
    <xf numFmtId="179" fontId="3" fillId="0" borderId="2">
      <alignment vertical="center"/>
      <protection locked="0"/>
    </xf>
    <xf numFmtId="41" fontId="0" fillId="0" borderId="0" applyFont="0" applyFill="0" applyBorder="0" applyAlignment="0" applyProtection="0">
      <alignment vertical="center"/>
    </xf>
    <xf numFmtId="37" fontId="81" fillId="0" borderId="0"/>
    <xf numFmtId="1" fontId="3" fillId="0" borderId="2">
      <alignment vertical="center"/>
      <protection locked="0"/>
    </xf>
    <xf numFmtId="0" fontId="32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2" fillId="0" borderId="0"/>
    <xf numFmtId="0" fontId="3" fillId="0" borderId="2">
      <alignment horizontal="distributed" vertical="center" wrapText="1"/>
    </xf>
    <xf numFmtId="0" fontId="82" fillId="0" borderId="0">
      <alignment horizontal="centerContinuous" vertical="center"/>
    </xf>
    <xf numFmtId="0" fontId="0" fillId="0" borderId="0">
      <alignment vertical="center"/>
    </xf>
    <xf numFmtId="0" fontId="0" fillId="0" borderId="0"/>
    <xf numFmtId="0" fontId="61" fillId="45" borderId="0" applyNumberFormat="0" applyBorder="0" applyAlignment="0" applyProtection="0">
      <alignment vertical="center"/>
    </xf>
    <xf numFmtId="0" fontId="75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5" fillId="4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0" fillId="0" borderId="23" applyNumberFormat="0" applyFill="0" applyAlignment="0" applyProtection="0">
      <alignment vertical="center"/>
    </xf>
    <xf numFmtId="0" fontId="85" fillId="0" borderId="19" applyNumberFormat="0" applyFill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5" fillId="0" borderId="0"/>
    <xf numFmtId="0" fontId="87" fillId="0" borderId="24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182" fontId="90" fillId="0" borderId="0">
      <alignment vertical="center"/>
    </xf>
    <xf numFmtId="0" fontId="62" fillId="39" borderId="15" applyNumberFormat="0" applyAlignment="0" applyProtection="0">
      <alignment vertical="center"/>
    </xf>
    <xf numFmtId="0" fontId="91" fillId="0" borderId="0">
      <alignment vertical="center"/>
    </xf>
    <xf numFmtId="0" fontId="92" fillId="0" borderId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3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3" fillId="0" borderId="26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/>
    <xf numFmtId="4" fontId="0" fillId="0" borderId="0" applyFont="0" applyFill="0" applyBorder="0" applyAlignment="0" applyProtection="0">
      <alignment vertical="center"/>
    </xf>
    <xf numFmtId="37" fontId="81" fillId="0" borderId="0">
      <alignment vertical="center"/>
    </xf>
    <xf numFmtId="0" fontId="0" fillId="0" borderId="0">
      <alignment vertical="center"/>
    </xf>
    <xf numFmtId="183" fontId="90" fillId="0" borderId="0">
      <alignment vertical="center"/>
    </xf>
    <xf numFmtId="0" fontId="38" fillId="0" borderId="0">
      <alignment vertical="center"/>
    </xf>
    <xf numFmtId="0" fontId="75" fillId="0" borderId="0"/>
    <xf numFmtId="0" fontId="75" fillId="0" borderId="0"/>
    <xf numFmtId="0" fontId="14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5" fontId="96" fillId="0" borderId="0" applyFill="0" applyBorder="0" applyAlignment="0"/>
    <xf numFmtId="186" fontId="9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0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75" fillId="0" borderId="0"/>
    <xf numFmtId="2" fontId="97" fillId="0" borderId="0" applyProtection="0"/>
    <xf numFmtId="0" fontId="98" fillId="0" borderId="27" applyNumberFormat="0" applyAlignment="0" applyProtection="0">
      <alignment horizontal="left" vertical="center"/>
    </xf>
    <xf numFmtId="0" fontId="61" fillId="33" borderId="0" applyNumberFormat="0" applyBorder="0" applyAlignment="0" applyProtection="0">
      <alignment vertical="center"/>
    </xf>
    <xf numFmtId="0" fontId="97" fillId="0" borderId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185" fontId="96" fillId="0" borderId="0" applyFill="0" applyBorder="0" applyAlignment="0">
      <alignment vertical="center"/>
    </xf>
    <xf numFmtId="41" fontId="75" fillId="0" borderId="0" applyFont="0" applyFill="0" applyBorder="0" applyAlignment="0" applyProtection="0"/>
    <xf numFmtId="186" fontId="9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177" fontId="75" fillId="0" borderId="0" applyFont="0" applyFill="0" applyBorder="0" applyAlignment="0" applyProtection="0"/>
    <xf numFmtId="183" fontId="90" fillId="0" borderId="0"/>
    <xf numFmtId="0" fontId="97" fillId="0" borderId="0" applyProtection="0"/>
    <xf numFmtId="182" fontId="90" fillId="0" borderId="0"/>
    <xf numFmtId="2" fontId="97" fillId="0" borderId="0" applyProtection="0">
      <alignment vertical="center"/>
    </xf>
    <xf numFmtId="0" fontId="98" fillId="0" borderId="28">
      <alignment horizontal="left" vertical="center"/>
    </xf>
    <xf numFmtId="0" fontId="92" fillId="0" borderId="0" applyProtection="0"/>
    <xf numFmtId="0" fontId="98" fillId="0" borderId="0" applyProtection="0">
      <alignment vertical="center"/>
    </xf>
    <xf numFmtId="0" fontId="98" fillId="0" borderId="0" applyProtection="0"/>
    <xf numFmtId="0" fontId="99" fillId="0" borderId="0">
      <alignment vertical="center"/>
    </xf>
    <xf numFmtId="0" fontId="97" fillId="0" borderId="29" applyProtection="0">
      <alignment vertical="center"/>
    </xf>
    <xf numFmtId="0" fontId="97" fillId="0" borderId="29" applyProtection="0"/>
    <xf numFmtId="9" fontId="0" fillId="0" borderId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5" fillId="0" borderId="0"/>
    <xf numFmtId="189" fontId="0" fillId="0" borderId="0" applyFont="0" applyFill="0" applyBorder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96" fillId="0" borderId="0"/>
    <xf numFmtId="0" fontId="75" fillId="0" borderId="0"/>
    <xf numFmtId="0" fontId="33" fillId="0" borderId="0">
      <alignment vertical="center"/>
    </xf>
    <xf numFmtId="0" fontId="0" fillId="0" borderId="0"/>
    <xf numFmtId="0" fontId="0" fillId="0" borderId="0"/>
    <xf numFmtId="0" fontId="75" fillId="0" borderId="0"/>
    <xf numFmtId="0" fontId="75" fillId="0" borderId="0"/>
    <xf numFmtId="0" fontId="75" fillId="0" borderId="0"/>
    <xf numFmtId="0" fontId="101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102" fillId="0" borderId="0">
      <alignment vertical="center"/>
    </xf>
    <xf numFmtId="0" fontId="95" fillId="0" borderId="0">
      <alignment vertical="center"/>
    </xf>
    <xf numFmtId="0" fontId="6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4" fillId="0" borderId="0">
      <alignment vertical="center"/>
    </xf>
    <xf numFmtId="0" fontId="3" fillId="0" borderId="2">
      <alignment horizontal="distributed" vertical="center" wrapText="1"/>
    </xf>
  </cellStyleXfs>
  <cellXfs count="318">
    <xf numFmtId="0" fontId="0" fillId="0" borderId="0" xfId="0" applyAlignment="1">
      <alignment vertical="center"/>
    </xf>
    <xf numFmtId="0" fontId="0" fillId="0" borderId="0" xfId="229" applyFont="1" applyFill="1" applyAlignment="1">
      <alignment vertical="center"/>
    </xf>
    <xf numFmtId="0" fontId="1" fillId="0" borderId="0" xfId="230" applyFont="1" applyFill="1" applyBorder="1" applyAlignment="1">
      <alignment vertical="center"/>
    </xf>
    <xf numFmtId="0" fontId="2" fillId="0" borderId="0" xfId="229" applyFont="1" applyFill="1" applyBorder="1" applyAlignment="1">
      <alignment horizontal="center" vertical="center" wrapText="1"/>
    </xf>
    <xf numFmtId="0" fontId="3" fillId="0" borderId="0" xfId="229" applyFont="1" applyFill="1" applyBorder="1" applyAlignment="1">
      <alignment horizontal="right" vertical="center" wrapText="1"/>
    </xf>
    <xf numFmtId="0" fontId="4" fillId="0" borderId="1" xfId="229" applyFont="1" applyFill="1" applyBorder="1" applyAlignment="1">
      <alignment horizontal="center" vertical="center" wrapText="1"/>
    </xf>
    <xf numFmtId="0" fontId="5" fillId="0" borderId="1" xfId="229" applyFont="1" applyFill="1" applyBorder="1" applyAlignment="1">
      <alignment horizontal="left" vertical="center" wrapText="1"/>
    </xf>
    <xf numFmtId="190" fontId="3" fillId="0" borderId="1" xfId="229" applyNumberFormat="1" applyFont="1" applyFill="1" applyBorder="1" applyAlignment="1">
      <alignment horizontal="left" vertical="center" wrapText="1"/>
    </xf>
    <xf numFmtId="0" fontId="3" fillId="0" borderId="1" xfId="229" applyFont="1" applyFill="1" applyBorder="1" applyAlignment="1">
      <alignment horizontal="left" vertical="center" wrapText="1" indent="1"/>
    </xf>
    <xf numFmtId="0" fontId="0" fillId="0" borderId="0" xfId="229" applyFont="1">
      <alignment vertical="center"/>
    </xf>
    <xf numFmtId="0" fontId="2" fillId="0" borderId="0" xfId="229" applyFont="1" applyAlignment="1">
      <alignment horizontal="center" vertical="center" wrapText="1"/>
    </xf>
    <xf numFmtId="0" fontId="6" fillId="0" borderId="0" xfId="229" applyFont="1" applyBorder="1" applyAlignment="1">
      <alignment vertical="center" wrapText="1"/>
    </xf>
    <xf numFmtId="0" fontId="3" fillId="0" borderId="0" xfId="229" applyFont="1" applyBorder="1" applyAlignment="1">
      <alignment horizontal="right" vertical="center" wrapText="1"/>
    </xf>
    <xf numFmtId="0" fontId="4" fillId="0" borderId="1" xfId="229" applyFont="1" applyBorder="1" applyAlignment="1">
      <alignment horizontal="center" vertical="center" wrapText="1"/>
    </xf>
    <xf numFmtId="0" fontId="3" fillId="0" borderId="1" xfId="229" applyFont="1" applyFill="1" applyBorder="1" applyAlignment="1">
      <alignment vertical="center" wrapText="1"/>
    </xf>
    <xf numFmtId="4" fontId="3" fillId="0" borderId="1" xfId="229" applyNumberFormat="1" applyFont="1" applyFill="1" applyBorder="1" applyAlignment="1">
      <alignment vertical="center" wrapText="1"/>
    </xf>
    <xf numFmtId="0" fontId="0" fillId="0" borderId="0" xfId="229" applyFont="1" applyAlignment="1">
      <alignment vertical="center" wrapText="1"/>
    </xf>
    <xf numFmtId="0" fontId="2" fillId="0" borderId="0" xfId="229" applyFont="1" applyBorder="1" applyAlignment="1">
      <alignment horizontal="center" vertical="center" wrapText="1"/>
    </xf>
    <xf numFmtId="0" fontId="5" fillId="0" borderId="1" xfId="229" applyFont="1" applyBorder="1" applyAlignment="1">
      <alignment vertical="center" wrapText="1"/>
    </xf>
    <xf numFmtId="4" fontId="3" fillId="0" borderId="1" xfId="229" applyNumberFormat="1" applyFont="1" applyBorder="1" applyAlignment="1">
      <alignment vertical="center" wrapText="1"/>
    </xf>
    <xf numFmtId="0" fontId="0" fillId="0" borderId="0" xfId="229" applyFont="1" applyAlignment="1">
      <alignment horizontal="left" vertical="center" wrapText="1"/>
    </xf>
    <xf numFmtId="0" fontId="0" fillId="0" borderId="0" xfId="164" applyFont="1" applyFill="1" applyAlignment="1"/>
    <xf numFmtId="0" fontId="0" fillId="0" borderId="0" xfId="222" applyAlignment="1">
      <alignment vertical="center"/>
    </xf>
    <xf numFmtId="0" fontId="1" fillId="0" borderId="0" xfId="164" applyFont="1" applyFill="1" applyAlignment="1">
      <alignment vertical="center"/>
    </xf>
    <xf numFmtId="0" fontId="7" fillId="0" borderId="0" xfId="164" applyNumberFormat="1" applyFont="1" applyFill="1" applyBorder="1" applyAlignment="1" applyProtection="1">
      <alignment horizontal="center" vertical="center"/>
    </xf>
    <xf numFmtId="0" fontId="0" fillId="0" borderId="0" xfId="164" applyNumberFormat="1" applyFont="1" applyFill="1" applyBorder="1" applyAlignment="1" applyProtection="1"/>
    <xf numFmtId="0" fontId="8" fillId="0" borderId="0" xfId="171" applyFont="1" applyFill="1" applyAlignment="1">
      <alignment vertical="center"/>
    </xf>
    <xf numFmtId="0" fontId="0" fillId="0" borderId="0" xfId="171" applyFont="1" applyFill="1" applyAlignment="1">
      <alignment vertical="center"/>
    </xf>
    <xf numFmtId="191" fontId="3" fillId="0" borderId="0" xfId="171" applyNumberFormat="1" applyFont="1" applyFill="1" applyAlignment="1">
      <alignment horizontal="right" vertical="center"/>
    </xf>
    <xf numFmtId="0" fontId="9" fillId="0" borderId="2" xfId="164" applyNumberFormat="1" applyFont="1" applyFill="1" applyBorder="1" applyAlignment="1" applyProtection="1">
      <alignment horizontal="center" vertical="center" wrapText="1"/>
    </xf>
    <xf numFmtId="191" fontId="4" fillId="0" borderId="2" xfId="171" applyNumberFormat="1" applyFont="1" applyFill="1" applyBorder="1" applyAlignment="1">
      <alignment horizontal="center" vertical="center" wrapText="1"/>
    </xf>
    <xf numFmtId="0" fontId="4" fillId="0" borderId="2" xfId="130" applyFont="1" applyFill="1" applyBorder="1" applyAlignment="1">
      <alignment horizontal="center" vertical="center" wrapText="1"/>
    </xf>
    <xf numFmtId="0" fontId="10" fillId="0" borderId="2" xfId="164" applyNumberFormat="1" applyFont="1" applyFill="1" applyBorder="1" applyAlignment="1" applyProtection="1">
      <alignment horizontal="left" vertical="center" wrapText="1"/>
    </xf>
    <xf numFmtId="192" fontId="10" fillId="0" borderId="2" xfId="164" applyNumberFormat="1" applyFont="1" applyFill="1" applyBorder="1" applyAlignment="1" applyProtection="1">
      <alignment vertical="center" wrapText="1"/>
    </xf>
    <xf numFmtId="179" fontId="5" fillId="0" borderId="2" xfId="223" applyNumberFormat="1" applyFont="1" applyFill="1" applyBorder="1" applyAlignment="1" applyProtection="1">
      <alignment vertical="center" wrapText="1"/>
    </xf>
    <xf numFmtId="49" fontId="3" fillId="0" borderId="2" xfId="224" applyNumberFormat="1" applyFont="1" applyBorder="1" applyAlignment="1">
      <alignment vertical="center"/>
    </xf>
    <xf numFmtId="0" fontId="3" fillId="0" borderId="2" xfId="164" applyFont="1" applyFill="1" applyBorder="1" applyAlignment="1">
      <alignment vertical="center"/>
    </xf>
    <xf numFmtId="49" fontId="3" fillId="0" borderId="2" xfId="128" applyNumberFormat="1" applyFont="1" applyBorder="1" applyAlignment="1">
      <alignment vertical="center"/>
    </xf>
    <xf numFmtId="49" fontId="3" fillId="0" borderId="2" xfId="225" applyNumberFormat="1" applyFont="1" applyBorder="1" applyAlignment="1">
      <alignment vertical="center"/>
    </xf>
    <xf numFmtId="49" fontId="3" fillId="0" borderId="2" xfId="227" applyNumberFormat="1" applyFont="1" applyBorder="1" applyAlignment="1">
      <alignment vertical="center"/>
    </xf>
    <xf numFmtId="190" fontId="3" fillId="0" borderId="2" xfId="164" applyNumberFormat="1" applyFont="1" applyFill="1" applyBorder="1" applyAlignment="1">
      <alignment vertical="center"/>
    </xf>
    <xf numFmtId="49" fontId="3" fillId="0" borderId="2" xfId="226" applyNumberFormat="1" applyFont="1" applyBorder="1" applyAlignment="1">
      <alignment vertical="center"/>
    </xf>
    <xf numFmtId="49" fontId="3" fillId="0" borderId="2" xfId="105" applyNumberFormat="1" applyFont="1" applyBorder="1" applyAlignment="1">
      <alignment vertical="center"/>
    </xf>
    <xf numFmtId="49" fontId="3" fillId="0" borderId="2" xfId="228" applyNumberFormat="1" applyFont="1" applyBorder="1" applyAlignment="1">
      <alignment vertical="center"/>
    </xf>
    <xf numFmtId="0" fontId="11" fillId="0" borderId="2" xfId="169" applyFont="1" applyFill="1" applyBorder="1" applyAlignment="1">
      <alignment horizontal="center" vertical="center"/>
    </xf>
    <xf numFmtId="0" fontId="12" fillId="0" borderId="2" xfId="169" applyFont="1" applyFill="1" applyBorder="1" applyAlignment="1">
      <alignment vertical="center"/>
    </xf>
    <xf numFmtId="0" fontId="13" fillId="0" borderId="0" xfId="222" applyFont="1" applyAlignment="1">
      <alignment horizontal="left" vertical="center" wrapText="1"/>
    </xf>
    <xf numFmtId="0" fontId="14" fillId="0" borderId="2" xfId="164" applyNumberFormat="1" applyFont="1" applyFill="1" applyBorder="1" applyAlignment="1" applyProtection="1">
      <alignment horizontal="left" vertical="center" wrapText="1"/>
    </xf>
    <xf numFmtId="0" fontId="3" fillId="0" borderId="2" xfId="164" applyFont="1" applyFill="1" applyBorder="1" applyAlignment="1">
      <alignment horizontal="left" vertical="center"/>
    </xf>
    <xf numFmtId="0" fontId="3" fillId="0" borderId="2" xfId="164" applyFont="1" applyFill="1" applyBorder="1" applyAlignment="1">
      <alignment horizontal="center" vertical="center"/>
    </xf>
    <xf numFmtId="0" fontId="15" fillId="0" borderId="0" xfId="171" applyFont="1" applyFill="1" applyAlignment="1">
      <alignment horizontal="center" vertical="center"/>
    </xf>
    <xf numFmtId="0" fontId="3" fillId="0" borderId="0" xfId="171" applyFont="1" applyFill="1" applyAlignment="1">
      <alignment vertical="center"/>
    </xf>
    <xf numFmtId="0" fontId="5" fillId="0" borderId="0" xfId="171" applyFont="1" applyFill="1" applyAlignment="1">
      <alignment vertical="center"/>
    </xf>
    <xf numFmtId="191" fontId="0" fillId="0" borderId="0" xfId="171" applyNumberFormat="1" applyFont="1" applyFill="1" applyAlignment="1">
      <alignment vertical="center"/>
    </xf>
    <xf numFmtId="0" fontId="1" fillId="0" borderId="0" xfId="171" applyFont="1" applyFill="1" applyAlignment="1">
      <alignment vertical="center"/>
    </xf>
    <xf numFmtId="0" fontId="2" fillId="0" borderId="0" xfId="171" applyFont="1" applyFill="1" applyAlignment="1">
      <alignment horizontal="center" vertical="center"/>
    </xf>
    <xf numFmtId="3" fontId="3" fillId="0" borderId="2" xfId="130" applyNumberFormat="1" applyFont="1" applyFill="1" applyBorder="1" applyAlignment="1">
      <alignment vertical="center"/>
    </xf>
    <xf numFmtId="3" fontId="3" fillId="0" borderId="2" xfId="130" applyNumberFormat="1" applyFont="1" applyFill="1" applyBorder="1" applyAlignment="1">
      <alignment horizontal="right" vertical="center"/>
    </xf>
    <xf numFmtId="193" fontId="3" fillId="0" borderId="2" xfId="158" applyNumberFormat="1" applyFont="1" applyBorder="1" applyAlignment="1">
      <alignment vertical="center"/>
    </xf>
    <xf numFmtId="194" fontId="3" fillId="0" borderId="2" xfId="130" applyNumberFormat="1" applyFont="1" applyFill="1" applyBorder="1" applyAlignment="1">
      <alignment horizontal="right" vertical="center"/>
    </xf>
    <xf numFmtId="0" fontId="3" fillId="0" borderId="2" xfId="130" applyNumberFormat="1" applyFont="1" applyFill="1" applyBorder="1" applyAlignment="1">
      <alignment vertical="center"/>
    </xf>
    <xf numFmtId="0" fontId="3" fillId="0" borderId="2" xfId="130" applyNumberFormat="1" applyFont="1" applyFill="1" applyBorder="1" applyAlignment="1">
      <alignment horizontal="right" vertical="center"/>
    </xf>
    <xf numFmtId="190" fontId="3" fillId="0" borderId="2" xfId="158" applyNumberFormat="1" applyFont="1" applyBorder="1" applyAlignment="1">
      <alignment vertical="center"/>
    </xf>
    <xf numFmtId="0" fontId="16" fillId="0" borderId="0" xfId="171" applyFont="1" applyFill="1" applyAlignment="1">
      <alignment vertical="center"/>
    </xf>
    <xf numFmtId="195" fontId="5" fillId="0" borderId="2" xfId="130" applyNumberFormat="1" applyFont="1" applyFill="1" applyBorder="1" applyAlignment="1">
      <alignment horizontal="right" vertical="center"/>
    </xf>
    <xf numFmtId="191" fontId="5" fillId="0" borderId="2" xfId="171" applyNumberFormat="1" applyFont="1" applyFill="1" applyBorder="1" applyAlignment="1">
      <alignment horizontal="right" vertical="center"/>
    </xf>
    <xf numFmtId="193" fontId="5" fillId="0" borderId="2" xfId="158" applyNumberFormat="1" applyFont="1" applyBorder="1" applyAlignment="1">
      <alignment vertical="center"/>
    </xf>
    <xf numFmtId="191" fontId="5" fillId="0" borderId="2" xfId="171" applyNumberFormat="1" applyFont="1" applyFill="1" applyBorder="1" applyAlignment="1">
      <alignment vertical="center"/>
    </xf>
    <xf numFmtId="0" fontId="3" fillId="0" borderId="2" xfId="158" applyNumberFormat="1" applyFont="1" applyBorder="1" applyAlignment="1">
      <alignment vertical="center"/>
    </xf>
    <xf numFmtId="0" fontId="3" fillId="0" borderId="2" xfId="171" applyNumberFormat="1" applyFont="1" applyFill="1" applyBorder="1" applyAlignment="1">
      <alignment vertical="center"/>
    </xf>
    <xf numFmtId="0" fontId="3" fillId="0" borderId="2" xfId="171" applyNumberFormat="1" applyFont="1" applyFill="1" applyBorder="1" applyAlignment="1">
      <alignment horizontal="right" vertical="center"/>
    </xf>
    <xf numFmtId="0" fontId="17" fillId="0" borderId="0" xfId="171" applyFont="1" applyFill="1" applyAlignment="1">
      <alignment vertical="center"/>
    </xf>
    <xf numFmtId="0" fontId="12" fillId="0" borderId="2" xfId="169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169" applyFont="1" applyFill="1" applyAlignment="1">
      <alignment horizontal="center" vertical="center"/>
    </xf>
    <xf numFmtId="0" fontId="18" fillId="0" borderId="0" xfId="169" applyFont="1" applyFill="1" applyAlignment="1">
      <alignment vertical="center"/>
    </xf>
    <xf numFmtId="0" fontId="14" fillId="0" borderId="0" xfId="169" applyFont="1" applyFill="1" applyAlignment="1">
      <alignment vertical="center"/>
    </xf>
    <xf numFmtId="0" fontId="14" fillId="0" borderId="0" xfId="169" applyFont="1" applyFill="1" applyBorder="1" applyAlignment="1">
      <alignment horizontal="right" vertical="center"/>
    </xf>
    <xf numFmtId="0" fontId="19" fillId="0" borderId="2" xfId="169" applyFont="1" applyFill="1" applyBorder="1" applyAlignment="1">
      <alignment horizontal="center" vertical="center"/>
    </xf>
    <xf numFmtId="0" fontId="9" fillId="0" borderId="2" xfId="169" applyFont="1" applyFill="1" applyBorder="1" applyAlignment="1">
      <alignment horizontal="center" vertical="center"/>
    </xf>
    <xf numFmtId="196" fontId="4" fillId="0" borderId="2" xfId="125" applyNumberFormat="1" applyFont="1" applyFill="1" applyBorder="1" applyAlignment="1" applyProtection="1">
      <alignment horizontal="center" vertical="center"/>
      <protection locked="0"/>
    </xf>
    <xf numFmtId="0" fontId="12" fillId="0" borderId="2" xfId="169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169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90" fontId="0" fillId="0" borderId="0" xfId="0" applyNumberFormat="1" applyAlignment="1">
      <alignment vertical="center"/>
    </xf>
    <xf numFmtId="0" fontId="21" fillId="0" borderId="0" xfId="169" applyFont="1" applyAlignment="1">
      <alignment horizontal="center" vertical="center"/>
    </xf>
    <xf numFmtId="0" fontId="14" fillId="0" borderId="0" xfId="169" applyBorder="1">
      <alignment vertical="center"/>
    </xf>
    <xf numFmtId="0" fontId="22" fillId="0" borderId="0" xfId="169" applyFont="1" applyBorder="1" applyAlignment="1">
      <alignment horizontal="center" vertical="center"/>
    </xf>
    <xf numFmtId="190" fontId="22" fillId="0" borderId="0" xfId="169" applyNumberFormat="1" applyFont="1" applyBorder="1" applyAlignment="1">
      <alignment horizontal="right" vertical="center"/>
    </xf>
    <xf numFmtId="0" fontId="9" fillId="0" borderId="2" xfId="16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0" fillId="0" borderId="2" xfId="176" applyNumberFormat="1" applyFont="1" applyFill="1" applyBorder="1" applyAlignment="1">
      <alignment vertical="center"/>
    </xf>
    <xf numFmtId="0" fontId="11" fillId="0" borderId="2" xfId="169" applyFont="1" applyFill="1" applyBorder="1" applyAlignment="1">
      <alignment vertical="center"/>
    </xf>
    <xf numFmtId="3" fontId="23" fillId="0" borderId="2" xfId="211" applyNumberFormat="1" applyFont="1" applyFill="1" applyBorder="1" applyAlignment="1" applyProtection="1">
      <alignment vertical="center"/>
    </xf>
    <xf numFmtId="0" fontId="20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0" fillId="0" borderId="0" xfId="0" applyFill="1" applyAlignment="1">
      <alignment vertical="center"/>
    </xf>
    <xf numFmtId="190" fontId="0" fillId="0" borderId="0" xfId="0" applyNumberForma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169" applyFill="1" applyBorder="1">
      <alignment vertical="center"/>
    </xf>
    <xf numFmtId="0" fontId="22" fillId="0" borderId="0" xfId="169" applyFont="1" applyFill="1" applyBorder="1" applyAlignment="1">
      <alignment vertical="center"/>
    </xf>
    <xf numFmtId="190" fontId="22" fillId="0" borderId="0" xfId="169" applyNumberFormat="1" applyFont="1" applyFill="1" applyBorder="1" applyAlignment="1">
      <alignment horizontal="right" vertical="center"/>
    </xf>
    <xf numFmtId="0" fontId="12" fillId="0" borderId="2" xfId="169" applyFont="1" applyFill="1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190" fontId="0" fillId="0" borderId="0" xfId="0" applyNumberFormat="1" applyAlignment="1">
      <alignment horizontal="center" vertical="center"/>
    </xf>
    <xf numFmtId="0" fontId="7" fillId="0" borderId="0" xfId="169" applyFont="1" applyAlignment="1">
      <alignment horizontal="center" vertical="center"/>
    </xf>
    <xf numFmtId="190" fontId="22" fillId="0" borderId="0" xfId="169" applyNumberFormat="1" applyFont="1" applyBorder="1" applyAlignment="1">
      <alignment horizontal="center" vertical="center"/>
    </xf>
    <xf numFmtId="0" fontId="24" fillId="0" borderId="2" xfId="169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2" xfId="169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4" fillId="0" borderId="0" xfId="169" applyBorder="1" applyAlignment="1">
      <alignment horizontal="center" vertical="center"/>
    </xf>
    <xf numFmtId="0" fontId="22" fillId="0" borderId="0" xfId="169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169" applyFont="1" applyFill="1" applyBorder="1" applyAlignment="1">
      <alignment vertical="center" wrapText="1"/>
    </xf>
    <xf numFmtId="0" fontId="14" fillId="0" borderId="2" xfId="16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2" xfId="169" applyFont="1" applyFill="1" applyBorder="1" applyAlignment="1">
      <alignment horizontal="center" vertical="center"/>
    </xf>
    <xf numFmtId="0" fontId="24" fillId="0" borderId="2" xfId="169" applyFont="1" applyFill="1" applyBorder="1" applyAlignment="1">
      <alignment horizontal="center" vertical="center"/>
    </xf>
    <xf numFmtId="0" fontId="17" fillId="0" borderId="2" xfId="169" applyFont="1" applyFill="1" applyBorder="1" applyAlignment="1">
      <alignment vertical="center"/>
    </xf>
    <xf numFmtId="0" fontId="14" fillId="0" borderId="0" xfId="169" applyBorder="1" applyAlignment="1">
      <alignment horizontal="right" vertical="center"/>
    </xf>
    <xf numFmtId="0" fontId="11" fillId="0" borderId="2" xfId="169" applyFont="1" applyBorder="1" applyAlignment="1">
      <alignment horizontal="center" vertical="center"/>
    </xf>
    <xf numFmtId="0" fontId="26" fillId="0" borderId="2" xfId="169" applyFont="1" applyBorder="1" applyAlignment="1">
      <alignment horizontal="center" vertical="center"/>
    </xf>
    <xf numFmtId="0" fontId="14" fillId="0" borderId="0" xfId="169" applyFont="1" applyBorder="1" applyAlignment="1">
      <alignment horizontal="right" vertical="center"/>
    </xf>
    <xf numFmtId="0" fontId="20" fillId="0" borderId="2" xfId="139" applyFont="1" applyFill="1" applyBorder="1" applyAlignment="1">
      <alignment horizontal="center" vertical="center" wrapText="1"/>
    </xf>
    <xf numFmtId="0" fontId="11" fillId="0" borderId="2" xfId="169" applyFont="1" applyFill="1" applyBorder="1" applyAlignment="1">
      <alignment horizontal="left" vertical="center"/>
    </xf>
    <xf numFmtId="0" fontId="4" fillId="0" borderId="2" xfId="139" applyFont="1" applyFill="1" applyBorder="1" applyAlignment="1">
      <alignment horizontal="center" vertical="center" wrapText="1"/>
    </xf>
    <xf numFmtId="3" fontId="16" fillId="0" borderId="2" xfId="212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12" fillId="0" borderId="2" xfId="169" applyFont="1" applyFill="1" applyBorder="1" applyAlignment="1">
      <alignment horizontal="left" vertical="center"/>
    </xf>
    <xf numFmtId="0" fontId="22" fillId="0" borderId="0" xfId="169" applyFont="1" applyBorder="1" applyAlignment="1">
      <alignment horizontal="right" vertical="center"/>
    </xf>
    <xf numFmtId="0" fontId="26" fillId="0" borderId="2" xfId="169" applyFont="1" applyBorder="1" applyAlignment="1">
      <alignment horizontal="center" vertical="center" wrapText="1"/>
    </xf>
    <xf numFmtId="0" fontId="0" fillId="0" borderId="0" xfId="0">
      <alignment vertical="center"/>
    </xf>
    <xf numFmtId="190" fontId="0" fillId="0" borderId="0" xfId="0" applyNumberFormat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0" fillId="0" borderId="2" xfId="138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90" fontId="27" fillId="0" borderId="2" xfId="0" applyNumberFormat="1" applyFont="1" applyBorder="1" applyAlignment="1">
      <alignment horizontal="center" vertical="center" wrapText="1"/>
    </xf>
    <xf numFmtId="0" fontId="16" fillId="0" borderId="2" xfId="140" applyFont="1" applyBorder="1" applyAlignment="1">
      <alignment vertical="center"/>
    </xf>
    <xf numFmtId="0" fontId="16" fillId="0" borderId="2" xfId="140" applyFont="1" applyBorder="1" applyAlignment="1">
      <alignment horizontal="center" vertical="center"/>
    </xf>
    <xf numFmtId="190" fontId="16" fillId="0" borderId="2" xfId="0" applyNumberFormat="1" applyFont="1" applyBorder="1">
      <alignment vertical="center"/>
    </xf>
    <xf numFmtId="0" fontId="16" fillId="0" borderId="2" xfId="140" applyFont="1" applyBorder="1" applyAlignment="1">
      <alignment horizontal="left" vertical="center" wrapText="1"/>
    </xf>
    <xf numFmtId="0" fontId="16" fillId="0" borderId="2" xfId="140" applyFont="1" applyBorder="1" applyAlignment="1">
      <alignment horizontal="center" vertical="center" wrapText="1"/>
    </xf>
    <xf numFmtId="0" fontId="20" fillId="0" borderId="2" xfId="140" applyFont="1" applyFill="1" applyBorder="1" applyAlignment="1">
      <alignment horizontal="center" vertical="center"/>
    </xf>
    <xf numFmtId="190" fontId="20" fillId="0" borderId="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190" fontId="3" fillId="0" borderId="0" xfId="0" applyNumberFormat="1" applyFont="1" applyAlignment="1">
      <alignment horizontal="center" vertical="center"/>
    </xf>
    <xf numFmtId="0" fontId="0" fillId="0" borderId="0" xfId="130" applyFont="1" applyFill="1" applyAlignment="1">
      <alignment vertical="center"/>
    </xf>
    <xf numFmtId="0" fontId="2" fillId="0" borderId="0" xfId="178" applyFont="1" applyAlignment="1">
      <alignment horizontal="center" vertical="center"/>
    </xf>
    <xf numFmtId="0" fontId="0" fillId="0" borderId="0" xfId="221" applyAlignment="1">
      <alignment horizontal="center" vertical="center"/>
    </xf>
    <xf numFmtId="0" fontId="3" fillId="0" borderId="0" xfId="221" applyFont="1" applyAlignment="1">
      <alignment horizontal="right" vertical="center"/>
    </xf>
    <xf numFmtId="0" fontId="4" fillId="0" borderId="2" xfId="221" applyFont="1" applyBorder="1" applyAlignment="1">
      <alignment horizontal="center" vertical="center"/>
    </xf>
    <xf numFmtId="0" fontId="3" fillId="0" borderId="2" xfId="221" applyFont="1" applyBorder="1" applyAlignment="1">
      <alignment horizontal="center" vertical="center"/>
    </xf>
    <xf numFmtId="0" fontId="3" fillId="0" borderId="2" xfId="221" applyFont="1" applyBorder="1" applyAlignment="1">
      <alignment horizontal="left" vertical="center"/>
    </xf>
    <xf numFmtId="0" fontId="3" fillId="0" borderId="2" xfId="221" applyFont="1" applyBorder="1" applyAlignment="1">
      <alignment vertical="center"/>
    </xf>
    <xf numFmtId="0" fontId="5" fillId="0" borderId="2" xfId="221" applyFont="1" applyBorder="1" applyAlignment="1">
      <alignment horizontal="center" vertical="center"/>
    </xf>
    <xf numFmtId="0" fontId="5" fillId="0" borderId="2" xfId="221" applyFont="1" applyBorder="1" applyAlignment="1">
      <alignment vertical="center"/>
    </xf>
    <xf numFmtId="0" fontId="29" fillId="0" borderId="3" xfId="221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178" applyFont="1" applyFill="1" applyAlignment="1">
      <alignment horizontal="center" vertical="center"/>
    </xf>
    <xf numFmtId="0" fontId="0" fillId="0" borderId="0" xfId="178" applyFont="1" applyFill="1" applyAlignment="1">
      <alignment horizontal="center" vertical="center"/>
    </xf>
    <xf numFmtId="0" fontId="4" fillId="0" borderId="2" xfId="178" applyFont="1" applyFill="1" applyBorder="1" applyAlignment="1">
      <alignment horizontal="center" vertical="center" wrapText="1"/>
    </xf>
    <xf numFmtId="0" fontId="20" fillId="0" borderId="2" xfId="178" applyFont="1" applyFill="1" applyBorder="1">
      <alignment vertical="center"/>
    </xf>
    <xf numFmtId="0" fontId="16" fillId="0" borderId="2" xfId="178" applyFont="1" applyFill="1" applyBorder="1">
      <alignment vertical="center"/>
    </xf>
    <xf numFmtId="0" fontId="16" fillId="0" borderId="2" xfId="178" applyFont="1" applyFill="1" applyBorder="1" applyAlignment="1">
      <alignment horizontal="left" vertical="center" indent="1"/>
    </xf>
    <xf numFmtId="0" fontId="16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 vertical="center" wrapText="1"/>
    </xf>
    <xf numFmtId="0" fontId="30" fillId="0" borderId="0" xfId="110">
      <alignment vertical="center"/>
    </xf>
    <xf numFmtId="0" fontId="31" fillId="0" borderId="0" xfId="110" applyFont="1">
      <alignment vertical="center"/>
    </xf>
    <xf numFmtId="0" fontId="30" fillId="0" borderId="0" xfId="110" applyFont="1" applyFill="1" applyAlignment="1">
      <alignment vertical="center"/>
    </xf>
    <xf numFmtId="190" fontId="30" fillId="0" borderId="0" xfId="110" applyNumberFormat="1" applyAlignment="1">
      <alignment horizontal="center" vertical="center"/>
    </xf>
    <xf numFmtId="197" fontId="30" fillId="0" borderId="0" xfId="110" applyNumberFormat="1" applyAlignment="1">
      <alignment horizontal="center" vertical="center"/>
    </xf>
    <xf numFmtId="198" fontId="30" fillId="0" borderId="0" xfId="110" applyNumberFormat="1" applyAlignment="1">
      <alignment horizontal="center" vertical="center"/>
    </xf>
    <xf numFmtId="0" fontId="19" fillId="0" borderId="0" xfId="110" applyFont="1">
      <alignment vertical="center"/>
    </xf>
    <xf numFmtId="0" fontId="7" fillId="0" borderId="0" xfId="110" applyFont="1" applyAlignment="1">
      <alignment horizontal="center" vertical="center"/>
    </xf>
    <xf numFmtId="0" fontId="30" fillId="0" borderId="0" xfId="110" applyAlignment="1">
      <alignment horizontal="left" vertical="center" wrapText="1"/>
    </xf>
    <xf numFmtId="190" fontId="30" fillId="0" borderId="0" xfId="110" applyNumberFormat="1" applyAlignment="1">
      <alignment horizontal="center" vertical="center" wrapText="1"/>
    </xf>
    <xf numFmtId="198" fontId="22" fillId="0" borderId="0" xfId="110" applyNumberFormat="1" applyFont="1" applyAlignment="1">
      <alignment horizontal="center" vertical="center"/>
    </xf>
    <xf numFmtId="0" fontId="11" fillId="0" borderId="2" xfId="110" applyFont="1" applyFill="1" applyBorder="1" applyAlignment="1">
      <alignment horizontal="center" vertical="center" wrapText="1"/>
    </xf>
    <xf numFmtId="190" fontId="20" fillId="0" borderId="2" xfId="139" applyNumberFormat="1" applyFont="1" applyFill="1" applyBorder="1" applyAlignment="1">
      <alignment horizontal="center" vertical="center" wrapText="1"/>
    </xf>
    <xf numFmtId="197" fontId="20" fillId="0" borderId="2" xfId="0" applyNumberFormat="1" applyFont="1" applyBorder="1" applyAlignment="1">
      <alignment horizontal="center" vertical="center" wrapText="1"/>
    </xf>
    <xf numFmtId="198" fontId="27" fillId="0" borderId="2" xfId="0" applyNumberFormat="1" applyFont="1" applyBorder="1" applyAlignment="1">
      <alignment horizontal="center" vertical="center" wrapText="1"/>
    </xf>
    <xf numFmtId="49" fontId="20" fillId="0" borderId="2" xfId="168" applyNumberFormat="1" applyFont="1" applyBorder="1" applyAlignment="1">
      <alignment horizontal="left" vertical="center" wrapText="1"/>
    </xf>
    <xf numFmtId="190" fontId="11" fillId="0" borderId="2" xfId="110" applyNumberFormat="1" applyFont="1" applyBorder="1" applyAlignment="1">
      <alignment horizontal="center" vertical="center" wrapText="1"/>
    </xf>
    <xf numFmtId="197" fontId="11" fillId="0" borderId="2" xfId="110" applyNumberFormat="1" applyFont="1" applyBorder="1" applyAlignment="1">
      <alignment horizontal="center" vertical="center" wrapText="1"/>
    </xf>
    <xf numFmtId="198" fontId="20" fillId="0" borderId="2" xfId="0" applyNumberFormat="1" applyFont="1" applyBorder="1" applyAlignment="1">
      <alignment horizontal="center" vertical="center" wrapText="1"/>
    </xf>
    <xf numFmtId="49" fontId="16" fillId="0" borderId="2" xfId="168" applyNumberFormat="1" applyFont="1" applyBorder="1" applyAlignment="1">
      <alignment horizontal="left" vertical="center" wrapText="1"/>
    </xf>
    <xf numFmtId="190" fontId="12" fillId="0" borderId="2" xfId="110" applyNumberFormat="1" applyFont="1" applyBorder="1" applyAlignment="1">
      <alignment horizontal="center" vertical="center" wrapText="1"/>
    </xf>
    <xf numFmtId="197" fontId="12" fillId="0" borderId="2" xfId="110" applyNumberFormat="1" applyFont="1" applyBorder="1" applyAlignment="1">
      <alignment horizontal="center" vertical="center" wrapText="1"/>
    </xf>
    <xf numFmtId="198" fontId="16" fillId="0" borderId="2" xfId="0" applyNumberFormat="1" applyFont="1" applyBorder="1" applyAlignment="1">
      <alignment horizontal="center" vertical="center" wrapText="1"/>
    </xf>
    <xf numFmtId="0" fontId="17" fillId="0" borderId="0" xfId="110" applyFont="1">
      <alignment vertical="center"/>
    </xf>
    <xf numFmtId="190" fontId="0" fillId="0" borderId="4" xfId="0" applyNumberFormat="1" applyFont="1" applyFill="1" applyBorder="1" applyAlignment="1" applyProtection="1">
      <alignment horizontal="center" wrapText="1"/>
    </xf>
    <xf numFmtId="197" fontId="0" fillId="0" borderId="4" xfId="0" applyNumberFormat="1" applyFont="1" applyFill="1" applyBorder="1" applyAlignment="1" applyProtection="1">
      <alignment horizontal="center" wrapText="1"/>
    </xf>
    <xf numFmtId="190" fontId="0" fillId="0" borderId="2" xfId="0" applyNumberFormat="1" applyFont="1" applyFill="1" applyBorder="1" applyAlignment="1" applyProtection="1">
      <alignment horizontal="center" wrapText="1"/>
    </xf>
    <xf numFmtId="197" fontId="0" fillId="0" borderId="2" xfId="0" applyNumberFormat="1" applyFont="1" applyFill="1" applyBorder="1" applyAlignment="1" applyProtection="1">
      <alignment horizontal="center" wrapText="1"/>
    </xf>
    <xf numFmtId="49" fontId="16" fillId="0" borderId="2" xfId="168" applyNumberFormat="1" applyFont="1" applyFill="1" applyBorder="1" applyAlignment="1">
      <alignment horizontal="left" vertical="center" wrapText="1" indent="1"/>
    </xf>
    <xf numFmtId="0" fontId="12" fillId="0" borderId="2" xfId="110" applyFont="1" applyFill="1" applyBorder="1" applyAlignment="1">
      <alignment horizontal="left" vertical="center" wrapText="1"/>
    </xf>
    <xf numFmtId="199" fontId="20" fillId="0" borderId="2" xfId="139" applyNumberFormat="1" applyFont="1" applyFill="1" applyBorder="1" applyAlignment="1">
      <alignment horizontal="center" vertical="center" wrapText="1"/>
    </xf>
    <xf numFmtId="197" fontId="20" fillId="0" borderId="2" xfId="139" applyNumberFormat="1" applyFont="1" applyFill="1" applyBorder="1" applyAlignment="1">
      <alignment horizontal="center" vertical="center" wrapText="1"/>
    </xf>
    <xf numFmtId="0" fontId="30" fillId="0" borderId="0" xfId="157">
      <alignment vertical="center"/>
    </xf>
    <xf numFmtId="190" fontId="30" fillId="0" borderId="0" xfId="157" applyNumberFormat="1" applyAlignment="1">
      <alignment horizontal="center" vertical="center"/>
    </xf>
    <xf numFmtId="0" fontId="30" fillId="0" borderId="0" xfId="157" applyAlignment="1">
      <alignment horizontal="center" vertical="center"/>
    </xf>
    <xf numFmtId="198" fontId="30" fillId="0" borderId="0" xfId="157" applyNumberFormat="1">
      <alignment vertical="center"/>
    </xf>
    <xf numFmtId="0" fontId="19" fillId="0" borderId="0" xfId="157" applyFont="1">
      <alignment vertical="center"/>
    </xf>
    <xf numFmtId="0" fontId="7" fillId="0" borderId="0" xfId="157" applyFont="1" applyAlignment="1">
      <alignment horizontal="center" vertical="center"/>
    </xf>
    <xf numFmtId="198" fontId="32" fillId="0" borderId="0" xfId="0" applyNumberFormat="1" applyFont="1" applyAlignment="1">
      <alignment horizontal="right" vertical="center"/>
    </xf>
    <xf numFmtId="0" fontId="11" fillId="0" borderId="2" xfId="157" applyFont="1" applyFill="1" applyBorder="1" applyAlignment="1">
      <alignment horizontal="center" vertical="center"/>
    </xf>
    <xf numFmtId="0" fontId="12" fillId="0" borderId="2" xfId="208" applyFont="1" applyFill="1" applyBorder="1" applyAlignment="1">
      <alignment horizontal="left" vertical="center"/>
    </xf>
    <xf numFmtId="190" fontId="12" fillId="0" borderId="2" xfId="208" applyNumberFormat="1" applyFont="1" applyFill="1" applyBorder="1" applyAlignment="1">
      <alignment horizontal="center" vertical="center"/>
    </xf>
    <xf numFmtId="0" fontId="12" fillId="0" borderId="2" xfId="208" applyFont="1" applyFill="1" applyBorder="1" applyAlignment="1">
      <alignment horizontal="center" vertical="center"/>
    </xf>
    <xf numFmtId="49" fontId="33" fillId="0" borderId="0" xfId="167" applyNumberFormat="1" applyFont="1"/>
    <xf numFmtId="1" fontId="30" fillId="0" borderId="0" xfId="157" applyNumberFormat="1">
      <alignment vertical="center"/>
    </xf>
    <xf numFmtId="1" fontId="17" fillId="0" borderId="0" xfId="157" applyNumberFormat="1" applyFont="1">
      <alignment vertical="center"/>
    </xf>
    <xf numFmtId="0" fontId="12" fillId="0" borderId="2" xfId="157" applyFont="1" applyFill="1" applyBorder="1" applyAlignment="1">
      <alignment horizontal="center" vertical="center"/>
    </xf>
    <xf numFmtId="0" fontId="16" fillId="0" borderId="2" xfId="139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/>
    </xf>
    <xf numFmtId="190" fontId="33" fillId="0" borderId="0" xfId="0" applyNumberFormat="1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196" fontId="33" fillId="0" borderId="0" xfId="0" applyNumberFormat="1" applyFont="1" applyFill="1" applyAlignment="1">
      <alignment horizontal="center"/>
    </xf>
    <xf numFmtId="0" fontId="1" fillId="0" borderId="0" xfId="139" applyFont="1" applyAlignment="1">
      <alignment vertical="center"/>
    </xf>
    <xf numFmtId="0" fontId="0" fillId="0" borderId="0" xfId="139"/>
    <xf numFmtId="0" fontId="2" fillId="0" borderId="0" xfId="139" applyFont="1" applyFill="1" applyAlignment="1">
      <alignment horizontal="center" vertical="center"/>
    </xf>
    <xf numFmtId="0" fontId="34" fillId="0" borderId="0" xfId="139" applyFont="1" applyFill="1" applyAlignment="1">
      <alignment horizontal="left"/>
    </xf>
    <xf numFmtId="190" fontId="34" fillId="0" borderId="0" xfId="139" applyNumberFormat="1" applyFont="1" applyFill="1" applyAlignment="1">
      <alignment horizontal="center"/>
    </xf>
    <xf numFmtId="0" fontId="34" fillId="0" borderId="0" xfId="139" applyFont="1" applyFill="1" applyAlignment="1">
      <alignment horizontal="center"/>
    </xf>
    <xf numFmtId="0" fontId="35" fillId="0" borderId="2" xfId="139" applyFont="1" applyFill="1" applyBorder="1" applyAlignment="1">
      <alignment horizontal="center" wrapText="1"/>
    </xf>
    <xf numFmtId="190" fontId="36" fillId="0" borderId="2" xfId="139" applyNumberFormat="1" applyFont="1" applyFill="1" applyBorder="1" applyAlignment="1">
      <alignment horizontal="center" wrapText="1"/>
    </xf>
    <xf numFmtId="199" fontId="36" fillId="0" borderId="2" xfId="139" applyNumberFormat="1" applyFont="1" applyFill="1" applyBorder="1" applyAlignment="1">
      <alignment horizontal="center" wrapText="1"/>
    </xf>
    <xf numFmtId="196" fontId="35" fillId="0" borderId="2" xfId="0" applyNumberFormat="1" applyFont="1" applyFill="1" applyBorder="1" applyAlignment="1">
      <alignment horizontal="center" wrapText="1"/>
    </xf>
    <xf numFmtId="49" fontId="33" fillId="0" borderId="2" xfId="0" applyNumberFormat="1" applyFont="1" applyFill="1" applyBorder="1" applyAlignment="1" applyProtection="1">
      <alignment horizontal="left"/>
    </xf>
    <xf numFmtId="190" fontId="33" fillId="0" borderId="2" xfId="0" applyNumberFormat="1" applyFont="1" applyFill="1" applyBorder="1" applyAlignment="1" applyProtection="1">
      <alignment horizontal="center"/>
    </xf>
    <xf numFmtId="198" fontId="33" fillId="0" borderId="2" xfId="0" applyNumberFormat="1" applyFont="1" applyFill="1" applyBorder="1" applyAlignment="1" applyProtection="1">
      <alignment horizontal="center"/>
    </xf>
    <xf numFmtId="196" fontId="37" fillId="0" borderId="2" xfId="0" applyNumberFormat="1" applyFont="1" applyFill="1" applyBorder="1" applyAlignment="1">
      <alignment horizontal="center" wrapText="1"/>
    </xf>
    <xf numFmtId="190" fontId="33" fillId="0" borderId="2" xfId="0" applyNumberFormat="1" applyFont="1" applyFill="1" applyBorder="1" applyAlignment="1">
      <alignment horizontal="center"/>
    </xf>
    <xf numFmtId="198" fontId="33" fillId="0" borderId="2" xfId="0" applyNumberFormat="1" applyFont="1" applyFill="1" applyBorder="1" applyAlignment="1">
      <alignment horizontal="center"/>
    </xf>
    <xf numFmtId="4" fontId="33" fillId="0" borderId="2" xfId="0" applyNumberFormat="1" applyFont="1" applyFill="1" applyBorder="1" applyAlignment="1" applyProtection="1">
      <alignment horizontal="center"/>
    </xf>
    <xf numFmtId="49" fontId="33" fillId="0" borderId="2" xfId="0" applyNumberFormat="1" applyFont="1" applyFill="1" applyBorder="1" applyAlignment="1" applyProtection="1"/>
    <xf numFmtId="0" fontId="36" fillId="0" borderId="2" xfId="141" applyFont="1" applyFill="1" applyBorder="1" applyAlignment="1">
      <alignment horizontal="left"/>
    </xf>
    <xf numFmtId="190" fontId="37" fillId="0" borderId="2" xfId="141" applyNumberFormat="1" applyFont="1" applyFill="1" applyBorder="1" applyAlignment="1">
      <alignment horizontal="center"/>
    </xf>
    <xf numFmtId="198" fontId="37" fillId="0" borderId="2" xfId="141" applyNumberFormat="1" applyFont="1" applyFill="1" applyBorder="1" applyAlignment="1">
      <alignment horizontal="center"/>
    </xf>
    <xf numFmtId="0" fontId="1" fillId="0" borderId="0" xfId="139" applyFont="1" applyFill="1" applyAlignment="1">
      <alignment vertical="center"/>
    </xf>
    <xf numFmtId="0" fontId="0" fillId="0" borderId="0" xfId="139" applyFill="1"/>
    <xf numFmtId="0" fontId="3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23" fillId="0" borderId="2" xfId="141" applyFont="1" applyFill="1" applyBorder="1" applyAlignment="1">
      <alignment horizontal="center"/>
    </xf>
    <xf numFmtId="10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5" fillId="0" borderId="2" xfId="141" applyFont="1" applyFill="1" applyBorder="1" applyAlignment="1">
      <alignment horizontal="center" vertical="center"/>
    </xf>
    <xf numFmtId="1" fontId="27" fillId="0" borderId="2" xfId="141" applyNumberFormat="1" applyFont="1" applyFill="1" applyBorder="1" applyAlignment="1" applyProtection="1">
      <alignment vertical="center"/>
      <protection locked="0"/>
    </xf>
    <xf numFmtId="190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1" fontId="23" fillId="0" borderId="2" xfId="141" applyNumberFormat="1" applyFont="1" applyFill="1" applyBorder="1" applyAlignment="1" applyProtection="1">
      <alignment horizontal="left" vertical="center"/>
      <protection locked="0"/>
    </xf>
    <xf numFmtId="1" fontId="23" fillId="0" borderId="2" xfId="141" applyNumberFormat="1" applyFont="1" applyFill="1" applyBorder="1" applyAlignment="1" applyProtection="1">
      <alignment vertical="center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23" fillId="0" borderId="2" xfId="141" applyNumberFormat="1" applyFont="1" applyFill="1" applyBorder="1" applyAlignment="1" applyProtection="1">
      <alignment vertical="center"/>
      <protection locked="0"/>
    </xf>
    <xf numFmtId="0" fontId="23" fillId="0" borderId="2" xfId="141" applyFont="1" applyFill="1" applyBorder="1"/>
    <xf numFmtId="0" fontId="23" fillId="0" borderId="2" xfId="0" applyFont="1" applyFill="1" applyBorder="1" applyAlignment="1">
      <alignment horizontal="center" vertical="center"/>
    </xf>
    <xf numFmtId="0" fontId="27" fillId="0" borderId="2" xfId="141" applyFont="1" applyFill="1" applyBorder="1" applyAlignment="1">
      <alignment horizontal="center" vertical="center"/>
    </xf>
    <xf numFmtId="0" fontId="2" fillId="0" borderId="0" xfId="139" applyFont="1" applyFill="1" applyAlignment="1">
      <alignment horizontal="center"/>
    </xf>
    <xf numFmtId="0" fontId="1" fillId="0" borderId="0" xfId="139" applyFont="1" applyFill="1" applyAlignment="1">
      <alignment horizontal="center" vertical="center"/>
    </xf>
    <xf numFmtId="190" fontId="32" fillId="0" borderId="0" xfId="0" applyNumberFormat="1" applyFont="1" applyAlignment="1">
      <alignment horizontal="right" vertical="center"/>
    </xf>
    <xf numFmtId="0" fontId="20" fillId="0" borderId="5" xfId="139" applyFont="1" applyFill="1" applyBorder="1" applyAlignment="1">
      <alignment horizontal="center" vertical="center" wrapText="1"/>
    </xf>
    <xf numFmtId="0" fontId="11" fillId="0" borderId="5" xfId="169" applyFont="1" applyBorder="1">
      <alignment vertical="center"/>
    </xf>
    <xf numFmtId="190" fontId="16" fillId="0" borderId="2" xfId="0" applyNumberFormat="1" applyFont="1" applyBorder="1" applyAlignment="1">
      <alignment horizontal="center" vertical="center" wrapText="1"/>
    </xf>
    <xf numFmtId="0" fontId="12" fillId="0" borderId="5" xfId="169" applyFont="1" applyBorder="1">
      <alignment vertical="center"/>
    </xf>
    <xf numFmtId="0" fontId="12" fillId="0" borderId="5" xfId="169" applyFont="1" applyBorder="1" applyAlignment="1">
      <alignment horizontal="center" vertical="center"/>
    </xf>
    <xf numFmtId="0" fontId="12" fillId="0" borderId="5" xfId="169" applyFont="1" applyFill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4" fillId="0" borderId="5" xfId="139" applyFont="1" applyFill="1" applyBorder="1" applyAlignment="1">
      <alignment horizontal="center" vertical="center"/>
    </xf>
    <xf numFmtId="1" fontId="20" fillId="0" borderId="5" xfId="139" applyNumberFormat="1" applyFont="1" applyFill="1" applyBorder="1" applyAlignment="1" applyProtection="1">
      <alignment vertical="center"/>
      <protection locked="0"/>
    </xf>
    <xf numFmtId="1" fontId="20" fillId="0" borderId="5" xfId="139" applyNumberFormat="1" applyFont="1" applyFill="1" applyBorder="1" applyAlignment="1" applyProtection="1">
      <alignment horizontal="center" vertical="center"/>
      <protection locked="0"/>
    </xf>
    <xf numFmtId="190" fontId="16" fillId="0" borderId="2" xfId="0" applyNumberFormat="1" applyFont="1" applyFill="1" applyBorder="1" applyAlignment="1">
      <alignment horizontal="center" vertical="center" wrapText="1"/>
    </xf>
    <xf numFmtId="1" fontId="16" fillId="0" borderId="5" xfId="139" applyNumberFormat="1" applyFont="1" applyFill="1" applyBorder="1" applyAlignment="1" applyProtection="1">
      <alignment horizontal="left" vertical="center"/>
      <protection locked="0"/>
    </xf>
    <xf numFmtId="1" fontId="16" fillId="0" borderId="5" xfId="139" applyNumberFormat="1" applyFont="1" applyFill="1" applyBorder="1" applyAlignment="1" applyProtection="1">
      <alignment horizontal="left" vertical="center" indent="1"/>
      <protection locked="0"/>
    </xf>
    <xf numFmtId="1" fontId="16" fillId="0" borderId="5" xfId="139" applyNumberFormat="1" applyFont="1" applyFill="1" applyBorder="1" applyAlignment="1" applyProtection="1">
      <alignment horizontal="center" vertical="center"/>
      <protection locked="0"/>
    </xf>
    <xf numFmtId="0" fontId="16" fillId="0" borderId="5" xfId="139" applyFont="1" applyFill="1" applyBorder="1" applyAlignment="1">
      <alignment horizontal="left" vertical="center"/>
    </xf>
    <xf numFmtId="0" fontId="16" fillId="0" borderId="5" xfId="139" applyFont="1" applyFill="1" applyBorder="1" applyAlignment="1">
      <alignment horizontal="center" vertical="center"/>
    </xf>
    <xf numFmtId="1" fontId="16" fillId="0" borderId="5" xfId="139" applyNumberFormat="1" applyFont="1" applyFill="1" applyBorder="1" applyAlignment="1" applyProtection="1">
      <alignment vertical="center"/>
      <protection locked="0"/>
    </xf>
    <xf numFmtId="0" fontId="16" fillId="0" borderId="5" xfId="139" applyFont="1" applyFill="1" applyBorder="1" applyAlignment="1"/>
    <xf numFmtId="0" fontId="16" fillId="0" borderId="5" xfId="139" applyFont="1" applyFill="1" applyBorder="1" applyAlignment="1">
      <alignment horizontal="center"/>
    </xf>
    <xf numFmtId="0" fontId="0" fillId="0" borderId="0" xfId="139" applyFont="1" applyFill="1"/>
    <xf numFmtId="0" fontId="0" fillId="0" borderId="0" xfId="139" applyFont="1" applyFill="1" applyAlignment="1">
      <alignment horizontal="center"/>
    </xf>
    <xf numFmtId="0" fontId="0" fillId="0" borderId="0" xfId="139" applyAlignment="1">
      <alignment horizontal="center"/>
    </xf>
    <xf numFmtId="197" fontId="0" fillId="0" borderId="0" xfId="0" applyNumberFormat="1" applyAlignment="1">
      <alignment horizontal="right" vertical="center"/>
    </xf>
    <xf numFmtId="197" fontId="1" fillId="0" borderId="0" xfId="139" applyNumberFormat="1" applyFont="1" applyFill="1" applyAlignment="1">
      <alignment horizontal="right" vertical="center"/>
    </xf>
    <xf numFmtId="197" fontId="0" fillId="0" borderId="0" xfId="139" applyNumberFormat="1" applyAlignment="1">
      <alignment horizontal="right"/>
    </xf>
    <xf numFmtId="0" fontId="27" fillId="0" borderId="2" xfId="139" applyFont="1" applyFill="1" applyBorder="1" applyAlignment="1">
      <alignment horizontal="center" vertical="center" wrapText="1"/>
    </xf>
    <xf numFmtId="197" fontId="27" fillId="0" borderId="2" xfId="139" applyNumberFormat="1" applyFont="1" applyFill="1" applyBorder="1" applyAlignment="1">
      <alignment horizontal="center" vertical="center" wrapText="1"/>
    </xf>
    <xf numFmtId="190" fontId="23" fillId="0" borderId="2" xfId="0" applyNumberFormat="1" applyFont="1" applyBorder="1" applyAlignment="1">
      <alignment horizontal="center" vertical="center" wrapText="1"/>
    </xf>
    <xf numFmtId="190" fontId="23" fillId="0" borderId="2" xfId="211" applyNumberFormat="1" applyFont="1" applyFill="1" applyBorder="1" applyAlignment="1" applyProtection="1">
      <alignment horizontal="right" vertical="center"/>
    </xf>
    <xf numFmtId="197" fontId="23" fillId="0" borderId="2" xfId="211" applyNumberFormat="1" applyFont="1" applyFill="1" applyBorder="1" applyAlignment="1" applyProtection="1">
      <alignment horizontal="right" vertical="center"/>
    </xf>
    <xf numFmtId="3" fontId="23" fillId="0" borderId="2" xfId="126" applyNumberFormat="1" applyFont="1" applyFill="1" applyBorder="1" applyAlignment="1" applyProtection="1">
      <alignment vertical="center"/>
    </xf>
    <xf numFmtId="198" fontId="23" fillId="0" borderId="2" xfId="141" applyNumberFormat="1" applyFont="1" applyFill="1" applyBorder="1" applyAlignment="1">
      <alignment horizontal="right"/>
    </xf>
    <xf numFmtId="197" fontId="23" fillId="0" borderId="2" xfId="141" applyNumberFormat="1" applyFont="1" applyFill="1" applyBorder="1" applyAlignment="1">
      <alignment horizontal="right"/>
    </xf>
    <xf numFmtId="197" fontId="0" fillId="0" borderId="0" xfId="0" applyNumberFormat="1" applyFill="1" applyAlignment="1">
      <alignment horizontal="right" vertical="center"/>
    </xf>
    <xf numFmtId="199" fontId="16" fillId="0" borderId="2" xfId="139" applyNumberFormat="1" applyFont="1" applyFill="1" applyBorder="1" applyAlignment="1">
      <alignment horizontal="center" vertical="center" wrapText="1"/>
    </xf>
    <xf numFmtId="199" fontId="12" fillId="0" borderId="5" xfId="169" applyNumberFormat="1" applyFont="1" applyBorder="1" applyAlignment="1">
      <alignment horizontal="center" vertical="center"/>
    </xf>
    <xf numFmtId="190" fontId="16" fillId="0" borderId="0" xfId="0" applyNumberFormat="1" applyFont="1" applyFill="1" applyBorder="1" applyAlignment="1">
      <alignment horizontal="center" vertical="center" wrapText="1"/>
    </xf>
    <xf numFmtId="190" fontId="16" fillId="0" borderId="0" xfId="0" applyNumberFormat="1" applyFont="1" applyBorder="1" applyAlignment="1">
      <alignment horizontal="center" vertical="center" wrapText="1"/>
    </xf>
    <xf numFmtId="190" fontId="0" fillId="0" borderId="0" xfId="0" applyNumberFormat="1" applyBorder="1" applyAlignment="1">
      <alignment vertical="center"/>
    </xf>
    <xf numFmtId="0" fontId="38" fillId="0" borderId="0" xfId="166">
      <alignment vertical="center"/>
    </xf>
    <xf numFmtId="0" fontId="38" fillId="0" borderId="0" xfId="166" applyAlignment="1">
      <alignment horizontal="center" vertical="center"/>
    </xf>
    <xf numFmtId="0" fontId="39" fillId="0" borderId="0" xfId="166" applyFont="1" applyAlignment="1">
      <alignment horizontal="center" vertical="center"/>
    </xf>
    <xf numFmtId="0" fontId="28" fillId="0" borderId="0" xfId="166" applyFont="1" applyAlignment="1">
      <alignment horizontal="center" vertical="center"/>
    </xf>
    <xf numFmtId="49" fontId="40" fillId="0" borderId="2" xfId="166" applyNumberFormat="1" applyFont="1" applyBorder="1" applyAlignment="1">
      <alignment horizontal="center" vertical="center"/>
    </xf>
    <xf numFmtId="0" fontId="40" fillId="0" borderId="2" xfId="166" applyFont="1" applyBorder="1" applyAlignment="1">
      <alignment horizontal="justify" vertical="center"/>
    </xf>
  </cellXfs>
  <cellStyles count="23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5 4 2_2015财政决算公开" xfId="49"/>
    <cellStyle name="链接单元格 5" xfId="50"/>
    <cellStyle name="20% - 强调文字颜色 6 3 2 2_2015财政决算公开" xfId="51"/>
    <cellStyle name="强调文字颜色 5 4 2 2 2" xfId="52"/>
    <cellStyle name="输出 3" xfId="53"/>
    <cellStyle name="20% - 强调文字颜色 2 4 2 3" xfId="54"/>
    <cellStyle name="强调文字颜色 2 3 2" xfId="55"/>
    <cellStyle name="20% - 强调文字颜色 1 6 2 2" xfId="56"/>
    <cellStyle name="40% - 强调文字颜色 2 2 3 2 2" xfId="57"/>
    <cellStyle name="60% - 强调文字颜色 1 3 5" xfId="58"/>
    <cellStyle name="20% - 强调文字颜色 3 6 2 2" xfId="59"/>
    <cellStyle name="60% - 强调文字颜色 2 4 3" xfId="60"/>
    <cellStyle name="40% - 强调文字颜色 3 3 3 2" xfId="61"/>
    <cellStyle name="40% - 强调文字颜色 4 3 4" xfId="62"/>
    <cellStyle name="标题 5 6" xfId="63"/>
    <cellStyle name="千位分隔 4 6" xfId="64"/>
    <cellStyle name="40% - 强调文字颜色 1 6_2015财政决算公开" xfId="65"/>
    <cellStyle name="适中 2 4 2" xfId="66"/>
    <cellStyle name="强调文字颜色 3 2 3 2" xfId="67"/>
    <cellStyle name="强调文字颜色 3 3 2 3 2" xfId="68"/>
    <cellStyle name="好 4 2 2 2" xfId="69"/>
    <cellStyle name="货币[0] 3" xfId="70"/>
    <cellStyle name="注释 3 3 3" xfId="71"/>
    <cellStyle name="标题 1 5 2" xfId="72"/>
    <cellStyle name="20% - 强调文字颜色 5 3 3" xfId="73"/>
    <cellStyle name="20% - 强调文字颜色 1 4_2015财政决算公开" xfId="74"/>
    <cellStyle name="百分比 5" xfId="75"/>
    <cellStyle name="千位分隔 3 2 2 2 2" xfId="76"/>
    <cellStyle name="40% - 强调文字颜色 6 3 3_2015财政决算公开" xfId="77"/>
    <cellStyle name="强调文字颜色 2 2 3 3 2" xfId="78"/>
    <cellStyle name="60% - 强调文字颜色 3 2 2 3 2" xfId="79"/>
    <cellStyle name="计算 2 3 3" xfId="80"/>
    <cellStyle name="标题 2 2_2015财政决算公开" xfId="81"/>
    <cellStyle name="计算 3 2" xfId="82"/>
    <cellStyle name="标题 5 3 4" xfId="83"/>
    <cellStyle name="Currency [0]" xfId="84"/>
    <cellStyle name="60% - 强调文字颜色 1 7 2" xfId="85"/>
    <cellStyle name="标题 3 3 2 2 2" xfId="86"/>
    <cellStyle name="标题 4 5 3" xfId="87"/>
    <cellStyle name="差 2 3 2" xfId="88"/>
    <cellStyle name="差_F00DC810C49E00C2E0430A3413167AE0" xfId="89"/>
    <cellStyle name="注释 2 3 3" xfId="90"/>
    <cellStyle name="输入 2 2 2 3" xfId="91"/>
    <cellStyle name="?鹎%U龡&amp;H齲_x0001_C铣_x0014__x0007__x0001__x0001_ 2" xfId="92"/>
    <cellStyle name="标题 3 2 3 2 2" xfId="93"/>
    <cellStyle name="60% - 强调文字颜色 6 5 2" xfId="94"/>
    <cellStyle name="强调文字颜色 4 2 3 2" xfId="95"/>
    <cellStyle name="60% - 强调文字颜色 4 2 4 3" xfId="96"/>
    <cellStyle name="20% - 强调文字颜色 3 3 2" xfId="97"/>
    <cellStyle name="货币 2 4 4 2" xfId="98"/>
    <cellStyle name="40% - 强调文字颜色 3 2 3 5" xfId="99"/>
    <cellStyle name="常规 35" xfId="100"/>
    <cellStyle name="常规 11 5" xfId="101"/>
    <cellStyle name="货币 2 3 3 3" xfId="102"/>
    <cellStyle name="解释性文本 3 3" xfId="103"/>
    <cellStyle name="常规 7 2 2 3" xfId="104"/>
    <cellStyle name="常规 66 2" xfId="105"/>
    <cellStyle name="60% - 强调文字颜色 4 4 3 2" xfId="106"/>
    <cellStyle name="检查单元格 2 3 2 2" xfId="107"/>
    <cellStyle name="千位分隔 3 10" xfId="108"/>
    <cellStyle name="警告文本 2 3" xfId="109"/>
    <cellStyle name="常规 14" xfId="110"/>
    <cellStyle name="60% - 强调文字颜色 6 2_2015财政决算公开" xfId="111"/>
    <cellStyle name="检查单元格 3 2 2 2" xfId="112"/>
    <cellStyle name="强调文字颜色 1 3 2" xfId="113"/>
    <cellStyle name="Percent_laroux" xfId="114"/>
    <cellStyle name="小数 2 2 2 2" xfId="115"/>
    <cellStyle name="千位[0]_，" xfId="116"/>
    <cellStyle name="no dec 2" xfId="117"/>
    <cellStyle name="数字 2 4" xfId="118"/>
    <cellStyle name="常规 11 2" xfId="119"/>
    <cellStyle name="烹拳 [0]_laroux" xfId="120"/>
    <cellStyle name="60% - 强调文字颜色 2 2 4 3" xfId="121"/>
    <cellStyle name="常规 11 2 3 2" xfId="122"/>
    <cellStyle name="表标题 2 2 2" xfId="123"/>
    <cellStyle name="标题 6" xfId="124"/>
    <cellStyle name="常规 2 2 2 2_2015财政决算公开" xfId="125"/>
    <cellStyle name="常规 51 2" xfId="126"/>
    <cellStyle name="60% - 着色 4 2" xfId="127"/>
    <cellStyle name="常规 61 2" xfId="128"/>
    <cellStyle name="后继超级链接 3 2" xfId="129"/>
    <cellStyle name="常规 12 2" xfId="130"/>
    <cellStyle name="60% - 强调文字颜色 3 2 4 3" xfId="131"/>
    <cellStyle name="霓付_laroux" xfId="132"/>
    <cellStyle name="超级链接" xfId="133"/>
    <cellStyle name="汇总 2 2 3" xfId="134"/>
    <cellStyle name="标题 2 2 2" xfId="135"/>
    <cellStyle name="好_F00DC810C49E00C2E0430A3413167AE0" xfId="136"/>
    <cellStyle name="常规 48" xfId="137"/>
    <cellStyle name="常规 53" xfId="138"/>
    <cellStyle name="常规 49" xfId="139"/>
    <cellStyle name="常规 54" xfId="140"/>
    <cellStyle name="常规 50" xfId="141"/>
    <cellStyle name="常规 62" xfId="142"/>
    <cellStyle name="标题 1 8" xfId="143"/>
    <cellStyle name="百分比 5 2 2 3" xfId="144"/>
    <cellStyle name="标题 4 6" xfId="145"/>
    <cellStyle name="强调文字颜色 6 3 4" xfId="146"/>
    <cellStyle name="标题 4 8" xfId="147"/>
    <cellStyle name="着色 4 2" xfId="148"/>
    <cellStyle name="标题 1 2 4" xfId="149"/>
    <cellStyle name="百分比 4 2 4" xfId="150"/>
    <cellStyle name="Dollar (zero dec)" xfId="151"/>
    <cellStyle name="输出 2 3 2 3" xfId="152"/>
    <cellStyle name="Norma,_laroux_4_营业在建 (2)_E21" xfId="153"/>
    <cellStyle name="HEADING1" xfId="154"/>
    <cellStyle name="汇总 7" xfId="155"/>
    <cellStyle name="强调文字颜色 6 2 3 3" xfId="156"/>
    <cellStyle name="常规 14 6" xfId="157"/>
    <cellStyle name="百分比 5 8" xfId="158"/>
    <cellStyle name="标题 2 8" xfId="159"/>
    <cellStyle name="标题 5 3 2 2 2" xfId="160"/>
    <cellStyle name="未定义 2" xfId="161"/>
    <cellStyle name="千分位_97-917" xfId="162"/>
    <cellStyle name="no dec" xfId="163"/>
    <cellStyle name="常规 13" xfId="164"/>
    <cellStyle name="Currency1" xfId="165"/>
    <cellStyle name="常规 80" xfId="166"/>
    <cellStyle name="常规 75" xfId="167"/>
    <cellStyle name="常规 76" xfId="168"/>
    <cellStyle name="常规 10" xfId="169"/>
    <cellStyle name="Currency_1995" xfId="170"/>
    <cellStyle name="常规_2007年云南省向人大报送政府收支预算表格式编制过程表" xfId="171"/>
    <cellStyle name="Calc Currency (0) 2" xfId="172"/>
    <cellStyle name="comma zerodec 2" xfId="173"/>
    <cellStyle name="常规 70" xfId="174"/>
    <cellStyle name="常规 65" xfId="175"/>
    <cellStyle name="常规 71" xfId="176"/>
    <cellStyle name="常规 66" xfId="177"/>
    <cellStyle name="常规 72" xfId="178"/>
    <cellStyle name="霓付 [0]_laroux" xfId="179"/>
    <cellStyle name="常规 67" xfId="180"/>
    <cellStyle name="Fixed 2" xfId="181"/>
    <cellStyle name="Header1" xfId="182"/>
    <cellStyle name="60% - 着色 1 2" xfId="183"/>
    <cellStyle name="Date" xfId="184"/>
    <cellStyle name="60% - 着色 2 2" xfId="185"/>
    <cellStyle name="60% - 着色 3 2" xfId="186"/>
    <cellStyle name="Calc Currency (0)" xfId="187"/>
    <cellStyle name="Comma [0] 2" xfId="188"/>
    <cellStyle name="comma zerodec" xfId="189"/>
    <cellStyle name="Comma_1995" xfId="190"/>
    <cellStyle name="Currency [0] 2" xfId="191"/>
    <cellStyle name="Currency1 2" xfId="192"/>
    <cellStyle name="Date 2" xfId="193"/>
    <cellStyle name="Dollar (zero dec) 2" xfId="194"/>
    <cellStyle name="Fixed" xfId="195"/>
    <cellStyle name="Header2" xfId="196"/>
    <cellStyle name="HEADING1 2" xfId="197"/>
    <cellStyle name="HEADING2" xfId="198"/>
    <cellStyle name="HEADING2 2" xfId="199"/>
    <cellStyle name="Normal_#10-Headcount" xfId="200"/>
    <cellStyle name="Total" xfId="201"/>
    <cellStyle name="Total 2" xfId="202"/>
    <cellStyle name="百分比 2" xfId="203"/>
    <cellStyle name="标题 10" xfId="204"/>
    <cellStyle name="常规 63" xfId="205"/>
    <cellStyle name="烹拳_laroux" xfId="206"/>
    <cellStyle name="标题 3 8" xfId="207"/>
    <cellStyle name="常规 10 5" xfId="208"/>
    <cellStyle name="常规 69" xfId="209"/>
    <cellStyle name="常规 4 2" xfId="210"/>
    <cellStyle name="常规 51" xfId="211"/>
    <cellStyle name="常规 55" xfId="212"/>
    <cellStyle name="常规 61" xfId="213"/>
    <cellStyle name="常规 59" xfId="214"/>
    <cellStyle name="常规 64" xfId="215"/>
    <cellStyle name="普通_97-917" xfId="216"/>
    <cellStyle name="千分位[0]_BT (2)" xfId="217"/>
    <cellStyle name="钎霖_laroux" xfId="218"/>
    <cellStyle name="未定义" xfId="219"/>
    <cellStyle name="着色 3 2" xfId="220"/>
    <cellStyle name="常规 33" xfId="221"/>
    <cellStyle name="常规 101" xfId="222"/>
    <cellStyle name="百分比 2 2 2 2 2 2" xfId="223"/>
    <cellStyle name="常规 59 2" xfId="224"/>
    <cellStyle name="常规 69 2" xfId="225"/>
    <cellStyle name="常规 65 2" xfId="226"/>
    <cellStyle name="常规 70 2" xfId="227"/>
    <cellStyle name="常规 67 2" xfId="228"/>
    <cellStyle name="常规 107" xfId="229"/>
    <cellStyle name="表标题 2 3 6 3" xfId="230"/>
  </cellStyles>
  <dxfs count="2">
    <dxf>
      <font>
        <b val="0"/>
        <color indexed="10"/>
      </font>
    </dxf>
    <dxf>
      <font>
        <b val="1"/>
        <i val="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B13" sqref="B13"/>
    </sheetView>
  </sheetViews>
  <sheetFormatPr defaultColWidth="9" defaultRowHeight="13.5" outlineLevelCol="1"/>
  <cols>
    <col min="1" max="1" width="10" style="313" customWidth="1"/>
    <col min="2" max="2" width="65.75" style="312" customWidth="1"/>
    <col min="3" max="16384" width="9" style="312"/>
  </cols>
  <sheetData>
    <row r="1" s="312" customFormat="1" ht="18.75" spans="1:1">
      <c r="A1" s="314" t="s">
        <v>0</v>
      </c>
    </row>
    <row r="2" s="312" customFormat="1" ht="22.5" spans="1:2">
      <c r="A2" s="315" t="s">
        <v>1</v>
      </c>
      <c r="B2" s="315"/>
    </row>
    <row r="3" ht="17.25" customHeight="1"/>
    <row r="4" s="312" customFormat="1" ht="21.95" customHeight="1" spans="1:2">
      <c r="A4" s="316" t="s">
        <v>2</v>
      </c>
      <c r="B4" s="317" t="s">
        <v>3</v>
      </c>
    </row>
    <row r="5" s="312" customFormat="1" ht="21.95" customHeight="1" spans="1:2">
      <c r="A5" s="316" t="s">
        <v>4</v>
      </c>
      <c r="B5" s="317" t="s">
        <v>5</v>
      </c>
    </row>
    <row r="6" s="312" customFormat="1" ht="21.95" customHeight="1" spans="1:2">
      <c r="A6" s="316" t="s">
        <v>6</v>
      </c>
      <c r="B6" s="317" t="s">
        <v>7</v>
      </c>
    </row>
    <row r="7" s="312" customFormat="1" ht="21.95" customHeight="1" spans="1:2">
      <c r="A7" s="316" t="s">
        <v>8</v>
      </c>
      <c r="B7" s="317" t="s">
        <v>9</v>
      </c>
    </row>
    <row r="8" s="312" customFormat="1" ht="21.95" customHeight="1" spans="1:2">
      <c r="A8" s="316" t="s">
        <v>10</v>
      </c>
      <c r="B8" s="317" t="s">
        <v>11</v>
      </c>
    </row>
    <row r="9" s="312" customFormat="1" ht="21.95" customHeight="1" spans="1:2">
      <c r="A9" s="316" t="s">
        <v>12</v>
      </c>
      <c r="B9" s="317" t="s">
        <v>13</v>
      </c>
    </row>
    <row r="10" s="312" customFormat="1" ht="21.95" customHeight="1" spans="1:2">
      <c r="A10" s="316" t="s">
        <v>14</v>
      </c>
      <c r="B10" s="317" t="s">
        <v>15</v>
      </c>
    </row>
    <row r="11" s="312" customFormat="1" ht="21.95" customHeight="1" spans="1:2">
      <c r="A11" s="316" t="s">
        <v>16</v>
      </c>
      <c r="B11" s="317" t="s">
        <v>17</v>
      </c>
    </row>
    <row r="12" s="312" customFormat="1" ht="21.95" customHeight="1" spans="1:2">
      <c r="A12" s="316" t="s">
        <v>18</v>
      </c>
      <c r="B12" s="317" t="s">
        <v>19</v>
      </c>
    </row>
    <row r="13" s="312" customFormat="1" ht="21.95" customHeight="1" spans="1:2">
      <c r="A13" s="316" t="s">
        <v>20</v>
      </c>
      <c r="B13" s="317" t="s">
        <v>21</v>
      </c>
    </row>
    <row r="14" s="312" customFormat="1" ht="21.95" customHeight="1" spans="1:2">
      <c r="A14" s="316" t="s">
        <v>22</v>
      </c>
      <c r="B14" s="317" t="s">
        <v>23</v>
      </c>
    </row>
    <row r="15" s="312" customFormat="1" ht="21.95" customHeight="1" spans="1:2">
      <c r="A15" s="316" t="s">
        <v>24</v>
      </c>
      <c r="B15" s="317" t="s">
        <v>25</v>
      </c>
    </row>
    <row r="16" s="312" customFormat="1" ht="21.95" customHeight="1" spans="1:2">
      <c r="A16" s="316" t="s">
        <v>26</v>
      </c>
      <c r="B16" s="317" t="s">
        <v>27</v>
      </c>
    </row>
    <row r="17" s="312" customFormat="1" ht="21.95" customHeight="1" spans="1:2">
      <c r="A17" s="316" t="s">
        <v>28</v>
      </c>
      <c r="B17" s="317" t="s">
        <v>29</v>
      </c>
    </row>
    <row r="18" s="312" customFormat="1" ht="21.95" customHeight="1" spans="1:2">
      <c r="A18" s="316" t="s">
        <v>30</v>
      </c>
      <c r="B18" s="317" t="s">
        <v>31</v>
      </c>
    </row>
    <row r="19" s="312" customFormat="1" ht="21.95" customHeight="1" spans="1:2">
      <c r="A19" s="316" t="s">
        <v>32</v>
      </c>
      <c r="B19" s="317" t="s">
        <v>33</v>
      </c>
    </row>
    <row r="20" s="312" customFormat="1" ht="21.95" customHeight="1" spans="1:2">
      <c r="A20" s="316" t="s">
        <v>34</v>
      </c>
      <c r="B20" s="317" t="s">
        <v>35</v>
      </c>
    </row>
    <row r="21" s="312" customFormat="1" ht="21.95" customHeight="1" spans="1:2">
      <c r="A21" s="316" t="s">
        <v>36</v>
      </c>
      <c r="B21" s="317" t="s">
        <v>37</v>
      </c>
    </row>
    <row r="22" s="312" customFormat="1" ht="21.95" customHeight="1" spans="1:2">
      <c r="A22" s="316" t="s">
        <v>38</v>
      </c>
      <c r="B22" s="317" t="s">
        <v>39</v>
      </c>
    </row>
    <row r="23" s="312" customFormat="1" ht="21.95" customHeight="1" spans="1:2">
      <c r="A23" s="316" t="s">
        <v>40</v>
      </c>
      <c r="B23" s="317" t="s">
        <v>41</v>
      </c>
    </row>
    <row r="24" s="312" customFormat="1" ht="21.95" customHeight="1" spans="1:2">
      <c r="A24" s="316" t="s">
        <v>42</v>
      </c>
      <c r="B24" s="317" t="s">
        <v>43</v>
      </c>
    </row>
    <row r="25" s="312" customFormat="1" ht="21.95" customHeight="1" spans="1:2">
      <c r="A25" s="316" t="s">
        <v>44</v>
      </c>
      <c r="B25" s="317" t="s">
        <v>45</v>
      </c>
    </row>
    <row r="26" s="312" customFormat="1" ht="21.95" customHeight="1" spans="1:2">
      <c r="A26" s="316" t="s">
        <v>46</v>
      </c>
      <c r="B26" s="317" t="s">
        <v>47</v>
      </c>
    </row>
    <row r="27" s="312" customFormat="1" ht="21.95" customHeight="1" spans="1:2">
      <c r="A27" s="316" t="s">
        <v>48</v>
      </c>
      <c r="B27" s="317" t="s">
        <v>49</v>
      </c>
    </row>
    <row r="28" s="312" customFormat="1" ht="21.95" customHeight="1" spans="1:2">
      <c r="A28" s="316" t="s">
        <v>50</v>
      </c>
      <c r="B28" s="317" t="s">
        <v>51</v>
      </c>
    </row>
    <row r="29" s="312" customFormat="1" ht="21.95" customHeight="1" spans="1:2">
      <c r="A29" s="316" t="s">
        <v>52</v>
      </c>
      <c r="B29" s="317" t="s">
        <v>53</v>
      </c>
    </row>
    <row r="30" s="312" customFormat="1" ht="21.95" customHeight="1" spans="1:2">
      <c r="A30" s="316" t="s">
        <v>54</v>
      </c>
      <c r="B30" s="317" t="s">
        <v>55</v>
      </c>
    </row>
    <row r="31" s="312" customFormat="1" ht="21.95" customHeight="1" spans="1:2">
      <c r="A31" s="316" t="s">
        <v>56</v>
      </c>
      <c r="B31" s="317" t="s">
        <v>57</v>
      </c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workbookViewId="0">
      <pane ySplit="4" topLeftCell="A17" activePane="bottomLeft" state="frozen"/>
      <selection/>
      <selection pane="bottomLeft" activeCell="M2" sqref="M2"/>
    </sheetView>
  </sheetViews>
  <sheetFormatPr defaultColWidth="9" defaultRowHeight="14.25" outlineLevelCol="6"/>
  <cols>
    <col min="1" max="1" width="27.25" customWidth="1"/>
    <col min="2" max="2" width="19.375" style="107" customWidth="1"/>
    <col min="3" max="3" width="14" customWidth="1"/>
    <col min="4" max="4" width="15.125" style="88" customWidth="1"/>
    <col min="10" max="10" width="11.5"/>
    <col min="11" max="11" width="12.625"/>
  </cols>
  <sheetData>
    <row r="1" customFormat="1" ht="18" customHeight="1" spans="1:2">
      <c r="A1" s="230" t="s">
        <v>58</v>
      </c>
      <c r="B1" s="231"/>
    </row>
    <row r="2" ht="22.5" spans="1:4">
      <c r="A2" s="270" t="s">
        <v>3</v>
      </c>
      <c r="B2" s="270"/>
      <c r="C2" s="270"/>
      <c r="D2" s="270"/>
    </row>
    <row r="3" spans="1:4">
      <c r="A3" s="251"/>
      <c r="B3" s="271"/>
      <c r="C3" s="231"/>
      <c r="D3" s="272" t="s">
        <v>59</v>
      </c>
    </row>
    <row r="4" ht="44.45" customHeight="1" spans="1:4">
      <c r="A4" s="273" t="s">
        <v>60</v>
      </c>
      <c r="B4" s="273" t="s">
        <v>61</v>
      </c>
      <c r="C4" s="114" t="s">
        <v>62</v>
      </c>
      <c r="D4" s="114" t="s">
        <v>63</v>
      </c>
    </row>
    <row r="5" spans="1:4">
      <c r="A5" s="274" t="s">
        <v>64</v>
      </c>
      <c r="B5" s="307">
        <f>SUM(B6:B22)</f>
        <v>230000</v>
      </c>
      <c r="C5" s="307">
        <f>SUM(C6:C22)</f>
        <v>204000</v>
      </c>
      <c r="D5" s="275">
        <f t="shared" ref="D5:D8" si="0">B5/C5*100</f>
        <v>112.75</v>
      </c>
    </row>
    <row r="6" spans="1:4">
      <c r="A6" s="276" t="s">
        <v>65</v>
      </c>
      <c r="B6" s="308">
        <v>81150</v>
      </c>
      <c r="C6" s="307">
        <v>75900</v>
      </c>
      <c r="D6" s="275">
        <f t="shared" si="0"/>
        <v>106.92</v>
      </c>
    </row>
    <row r="7" spans="1:4">
      <c r="A7" s="278" t="s">
        <v>66</v>
      </c>
      <c r="B7" s="225"/>
      <c r="C7" s="279"/>
      <c r="D7" s="279"/>
    </row>
    <row r="8" spans="1:4">
      <c r="A8" s="276" t="s">
        <v>67</v>
      </c>
      <c r="B8" s="308">
        <v>32600</v>
      </c>
      <c r="C8" s="307">
        <v>39200</v>
      </c>
      <c r="D8" s="275">
        <f t="shared" si="0"/>
        <v>83.16</v>
      </c>
    </row>
    <row r="9" spans="1:7">
      <c r="A9" s="278" t="s">
        <v>68</v>
      </c>
      <c r="B9" s="225"/>
      <c r="C9" s="279"/>
      <c r="D9" s="279"/>
      <c r="G9" s="135"/>
    </row>
    <row r="10" spans="1:4">
      <c r="A10" s="278" t="s">
        <v>69</v>
      </c>
      <c r="B10" s="225"/>
      <c r="C10" s="279"/>
      <c r="D10" s="279"/>
    </row>
    <row r="11" spans="1:4">
      <c r="A11" s="276" t="s">
        <v>70</v>
      </c>
      <c r="B11" s="308">
        <v>20</v>
      </c>
      <c r="C11" s="307">
        <v>10</v>
      </c>
      <c r="D11" s="275">
        <f t="shared" ref="D11:D16" si="1">B11/C11*100</f>
        <v>200</v>
      </c>
    </row>
    <row r="12" spans="1:4">
      <c r="A12" s="276" t="s">
        <v>71</v>
      </c>
      <c r="B12" s="308">
        <v>14500</v>
      </c>
      <c r="C12" s="307">
        <v>14000</v>
      </c>
      <c r="D12" s="275">
        <f t="shared" si="1"/>
        <v>103.57</v>
      </c>
    </row>
    <row r="13" spans="1:4">
      <c r="A13" s="276" t="s">
        <v>72</v>
      </c>
      <c r="B13" s="308">
        <v>33400</v>
      </c>
      <c r="C13" s="307">
        <v>32140</v>
      </c>
      <c r="D13" s="275">
        <f t="shared" si="1"/>
        <v>103.92</v>
      </c>
    </row>
    <row r="14" spans="1:4">
      <c r="A14" s="276" t="s">
        <v>73</v>
      </c>
      <c r="B14" s="308">
        <v>14550</v>
      </c>
      <c r="C14" s="307">
        <v>15000</v>
      </c>
      <c r="D14" s="275">
        <f t="shared" si="1"/>
        <v>97</v>
      </c>
    </row>
    <row r="15" spans="1:4">
      <c r="A15" s="276" t="s">
        <v>74</v>
      </c>
      <c r="B15" s="308">
        <v>7600</v>
      </c>
      <c r="C15" s="307">
        <v>7800</v>
      </c>
      <c r="D15" s="275">
        <f t="shared" si="1"/>
        <v>97.44</v>
      </c>
    </row>
    <row r="16" spans="1:4">
      <c r="A16" s="276" t="s">
        <v>75</v>
      </c>
      <c r="B16" s="308">
        <v>46130</v>
      </c>
      <c r="C16" s="307">
        <v>19900</v>
      </c>
      <c r="D16" s="275">
        <f t="shared" si="1"/>
        <v>231.81</v>
      </c>
    </row>
    <row r="17" spans="1:4">
      <c r="A17" s="278" t="s">
        <v>76</v>
      </c>
      <c r="B17" s="225"/>
      <c r="C17" s="279"/>
      <c r="D17" s="279"/>
    </row>
    <row r="18" spans="1:4">
      <c r="A18" s="278" t="s">
        <v>77</v>
      </c>
      <c r="B18" s="225"/>
      <c r="C18" s="279"/>
      <c r="D18" s="279"/>
    </row>
    <row r="19" spans="1:4">
      <c r="A19" s="278" t="s">
        <v>78</v>
      </c>
      <c r="B19" s="225"/>
      <c r="C19" s="279"/>
      <c r="D19" s="279"/>
    </row>
    <row r="20" spans="1:4">
      <c r="A20" s="278" t="s">
        <v>79</v>
      </c>
      <c r="B20" s="225"/>
      <c r="C20" s="279"/>
      <c r="D20" s="279"/>
    </row>
    <row r="21" spans="1:4">
      <c r="A21" s="276" t="s">
        <v>80</v>
      </c>
      <c r="B21" s="308">
        <v>50</v>
      </c>
      <c r="C21" s="307">
        <v>50</v>
      </c>
      <c r="D21" s="275">
        <f t="shared" ref="D21:D45" si="2">B21/C21*100</f>
        <v>100</v>
      </c>
    </row>
    <row r="22" spans="1:4">
      <c r="A22" s="276" t="s">
        <v>81</v>
      </c>
      <c r="B22" s="308"/>
      <c r="C22" s="307"/>
      <c r="D22" s="275"/>
    </row>
    <row r="23" spans="1:4">
      <c r="A23" s="274" t="s">
        <v>82</v>
      </c>
      <c r="B23" s="307">
        <f>SUM(B24:B31)</f>
        <v>70050</v>
      </c>
      <c r="C23" s="307">
        <f>SUM(C24:C31)</f>
        <v>36000</v>
      </c>
      <c r="D23" s="275">
        <f t="shared" si="2"/>
        <v>194.58</v>
      </c>
    </row>
    <row r="24" spans="1:4">
      <c r="A24" s="276" t="s">
        <v>83</v>
      </c>
      <c r="B24" s="308">
        <v>11300</v>
      </c>
      <c r="C24" s="307">
        <v>6000</v>
      </c>
      <c r="D24" s="275">
        <f t="shared" si="2"/>
        <v>188.33</v>
      </c>
    </row>
    <row r="25" spans="1:4">
      <c r="A25" s="276" t="s">
        <v>84</v>
      </c>
      <c r="B25" s="308">
        <v>5650</v>
      </c>
      <c r="C25" s="307">
        <v>6000</v>
      </c>
      <c r="D25" s="275">
        <f t="shared" si="2"/>
        <v>94.17</v>
      </c>
    </row>
    <row r="26" spans="1:4">
      <c r="A26" s="276" t="s">
        <v>85</v>
      </c>
      <c r="B26" s="308">
        <v>2300</v>
      </c>
      <c r="C26" s="307">
        <v>3000</v>
      </c>
      <c r="D26" s="275">
        <f t="shared" si="2"/>
        <v>76.67</v>
      </c>
    </row>
    <row r="27" spans="1:4">
      <c r="A27" s="276" t="s">
        <v>86</v>
      </c>
      <c r="B27" s="308">
        <v>850</v>
      </c>
      <c r="C27" s="307">
        <v>845</v>
      </c>
      <c r="D27" s="275">
        <f t="shared" si="2"/>
        <v>100.59</v>
      </c>
    </row>
    <row r="28" spans="1:4">
      <c r="A28" s="276" t="s">
        <v>87</v>
      </c>
      <c r="B28" s="308">
        <v>7950</v>
      </c>
      <c r="C28" s="307">
        <v>5500</v>
      </c>
      <c r="D28" s="275">
        <f t="shared" si="2"/>
        <v>144.55</v>
      </c>
    </row>
    <row r="29" spans="1:4">
      <c r="A29" s="276" t="s">
        <v>88</v>
      </c>
      <c r="B29" s="308"/>
      <c r="C29" s="307"/>
      <c r="D29" s="275"/>
    </row>
    <row r="30" spans="1:4">
      <c r="A30" s="276" t="s">
        <v>89</v>
      </c>
      <c r="B30" s="308"/>
      <c r="C30" s="307"/>
      <c r="D30" s="275"/>
    </row>
    <row r="31" spans="1:4">
      <c r="A31" s="276" t="s">
        <v>90</v>
      </c>
      <c r="B31" s="308">
        <v>42000</v>
      </c>
      <c r="C31" s="307">
        <v>14655</v>
      </c>
      <c r="D31" s="275">
        <f>B31/C31*100</f>
        <v>286.59</v>
      </c>
    </row>
    <row r="32" spans="1:4">
      <c r="A32" s="280" t="s">
        <v>91</v>
      </c>
      <c r="B32" s="307">
        <f>B5+B23</f>
        <v>300050</v>
      </c>
      <c r="C32" s="307">
        <f>C5+C23</f>
        <v>240000</v>
      </c>
      <c r="D32" s="275">
        <f t="shared" si="2"/>
        <v>125.02</v>
      </c>
    </row>
    <row r="33" s="100" customFormat="1" spans="1:4">
      <c r="A33" s="281" t="s">
        <v>92</v>
      </c>
      <c r="B33" s="282"/>
      <c r="C33" s="225"/>
      <c r="D33" s="283"/>
    </row>
    <row r="34" s="100" customFormat="1" spans="1:4">
      <c r="A34" s="281" t="s">
        <v>93</v>
      </c>
      <c r="B34" s="225">
        <f>B35-B39</f>
        <v>40917</v>
      </c>
      <c r="C34" s="225">
        <f>C35-C39</f>
        <v>46811</v>
      </c>
      <c r="D34" s="283">
        <f t="shared" si="2"/>
        <v>87.41</v>
      </c>
    </row>
    <row r="35" s="100" customFormat="1" spans="1:4">
      <c r="A35" s="284" t="s">
        <v>94</v>
      </c>
      <c r="B35" s="225">
        <f>SUM(B36:B38)</f>
        <v>40917</v>
      </c>
      <c r="C35" s="225">
        <f>SUM(C36:C38)</f>
        <v>46811</v>
      </c>
      <c r="D35" s="283">
        <f t="shared" si="2"/>
        <v>87.41</v>
      </c>
    </row>
    <row r="36" s="100" customFormat="1" spans="1:4">
      <c r="A36" s="285" t="s">
        <v>95</v>
      </c>
      <c r="B36" s="286">
        <v>8376</v>
      </c>
      <c r="C36" s="225">
        <v>8376</v>
      </c>
      <c r="D36" s="283">
        <f t="shared" si="2"/>
        <v>100</v>
      </c>
    </row>
    <row r="37" s="100" customFormat="1" spans="1:4">
      <c r="A37" s="285" t="s">
        <v>96</v>
      </c>
      <c r="B37" s="286">
        <v>28310</v>
      </c>
      <c r="C37" s="225">
        <v>20000</v>
      </c>
      <c r="D37" s="283">
        <f t="shared" si="2"/>
        <v>141.55</v>
      </c>
    </row>
    <row r="38" s="100" customFormat="1" spans="1:4">
      <c r="A38" s="285" t="s">
        <v>97</v>
      </c>
      <c r="B38" s="286">
        <v>4231</v>
      </c>
      <c r="C38" s="225">
        <v>18435</v>
      </c>
      <c r="D38" s="283">
        <f t="shared" si="2"/>
        <v>22.95</v>
      </c>
    </row>
    <row r="39" s="100" customFormat="1" spans="1:4">
      <c r="A39" s="287" t="s">
        <v>98</v>
      </c>
      <c r="B39" s="288"/>
      <c r="C39" s="225"/>
      <c r="D39" s="283"/>
    </row>
    <row r="40" s="100" customFormat="1" spans="1:4">
      <c r="A40" s="289" t="s">
        <v>99</v>
      </c>
      <c r="B40" s="286"/>
      <c r="C40" s="225"/>
      <c r="D40" s="283"/>
    </row>
    <row r="41" s="100" customFormat="1" spans="1:4">
      <c r="A41" s="289" t="s">
        <v>100</v>
      </c>
      <c r="B41" s="286">
        <v>43859</v>
      </c>
      <c r="C41" s="286">
        <v>81634</v>
      </c>
      <c r="D41" s="283">
        <f>B41/C41*100</f>
        <v>53.73</v>
      </c>
    </row>
    <row r="42" s="100" customFormat="1" spans="1:4">
      <c r="A42" s="290" t="s">
        <v>101</v>
      </c>
      <c r="B42" s="291"/>
      <c r="C42" s="225"/>
      <c r="D42" s="283"/>
    </row>
    <row r="43" s="100" customFormat="1" spans="1:4">
      <c r="A43" s="284" t="s">
        <v>102</v>
      </c>
      <c r="B43" s="286"/>
      <c r="C43" s="225"/>
      <c r="D43" s="283"/>
    </row>
    <row r="44" s="100" customFormat="1" spans="1:4">
      <c r="A44" s="284" t="s">
        <v>103</v>
      </c>
      <c r="B44" s="286"/>
      <c r="C44" s="225"/>
      <c r="D44" s="283"/>
    </row>
    <row r="45" s="100" customFormat="1" spans="1:4">
      <c r="A45" s="280" t="s">
        <v>104</v>
      </c>
      <c r="B45" s="225">
        <f>B32+B3+B433+B34+B40+B41+B42+B43</f>
        <v>384826</v>
      </c>
      <c r="C45" s="225">
        <f>C32+C3+C433+C34+C40+C41+C42+C43</f>
        <v>368445</v>
      </c>
      <c r="D45" s="283">
        <f>B45/C45*100</f>
        <v>104.45</v>
      </c>
    </row>
    <row r="46" s="100" customFormat="1" spans="1:4">
      <c r="A46" s="292"/>
      <c r="B46" s="293"/>
      <c r="C46" s="252"/>
      <c r="D46" s="309"/>
    </row>
    <row r="47" spans="1:4">
      <c r="A47" s="292"/>
      <c r="B47" s="293"/>
      <c r="C47" s="231"/>
      <c r="D47" s="310"/>
    </row>
    <row r="48" spans="1:4">
      <c r="A48" s="292"/>
      <c r="B48" s="293"/>
      <c r="C48" s="231"/>
      <c r="D48" s="311"/>
    </row>
    <row r="49" spans="1:3">
      <c r="A49" s="231"/>
      <c r="B49" s="294"/>
      <c r="C49" s="231"/>
    </row>
    <row r="50" spans="1:3">
      <c r="A50" s="231"/>
      <c r="B50" s="294"/>
      <c r="C50" s="231"/>
    </row>
    <row r="51" spans="1:3">
      <c r="A51" s="231"/>
      <c r="B51" s="294"/>
      <c r="C51" s="231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pane ySplit="4" topLeftCell="A17" activePane="bottomLeft" state="frozen"/>
      <selection/>
      <selection pane="bottomLeft" activeCell="B45" sqref="B45"/>
    </sheetView>
  </sheetViews>
  <sheetFormatPr defaultColWidth="9" defaultRowHeight="14.25" outlineLevelCol="6"/>
  <cols>
    <col min="1" max="1" width="33.75" customWidth="1"/>
    <col min="2" max="3" width="13.125" style="295" customWidth="1"/>
    <col min="4" max="4" width="15.125" style="88" customWidth="1"/>
  </cols>
  <sheetData>
    <row r="1" customFormat="1" ht="18" customHeight="1" spans="1:2">
      <c r="A1" s="230" t="s">
        <v>105</v>
      </c>
      <c r="B1" s="231"/>
    </row>
    <row r="2" ht="22.5" spans="1:4">
      <c r="A2" s="270" t="s">
        <v>5</v>
      </c>
      <c r="B2" s="270"/>
      <c r="C2" s="270"/>
      <c r="D2" s="270"/>
    </row>
    <row r="3" spans="1:4">
      <c r="A3" s="251"/>
      <c r="B3" s="296"/>
      <c r="C3" s="297"/>
      <c r="D3" s="272" t="s">
        <v>59</v>
      </c>
    </row>
    <row r="4" ht="42.6" customHeight="1" spans="1:4">
      <c r="A4" s="298" t="s">
        <v>106</v>
      </c>
      <c r="B4" s="299" t="s">
        <v>61</v>
      </c>
      <c r="C4" s="191" t="s">
        <v>62</v>
      </c>
      <c r="D4" s="147" t="s">
        <v>63</v>
      </c>
    </row>
    <row r="5" spans="1:4">
      <c r="A5" s="97" t="s">
        <v>107</v>
      </c>
      <c r="B5" s="261">
        <v>45794.49</v>
      </c>
      <c r="C5" s="262">
        <v>40474</v>
      </c>
      <c r="D5" s="300">
        <f>B5/C5*100</f>
        <v>113.15</v>
      </c>
    </row>
    <row r="6" spans="1:4">
      <c r="A6" s="97" t="s">
        <v>108</v>
      </c>
      <c r="B6" s="301"/>
      <c r="C6" s="302"/>
      <c r="D6" s="300"/>
    </row>
    <row r="7" spans="1:4">
      <c r="A7" s="97" t="s">
        <v>109</v>
      </c>
      <c r="B7" s="261">
        <v>345.85</v>
      </c>
      <c r="C7" s="262">
        <v>368</v>
      </c>
      <c r="D7" s="300">
        <f t="shared" ref="D7:D31" si="0">B7/C7*100</f>
        <v>93.98</v>
      </c>
    </row>
    <row r="8" spans="1:4">
      <c r="A8" s="97" t="s">
        <v>110</v>
      </c>
      <c r="B8" s="261">
        <v>6839.44</v>
      </c>
      <c r="C8" s="262">
        <v>6116</v>
      </c>
      <c r="D8" s="300">
        <f t="shared" si="0"/>
        <v>111.83</v>
      </c>
    </row>
    <row r="9" spans="1:7">
      <c r="A9" s="97" t="s">
        <v>111</v>
      </c>
      <c r="B9" s="261">
        <v>79116.13</v>
      </c>
      <c r="C9" s="262">
        <v>66701</v>
      </c>
      <c r="D9" s="300">
        <f t="shared" si="0"/>
        <v>118.61</v>
      </c>
      <c r="G9" s="135"/>
    </row>
    <row r="10" spans="1:4">
      <c r="A10" s="97" t="s">
        <v>112</v>
      </c>
      <c r="B10" s="261">
        <v>4479.3</v>
      </c>
      <c r="C10" s="262">
        <v>3339</v>
      </c>
      <c r="D10" s="300">
        <f t="shared" si="0"/>
        <v>134.15</v>
      </c>
    </row>
    <row r="11" spans="1:4">
      <c r="A11" s="97" t="s">
        <v>113</v>
      </c>
      <c r="B11" s="261">
        <v>3176.6</v>
      </c>
      <c r="C11" s="262">
        <v>2960</v>
      </c>
      <c r="D11" s="300">
        <f t="shared" si="0"/>
        <v>107.32</v>
      </c>
    </row>
    <row r="12" spans="1:4">
      <c r="A12" s="97" t="s">
        <v>114</v>
      </c>
      <c r="B12" s="261">
        <v>45483.24</v>
      </c>
      <c r="C12" s="262">
        <v>50260</v>
      </c>
      <c r="D12" s="300">
        <f t="shared" si="0"/>
        <v>90.5</v>
      </c>
    </row>
    <row r="13" spans="1:4">
      <c r="A13" s="97" t="s">
        <v>115</v>
      </c>
      <c r="B13" s="261">
        <v>32851.73</v>
      </c>
      <c r="C13" s="262">
        <v>41633</v>
      </c>
      <c r="D13" s="300">
        <f t="shared" si="0"/>
        <v>78.91</v>
      </c>
    </row>
    <row r="14" spans="1:4">
      <c r="A14" s="97" t="s">
        <v>116</v>
      </c>
      <c r="B14" s="261">
        <v>536.14</v>
      </c>
      <c r="C14" s="262">
        <v>532</v>
      </c>
      <c r="D14" s="300">
        <f t="shared" si="0"/>
        <v>100.78</v>
      </c>
    </row>
    <row r="15" spans="1:4">
      <c r="A15" s="97" t="s">
        <v>117</v>
      </c>
      <c r="B15" s="261">
        <v>45000.98</v>
      </c>
      <c r="C15" s="262">
        <v>39917</v>
      </c>
      <c r="D15" s="300">
        <f t="shared" si="0"/>
        <v>112.74</v>
      </c>
    </row>
    <row r="16" spans="1:4">
      <c r="A16" s="97" t="s">
        <v>118</v>
      </c>
      <c r="B16" s="261">
        <v>4195.14</v>
      </c>
      <c r="C16" s="262">
        <v>5914</v>
      </c>
      <c r="D16" s="300">
        <f t="shared" si="0"/>
        <v>70.94</v>
      </c>
    </row>
    <row r="17" spans="1:4">
      <c r="A17" s="97" t="s">
        <v>119</v>
      </c>
      <c r="B17" s="261">
        <v>458.42</v>
      </c>
      <c r="C17" s="262">
        <v>483</v>
      </c>
      <c r="D17" s="300">
        <f t="shared" si="0"/>
        <v>94.91</v>
      </c>
    </row>
    <row r="18" spans="1:4">
      <c r="A18" s="97" t="s">
        <v>120</v>
      </c>
      <c r="B18" s="261">
        <v>9189.26</v>
      </c>
      <c r="C18" s="262">
        <v>6847</v>
      </c>
      <c r="D18" s="300">
        <f t="shared" si="0"/>
        <v>134.21</v>
      </c>
    </row>
    <row r="19" spans="1:4">
      <c r="A19" s="97" t="s">
        <v>121</v>
      </c>
      <c r="B19" s="261">
        <v>668.75</v>
      </c>
      <c r="C19" s="262">
        <v>595</v>
      </c>
      <c r="D19" s="300">
        <f t="shared" si="0"/>
        <v>112.39</v>
      </c>
    </row>
    <row r="20" spans="1:4">
      <c r="A20" s="97" t="s">
        <v>122</v>
      </c>
      <c r="B20" s="301"/>
      <c r="C20" s="302"/>
      <c r="D20" s="300"/>
    </row>
    <row r="21" spans="1:4">
      <c r="A21" s="97" t="s">
        <v>123</v>
      </c>
      <c r="B21" s="261">
        <v>1980</v>
      </c>
      <c r="C21" s="302">
        <v>1382</v>
      </c>
      <c r="D21" s="300">
        <f>B21/C21*100</f>
        <v>143.27</v>
      </c>
    </row>
    <row r="22" spans="1:4">
      <c r="A22" s="97" t="s">
        <v>124</v>
      </c>
      <c r="B22" s="261">
        <v>1430.91</v>
      </c>
      <c r="C22" s="262">
        <v>1483</v>
      </c>
      <c r="D22" s="300">
        <f t="shared" si="0"/>
        <v>96.49</v>
      </c>
    </row>
    <row r="23" spans="1:4">
      <c r="A23" s="97" t="s">
        <v>125</v>
      </c>
      <c r="B23" s="261">
        <v>16868.18</v>
      </c>
      <c r="C23" s="262">
        <v>15684</v>
      </c>
      <c r="D23" s="300">
        <f t="shared" si="0"/>
        <v>107.55</v>
      </c>
    </row>
    <row r="24" spans="1:4">
      <c r="A24" s="97" t="s">
        <v>126</v>
      </c>
      <c r="B24" s="301"/>
      <c r="C24" s="302"/>
      <c r="D24" s="300"/>
    </row>
    <row r="25" spans="1:4">
      <c r="A25" s="303" t="s">
        <v>127</v>
      </c>
      <c r="B25" s="261">
        <v>2004.93</v>
      </c>
      <c r="C25" s="262">
        <v>1705</v>
      </c>
      <c r="D25" s="300">
        <f t="shared" si="0"/>
        <v>117.59</v>
      </c>
    </row>
    <row r="26" spans="1:4">
      <c r="A26" s="303" t="s">
        <v>128</v>
      </c>
      <c r="B26" s="261">
        <v>3367</v>
      </c>
      <c r="C26" s="262">
        <v>3394</v>
      </c>
      <c r="D26" s="300">
        <f t="shared" si="0"/>
        <v>99.2</v>
      </c>
    </row>
    <row r="27" spans="1:4">
      <c r="A27" s="303" t="s">
        <v>129</v>
      </c>
      <c r="B27" s="261">
        <v>15037.71</v>
      </c>
      <c r="C27" s="262">
        <v>6345</v>
      </c>
      <c r="D27" s="300">
        <f t="shared" si="0"/>
        <v>237</v>
      </c>
    </row>
    <row r="28" spans="1:4">
      <c r="A28" s="303" t="s">
        <v>130</v>
      </c>
      <c r="B28" s="261">
        <v>13598</v>
      </c>
      <c r="C28" s="262">
        <v>11056</v>
      </c>
      <c r="D28" s="300">
        <f t="shared" si="0"/>
        <v>122.99</v>
      </c>
    </row>
    <row r="29" spans="1:4">
      <c r="A29" s="303" t="s">
        <v>131</v>
      </c>
      <c r="B29" s="261">
        <v>100</v>
      </c>
      <c r="C29" s="262">
        <v>50</v>
      </c>
      <c r="D29" s="300">
        <f t="shared" si="0"/>
        <v>200</v>
      </c>
    </row>
    <row r="30" ht="16.15" customHeight="1" spans="1:4">
      <c r="A30" s="269" t="s">
        <v>132</v>
      </c>
      <c r="B30" s="304">
        <f>SUM(B5:B29)</f>
        <v>332522.2</v>
      </c>
      <c r="C30" s="305">
        <f>SUM(C5:C29)</f>
        <v>307238</v>
      </c>
      <c r="D30" s="300">
        <f t="shared" si="0"/>
        <v>108.23</v>
      </c>
    </row>
    <row r="31" s="100" customFormat="1" ht="15" customHeight="1" spans="1:4">
      <c r="A31" s="260" t="s">
        <v>133</v>
      </c>
      <c r="B31" s="261">
        <v>2303.4</v>
      </c>
      <c r="C31" s="262">
        <v>11207</v>
      </c>
      <c r="D31" s="256">
        <f>B31/C31</f>
        <v>0.2055</v>
      </c>
    </row>
    <row r="32" s="100" customFormat="1" ht="15" customHeight="1" spans="1:4">
      <c r="A32" s="260" t="s">
        <v>134</v>
      </c>
      <c r="B32" s="255">
        <f>B33+B37+B38+B39+B40+B41+B42+B43</f>
        <v>50000</v>
      </c>
      <c r="C32" s="255">
        <f>C33+C37+C38+C39+C40+C41+C42+C43</f>
        <v>50000</v>
      </c>
      <c r="D32" s="256"/>
    </row>
    <row r="33" s="100" customFormat="1" ht="15" customHeight="1" spans="1:4">
      <c r="A33" s="263" t="s">
        <v>135</v>
      </c>
      <c r="B33" s="255"/>
      <c r="C33" s="255"/>
      <c r="D33" s="256"/>
    </row>
    <row r="34" s="100" customFormat="1" ht="15" customHeight="1" spans="1:4">
      <c r="A34" s="263" t="s">
        <v>136</v>
      </c>
      <c r="B34" s="255"/>
      <c r="C34" s="255"/>
      <c r="D34" s="256"/>
    </row>
    <row r="35" s="100" customFormat="1" ht="15" customHeight="1" spans="1:4">
      <c r="A35" s="264" t="s">
        <v>137</v>
      </c>
      <c r="B35" s="255"/>
      <c r="C35" s="255"/>
      <c r="D35" s="256"/>
    </row>
    <row r="36" s="100" customFormat="1" ht="15.6" customHeight="1" spans="1:4">
      <c r="A36" s="264" t="s">
        <v>138</v>
      </c>
      <c r="B36" s="255"/>
      <c r="C36" s="255"/>
      <c r="D36" s="256"/>
    </row>
    <row r="37" s="100" customFormat="1" spans="1:4">
      <c r="A37" s="263" t="s">
        <v>139</v>
      </c>
      <c r="B37" s="255">
        <v>50000</v>
      </c>
      <c r="C37" s="265">
        <v>50000</v>
      </c>
      <c r="D37" s="256">
        <f>B37/C37</f>
        <v>1</v>
      </c>
    </row>
    <row r="38" s="100" customFormat="1" spans="1:4">
      <c r="A38" s="266" t="s">
        <v>140</v>
      </c>
      <c r="B38" s="255"/>
      <c r="C38" s="265"/>
      <c r="D38" s="256"/>
    </row>
    <row r="39" s="100" customFormat="1" spans="1:4">
      <c r="A39" s="267" t="s">
        <v>141</v>
      </c>
      <c r="B39" s="255"/>
      <c r="C39" s="265"/>
      <c r="D39" s="256"/>
    </row>
    <row r="40" s="100" customFormat="1" spans="1:4">
      <c r="A40" s="264" t="s">
        <v>142</v>
      </c>
      <c r="B40" s="255"/>
      <c r="C40" s="265"/>
      <c r="D40" s="256"/>
    </row>
    <row r="41" s="100" customFormat="1" spans="1:4">
      <c r="A41" s="266" t="s">
        <v>143</v>
      </c>
      <c r="B41" s="255"/>
      <c r="C41" s="265"/>
      <c r="D41" s="256"/>
    </row>
    <row r="42" s="100" customFormat="1" spans="1:4">
      <c r="A42" s="263" t="s">
        <v>144</v>
      </c>
      <c r="B42" s="255"/>
      <c r="C42" s="265"/>
      <c r="D42" s="256"/>
    </row>
    <row r="43" s="100" customFormat="1" spans="1:4">
      <c r="A43" s="266" t="s">
        <v>145</v>
      </c>
      <c r="B43" s="255"/>
      <c r="C43" s="268"/>
      <c r="D43" s="256"/>
    </row>
    <row r="44" s="100" customFormat="1" spans="1:4">
      <c r="A44" s="269" t="s">
        <v>146</v>
      </c>
      <c r="B44" s="255">
        <v>384826</v>
      </c>
      <c r="C44" s="255">
        <f>C30+C31+C32</f>
        <v>368445</v>
      </c>
      <c r="D44" s="255">
        <f>D30+D31+D32</f>
        <v>108.4355</v>
      </c>
    </row>
    <row r="45" s="100" customFormat="1" spans="2:4">
      <c r="B45" s="306"/>
      <c r="C45" s="306"/>
      <c r="D45" s="101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workbookViewId="0">
      <pane ySplit="4" topLeftCell="A5" activePane="bottomLeft" state="frozen"/>
      <selection/>
      <selection pane="bottomLeft" activeCell="J17" sqref="J17"/>
    </sheetView>
  </sheetViews>
  <sheetFormatPr defaultColWidth="9" defaultRowHeight="14.25" outlineLevelCol="6"/>
  <cols>
    <col min="1" max="1" width="33.25" customWidth="1"/>
    <col min="2" max="2" width="20.125" style="107" customWidth="1"/>
    <col min="3" max="3" width="15.625" customWidth="1"/>
    <col min="4" max="4" width="16.5" style="88" customWidth="1"/>
  </cols>
  <sheetData>
    <row r="1" customFormat="1" ht="18" customHeight="1" spans="1:2">
      <c r="A1" s="230" t="s">
        <v>147</v>
      </c>
      <c r="B1" s="231"/>
    </row>
    <row r="2" ht="22.5" spans="1:4">
      <c r="A2" s="270" t="s">
        <v>7</v>
      </c>
      <c r="B2" s="270"/>
      <c r="C2" s="270"/>
      <c r="D2" s="270"/>
    </row>
    <row r="3" spans="1:4">
      <c r="A3" s="251"/>
      <c r="B3" s="271"/>
      <c r="C3" s="231"/>
      <c r="D3" s="272" t="s">
        <v>59</v>
      </c>
    </row>
    <row r="4" ht="44.45" customHeight="1" spans="1:4">
      <c r="A4" s="273" t="s">
        <v>60</v>
      </c>
      <c r="B4" s="131" t="s">
        <v>61</v>
      </c>
      <c r="C4" s="114" t="s">
        <v>62</v>
      </c>
      <c r="D4" s="114" t="s">
        <v>63</v>
      </c>
    </row>
    <row r="5" spans="1:4">
      <c r="A5" s="274" t="s">
        <v>64</v>
      </c>
      <c r="B5" s="225">
        <f>SUM(B6:B22)</f>
        <v>144900</v>
      </c>
      <c r="C5" s="225">
        <f>SUM(C6:C22)</f>
        <v>129380</v>
      </c>
      <c r="D5" s="275">
        <f t="shared" ref="D5:D8" si="0">B5/C5*100</f>
        <v>112</v>
      </c>
    </row>
    <row r="6" spans="1:4">
      <c r="A6" s="276" t="s">
        <v>65</v>
      </c>
      <c r="B6" s="277">
        <v>54560</v>
      </c>
      <c r="C6" s="225">
        <v>49350</v>
      </c>
      <c r="D6" s="275">
        <f t="shared" si="0"/>
        <v>110.56</v>
      </c>
    </row>
    <row r="7" spans="1:4">
      <c r="A7" s="278" t="s">
        <v>66</v>
      </c>
      <c r="B7" s="225"/>
      <c r="C7" s="279"/>
      <c r="D7" s="279"/>
    </row>
    <row r="8" spans="1:4">
      <c r="A8" s="276" t="s">
        <v>67</v>
      </c>
      <c r="B8" s="277">
        <v>21800</v>
      </c>
      <c r="C8" s="225">
        <v>25480</v>
      </c>
      <c r="D8" s="275">
        <f t="shared" si="0"/>
        <v>85.56</v>
      </c>
    </row>
    <row r="9" spans="1:7">
      <c r="A9" s="278" t="s">
        <v>68</v>
      </c>
      <c r="B9" s="225"/>
      <c r="C9" s="279"/>
      <c r="D9" s="279"/>
      <c r="G9" s="135"/>
    </row>
    <row r="10" spans="1:4">
      <c r="A10" s="278" t="s">
        <v>69</v>
      </c>
      <c r="B10" s="225"/>
      <c r="C10" s="279"/>
      <c r="D10" s="279"/>
    </row>
    <row r="11" spans="1:4">
      <c r="A11" s="276" t="s">
        <v>70</v>
      </c>
      <c r="B11" s="277">
        <v>10</v>
      </c>
      <c r="C11" s="225">
        <v>10</v>
      </c>
      <c r="D11" s="275">
        <f t="shared" ref="D11:D16" si="1">B11/C11*100</f>
        <v>100</v>
      </c>
    </row>
    <row r="12" spans="1:4">
      <c r="A12" s="276" t="s">
        <v>71</v>
      </c>
      <c r="B12" s="277">
        <v>12610</v>
      </c>
      <c r="C12" s="225">
        <v>11900</v>
      </c>
      <c r="D12" s="275">
        <f t="shared" si="1"/>
        <v>105.97</v>
      </c>
    </row>
    <row r="13" spans="1:4">
      <c r="A13" s="276" t="s">
        <v>72</v>
      </c>
      <c r="B13" s="277">
        <v>21770</v>
      </c>
      <c r="C13" s="225">
        <v>19300</v>
      </c>
      <c r="D13" s="275">
        <f t="shared" si="1"/>
        <v>112.8</v>
      </c>
    </row>
    <row r="14" spans="1:4">
      <c r="A14" s="276" t="s">
        <v>73</v>
      </c>
      <c r="B14" s="277">
        <v>6100</v>
      </c>
      <c r="C14" s="225">
        <v>7660</v>
      </c>
      <c r="D14" s="275">
        <f t="shared" si="1"/>
        <v>79.63</v>
      </c>
    </row>
    <row r="15" spans="1:4">
      <c r="A15" s="276" t="s">
        <v>74</v>
      </c>
      <c r="B15" s="277">
        <v>4450</v>
      </c>
      <c r="C15" s="225">
        <v>4680</v>
      </c>
      <c r="D15" s="275">
        <f t="shared" si="1"/>
        <v>95.09</v>
      </c>
    </row>
    <row r="16" spans="1:4">
      <c r="A16" s="276" t="s">
        <v>75</v>
      </c>
      <c r="B16" s="277">
        <v>23550</v>
      </c>
      <c r="C16" s="225">
        <v>10950</v>
      </c>
      <c r="D16" s="275">
        <f t="shared" si="1"/>
        <v>215.07</v>
      </c>
    </row>
    <row r="17" spans="1:4">
      <c r="A17" s="278" t="s">
        <v>76</v>
      </c>
      <c r="B17" s="225"/>
      <c r="C17" s="279"/>
      <c r="D17" s="279"/>
    </row>
    <row r="18" spans="1:4">
      <c r="A18" s="278" t="s">
        <v>77</v>
      </c>
      <c r="B18" s="225"/>
      <c r="C18" s="279"/>
      <c r="D18" s="279"/>
    </row>
    <row r="19" spans="1:4">
      <c r="A19" s="278" t="s">
        <v>78</v>
      </c>
      <c r="B19" s="225"/>
      <c r="C19" s="279"/>
      <c r="D19" s="279"/>
    </row>
    <row r="20" spans="1:4">
      <c r="A20" s="278" t="s">
        <v>79</v>
      </c>
      <c r="B20" s="225"/>
      <c r="C20" s="279"/>
      <c r="D20" s="279"/>
    </row>
    <row r="21" spans="1:4">
      <c r="A21" s="276" t="s">
        <v>80</v>
      </c>
      <c r="B21" s="277">
        <v>50</v>
      </c>
      <c r="C21" s="225">
        <v>50</v>
      </c>
      <c r="D21" s="275">
        <f t="shared" ref="D21:D45" si="2">B21/C21*100</f>
        <v>100</v>
      </c>
    </row>
    <row r="22" spans="1:4">
      <c r="A22" s="276" t="s">
        <v>81</v>
      </c>
      <c r="B22" s="277"/>
      <c r="C22" s="225"/>
      <c r="D22" s="275"/>
    </row>
    <row r="23" spans="1:4">
      <c r="A23" s="274" t="s">
        <v>82</v>
      </c>
      <c r="B23" s="225">
        <f>SUM(B24:B31)</f>
        <v>27550</v>
      </c>
      <c r="C23" s="225">
        <f>SUM(C24:C31)</f>
        <v>32220</v>
      </c>
      <c r="D23" s="275">
        <f t="shared" si="2"/>
        <v>85.51</v>
      </c>
    </row>
    <row r="24" spans="1:4">
      <c r="A24" s="276" t="s">
        <v>83</v>
      </c>
      <c r="B24" s="277">
        <v>11300</v>
      </c>
      <c r="C24" s="277">
        <v>6000</v>
      </c>
      <c r="D24" s="275">
        <f t="shared" si="2"/>
        <v>188.33</v>
      </c>
    </row>
    <row r="25" spans="1:4">
      <c r="A25" s="276" t="s">
        <v>84</v>
      </c>
      <c r="B25" s="277">
        <v>5650</v>
      </c>
      <c r="C25" s="277">
        <v>6000</v>
      </c>
      <c r="D25" s="275">
        <f t="shared" si="2"/>
        <v>94.17</v>
      </c>
    </row>
    <row r="26" spans="1:4">
      <c r="A26" s="276" t="s">
        <v>85</v>
      </c>
      <c r="B26" s="277">
        <v>1830</v>
      </c>
      <c r="C26" s="277">
        <v>3000</v>
      </c>
      <c r="D26" s="275">
        <f t="shared" si="2"/>
        <v>61</v>
      </c>
    </row>
    <row r="27" spans="1:4">
      <c r="A27" s="276" t="s">
        <v>86</v>
      </c>
      <c r="B27" s="277">
        <v>850</v>
      </c>
      <c r="C27" s="277">
        <v>845</v>
      </c>
      <c r="D27" s="275">
        <f t="shared" si="2"/>
        <v>100.59</v>
      </c>
    </row>
    <row r="28" spans="1:4">
      <c r="A28" s="276" t="s">
        <v>87</v>
      </c>
      <c r="B28" s="277">
        <v>6920</v>
      </c>
      <c r="C28" s="277">
        <v>4675</v>
      </c>
      <c r="D28" s="275">
        <f t="shared" si="2"/>
        <v>148.02</v>
      </c>
    </row>
    <row r="29" spans="1:4">
      <c r="A29" s="276" t="s">
        <v>88</v>
      </c>
      <c r="B29" s="277"/>
      <c r="C29" s="277"/>
      <c r="D29" s="275"/>
    </row>
    <row r="30" spans="1:4">
      <c r="A30" s="276" t="s">
        <v>89</v>
      </c>
      <c r="B30" s="277"/>
      <c r="C30" s="277"/>
      <c r="D30" s="275"/>
    </row>
    <row r="31" spans="1:4">
      <c r="A31" s="276" t="s">
        <v>90</v>
      </c>
      <c r="B31" s="277">
        <v>1000</v>
      </c>
      <c r="C31" s="277">
        <v>11700</v>
      </c>
      <c r="D31" s="275">
        <f t="shared" si="2"/>
        <v>8.55</v>
      </c>
    </row>
    <row r="32" spans="1:4">
      <c r="A32" s="280" t="s">
        <v>91</v>
      </c>
      <c r="B32" s="225">
        <f>B5+B23</f>
        <v>172450</v>
      </c>
      <c r="C32" s="225">
        <f>C5+C23</f>
        <v>161600</v>
      </c>
      <c r="D32" s="275">
        <f t="shared" si="2"/>
        <v>106.71</v>
      </c>
    </row>
    <row r="33" s="100" customFormat="1" spans="1:4">
      <c r="A33" s="281" t="s">
        <v>92</v>
      </c>
      <c r="B33" s="282"/>
      <c r="C33" s="225"/>
      <c r="D33" s="283"/>
    </row>
    <row r="34" s="100" customFormat="1" spans="1:4">
      <c r="A34" s="281" t="s">
        <v>93</v>
      </c>
      <c r="B34" s="225">
        <f>B35+B39</f>
        <v>84216.6</v>
      </c>
      <c r="C34" s="225">
        <f>C35+C39</f>
        <v>92244</v>
      </c>
      <c r="D34" s="283">
        <f t="shared" si="2"/>
        <v>91.3</v>
      </c>
    </row>
    <row r="35" s="100" customFormat="1" spans="1:4">
      <c r="A35" s="284" t="s">
        <v>94</v>
      </c>
      <c r="B35" s="225">
        <f>SUM(B36:B38)</f>
        <v>40917</v>
      </c>
      <c r="C35" s="225">
        <f>SUM(C36:C38)</f>
        <v>46811</v>
      </c>
      <c r="D35" s="283">
        <f t="shared" si="2"/>
        <v>87.41</v>
      </c>
    </row>
    <row r="36" s="100" customFormat="1" spans="1:4">
      <c r="A36" s="285" t="s">
        <v>95</v>
      </c>
      <c r="B36" s="286">
        <v>8376</v>
      </c>
      <c r="C36" s="225">
        <v>8376</v>
      </c>
      <c r="D36" s="283">
        <f t="shared" si="2"/>
        <v>100</v>
      </c>
    </row>
    <row r="37" s="100" customFormat="1" spans="1:4">
      <c r="A37" s="285" t="s">
        <v>96</v>
      </c>
      <c r="B37" s="286">
        <v>28310</v>
      </c>
      <c r="C37" s="225">
        <v>20000</v>
      </c>
      <c r="D37" s="283">
        <f t="shared" si="2"/>
        <v>141.55</v>
      </c>
    </row>
    <row r="38" s="100" customFormat="1" spans="1:4">
      <c r="A38" s="285" t="s">
        <v>97</v>
      </c>
      <c r="B38" s="286">
        <v>4231</v>
      </c>
      <c r="C38" s="225">
        <v>18435</v>
      </c>
      <c r="D38" s="283">
        <f t="shared" si="2"/>
        <v>22.95</v>
      </c>
    </row>
    <row r="39" s="100" customFormat="1" spans="1:4">
      <c r="A39" s="287" t="s">
        <v>98</v>
      </c>
      <c r="B39" s="288">
        <f>50000-6700.4</f>
        <v>43299.6</v>
      </c>
      <c r="C39" s="225">
        <v>45433</v>
      </c>
      <c r="D39" s="283">
        <f t="shared" si="2"/>
        <v>95.3</v>
      </c>
    </row>
    <row r="40" s="100" customFormat="1" spans="1:4">
      <c r="A40" s="289" t="s">
        <v>99</v>
      </c>
      <c r="B40" s="286"/>
      <c r="C40" s="225"/>
      <c r="D40" s="283"/>
    </row>
    <row r="41" s="100" customFormat="1" spans="1:4">
      <c r="A41" s="289" t="s">
        <v>100</v>
      </c>
      <c r="B41" s="286">
        <v>43859</v>
      </c>
      <c r="C41" s="286">
        <v>81634</v>
      </c>
      <c r="D41" s="283">
        <f t="shared" si="2"/>
        <v>53.73</v>
      </c>
    </row>
    <row r="42" s="100" customFormat="1" spans="1:4">
      <c r="A42" s="290" t="s">
        <v>148</v>
      </c>
      <c r="B42" s="291"/>
      <c r="C42" s="225"/>
      <c r="D42" s="283"/>
    </row>
    <row r="43" s="100" customFormat="1" spans="1:4">
      <c r="A43" s="284" t="s">
        <v>102</v>
      </c>
      <c r="B43" s="286"/>
      <c r="C43" s="225"/>
      <c r="D43" s="283"/>
    </row>
    <row r="44" s="100" customFormat="1" spans="1:4">
      <c r="A44" s="284" t="s">
        <v>103</v>
      </c>
      <c r="B44" s="286"/>
      <c r="C44" s="225"/>
      <c r="D44" s="283"/>
    </row>
    <row r="45" s="100" customFormat="1" spans="1:4">
      <c r="A45" s="280" t="s">
        <v>104</v>
      </c>
      <c r="B45" s="225">
        <f>B32+B3+B433+B34+B40+B41+B42+B43</f>
        <v>300525.6</v>
      </c>
      <c r="C45" s="225">
        <f>C32+C3+C433+C34+C40+C41+C42+C43</f>
        <v>335478</v>
      </c>
      <c r="D45" s="283">
        <f t="shared" si="2"/>
        <v>89.58</v>
      </c>
    </row>
    <row r="46" spans="1:3">
      <c r="A46" s="292"/>
      <c r="B46" s="293"/>
      <c r="C46" s="231"/>
    </row>
    <row r="47" spans="1:3">
      <c r="A47" s="292"/>
      <c r="B47" s="293"/>
      <c r="C47" s="231"/>
    </row>
    <row r="48" spans="1:3">
      <c r="A48" s="292"/>
      <c r="B48" s="293"/>
      <c r="C48" s="231"/>
    </row>
    <row r="49" spans="1:3">
      <c r="A49" s="231"/>
      <c r="B49" s="294"/>
      <c r="C49" s="231"/>
    </row>
    <row r="50" spans="1:3">
      <c r="A50" s="231"/>
      <c r="B50" s="294"/>
      <c r="C50" s="231"/>
    </row>
    <row r="51" spans="1:3">
      <c r="A51" s="231"/>
      <c r="B51" s="294"/>
      <c r="C51" s="231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4" topLeftCell="A5" activePane="bottomLeft" state="frozen"/>
      <selection/>
      <selection pane="bottomLeft" activeCell="G27" sqref="G27"/>
    </sheetView>
  </sheetViews>
  <sheetFormatPr defaultColWidth="9" defaultRowHeight="14.25" outlineLevelCol="6"/>
  <cols>
    <col min="1" max="1" width="38.375" style="100" customWidth="1"/>
    <col min="2" max="2" width="12.125" style="100" customWidth="1"/>
    <col min="3" max="3" width="13.375" style="100" customWidth="1"/>
    <col min="4" max="4" width="15.125" style="100" customWidth="1"/>
    <col min="5" max="16384" width="9" style="100"/>
  </cols>
  <sheetData>
    <row r="1" s="100" customFormat="1" ht="18" customHeight="1" spans="1:2">
      <c r="A1" s="251" t="s">
        <v>149</v>
      </c>
      <c r="B1" s="252"/>
    </row>
    <row r="2" ht="22.5" spans="1:4">
      <c r="A2" s="232" t="s">
        <v>9</v>
      </c>
      <c r="B2" s="232"/>
      <c r="C2" s="232"/>
      <c r="D2" s="232"/>
    </row>
    <row r="3" s="100" customFormat="1" ht="19.5" customHeight="1" spans="1:4">
      <c r="A3" s="251"/>
      <c r="B3" s="252"/>
      <c r="D3" s="253" t="s">
        <v>59</v>
      </c>
    </row>
    <row r="4" ht="44.25" customHeight="1" spans="1:4">
      <c r="A4" s="133" t="s">
        <v>150</v>
      </c>
      <c r="B4" s="133" t="s">
        <v>61</v>
      </c>
      <c r="C4" s="254" t="s">
        <v>62</v>
      </c>
      <c r="D4" s="254" t="s">
        <v>63</v>
      </c>
    </row>
    <row r="5" spans="1:4">
      <c r="A5" s="97" t="s">
        <v>107</v>
      </c>
      <c r="B5" s="255">
        <v>32508.85</v>
      </c>
      <c r="C5" s="255">
        <v>30114</v>
      </c>
      <c r="D5" s="256">
        <f t="shared" ref="D5:D16" si="0">B5/C5</f>
        <v>1.0795</v>
      </c>
    </row>
    <row r="6" spans="1:4">
      <c r="A6" s="97" t="s">
        <v>108</v>
      </c>
      <c r="B6" s="255"/>
      <c r="C6" s="257"/>
      <c r="D6" s="256" t="s">
        <v>151</v>
      </c>
    </row>
    <row r="7" spans="1:4">
      <c r="A7" s="97" t="s">
        <v>109</v>
      </c>
      <c r="B7" s="255">
        <v>321.75</v>
      </c>
      <c r="C7" s="257">
        <v>315</v>
      </c>
      <c r="D7" s="256">
        <f t="shared" si="0"/>
        <v>1.0214</v>
      </c>
    </row>
    <row r="8" spans="1:4">
      <c r="A8" s="97" t="s">
        <v>110</v>
      </c>
      <c r="B8" s="255">
        <v>5070.91</v>
      </c>
      <c r="C8" s="257">
        <v>4985</v>
      </c>
      <c r="D8" s="256">
        <f t="shared" si="0"/>
        <v>1.0172</v>
      </c>
    </row>
    <row r="9" spans="1:7">
      <c r="A9" s="97" t="s">
        <v>111</v>
      </c>
      <c r="B9" s="255">
        <v>78936.63</v>
      </c>
      <c r="C9" s="257">
        <v>66619</v>
      </c>
      <c r="D9" s="256">
        <f t="shared" si="0"/>
        <v>1.1849</v>
      </c>
      <c r="G9" s="258"/>
    </row>
    <row r="10" spans="1:4">
      <c r="A10" s="97" t="s">
        <v>112</v>
      </c>
      <c r="B10" s="255">
        <v>3868.3</v>
      </c>
      <c r="C10" s="257">
        <v>2843</v>
      </c>
      <c r="D10" s="256">
        <f t="shared" si="0"/>
        <v>1.3606</v>
      </c>
    </row>
    <row r="11" spans="1:4">
      <c r="A11" s="97" t="s">
        <v>113</v>
      </c>
      <c r="B11" s="255">
        <v>3014.6</v>
      </c>
      <c r="C11" s="257">
        <v>2847</v>
      </c>
      <c r="D11" s="256">
        <f t="shared" si="0"/>
        <v>1.0589</v>
      </c>
    </row>
    <row r="12" spans="1:4">
      <c r="A12" s="97" t="s">
        <v>114</v>
      </c>
      <c r="B12" s="255">
        <v>41805.86</v>
      </c>
      <c r="C12" s="257">
        <v>43931</v>
      </c>
      <c r="D12" s="256">
        <f t="shared" si="0"/>
        <v>0.9516</v>
      </c>
    </row>
    <row r="13" spans="1:4">
      <c r="A13" s="97" t="s">
        <v>115</v>
      </c>
      <c r="B13" s="255">
        <v>32303.06</v>
      </c>
      <c r="C13" s="257">
        <v>40857</v>
      </c>
      <c r="D13" s="256">
        <f t="shared" si="0"/>
        <v>0.7906</v>
      </c>
    </row>
    <row r="14" spans="1:4">
      <c r="A14" s="97" t="s">
        <v>116</v>
      </c>
      <c r="B14" s="255">
        <v>25.14</v>
      </c>
      <c r="C14" s="257">
        <v>0</v>
      </c>
      <c r="D14" s="256" t="s">
        <v>151</v>
      </c>
    </row>
    <row r="15" spans="1:4">
      <c r="A15" s="97" t="s">
        <v>117</v>
      </c>
      <c r="B15" s="255">
        <v>39832.51</v>
      </c>
      <c r="C15" s="257">
        <v>32731</v>
      </c>
      <c r="D15" s="256">
        <f t="shared" si="0"/>
        <v>1.217</v>
      </c>
    </row>
    <row r="16" spans="1:4">
      <c r="A16" s="97" t="s">
        <v>118</v>
      </c>
      <c r="B16" s="255">
        <v>2145.99</v>
      </c>
      <c r="C16" s="257">
        <v>2084</v>
      </c>
      <c r="D16" s="256">
        <f t="shared" si="0"/>
        <v>1.0297</v>
      </c>
    </row>
    <row r="17" spans="1:4">
      <c r="A17" s="97" t="s">
        <v>119</v>
      </c>
      <c r="B17" s="255">
        <v>457.42</v>
      </c>
      <c r="C17" s="257">
        <v>483</v>
      </c>
      <c r="D17" s="256" t="s">
        <v>151</v>
      </c>
    </row>
    <row r="18" spans="1:4">
      <c r="A18" s="97" t="s">
        <v>152</v>
      </c>
      <c r="B18" s="255">
        <v>4686.26</v>
      </c>
      <c r="C18" s="257">
        <v>6749</v>
      </c>
      <c r="D18" s="256">
        <f t="shared" ref="D18:D23" si="1">B18/C18</f>
        <v>0.6944</v>
      </c>
    </row>
    <row r="19" spans="1:4">
      <c r="A19" s="97" t="s">
        <v>121</v>
      </c>
      <c r="B19" s="255">
        <v>668.75</v>
      </c>
      <c r="C19" s="257">
        <v>595</v>
      </c>
      <c r="D19" s="256">
        <f t="shared" si="1"/>
        <v>1.1239</v>
      </c>
    </row>
    <row r="20" spans="1:4">
      <c r="A20" s="97" t="s">
        <v>122</v>
      </c>
      <c r="B20" s="255"/>
      <c r="C20" s="257"/>
      <c r="D20" s="256" t="s">
        <v>151</v>
      </c>
    </row>
    <row r="21" spans="1:4">
      <c r="A21" s="97" t="s">
        <v>123</v>
      </c>
      <c r="B21" s="255">
        <v>1980</v>
      </c>
      <c r="C21" s="257">
        <v>1382</v>
      </c>
      <c r="D21" s="256">
        <f>B21/C21</f>
        <v>1.4327</v>
      </c>
    </row>
    <row r="22" spans="1:4">
      <c r="A22" s="97" t="s">
        <v>124</v>
      </c>
      <c r="B22" s="255">
        <v>1236.11</v>
      </c>
      <c r="C22" s="257">
        <v>1305</v>
      </c>
      <c r="D22" s="256">
        <f t="shared" si="1"/>
        <v>0.9472</v>
      </c>
    </row>
    <row r="23" spans="1:4">
      <c r="A23" s="97" t="s">
        <v>125</v>
      </c>
      <c r="B23" s="255">
        <v>15724.52</v>
      </c>
      <c r="C23" s="257">
        <v>14615</v>
      </c>
      <c r="D23" s="256">
        <f t="shared" si="1"/>
        <v>1.0759</v>
      </c>
    </row>
    <row r="24" spans="1:4">
      <c r="A24" s="97" t="s">
        <v>126</v>
      </c>
      <c r="B24" s="255"/>
      <c r="C24" s="257"/>
      <c r="D24" s="256" t="s">
        <v>151</v>
      </c>
    </row>
    <row r="25" spans="1:4">
      <c r="A25" s="97" t="s">
        <v>127</v>
      </c>
      <c r="B25" s="255">
        <v>1910.83</v>
      </c>
      <c r="C25" s="257">
        <v>1561</v>
      </c>
      <c r="D25" s="256">
        <f t="shared" ref="D25:D28" si="2">B25/C25</f>
        <v>1.2241</v>
      </c>
    </row>
    <row r="26" spans="1:4">
      <c r="A26" s="97" t="s">
        <v>128</v>
      </c>
      <c r="B26" s="255">
        <v>3019</v>
      </c>
      <c r="C26" s="257">
        <v>2870</v>
      </c>
      <c r="D26" s="256">
        <f t="shared" si="2"/>
        <v>1.0519</v>
      </c>
    </row>
    <row r="27" spans="1:4">
      <c r="A27" s="97" t="s">
        <v>129</v>
      </c>
      <c r="B27" s="255">
        <v>15007.71</v>
      </c>
      <c r="C27" s="257">
        <v>6279</v>
      </c>
      <c r="D27" s="256">
        <f t="shared" si="2"/>
        <v>2.3901</v>
      </c>
    </row>
    <row r="28" spans="1:4">
      <c r="A28" s="97" t="s">
        <v>130</v>
      </c>
      <c r="B28" s="255">
        <v>13598</v>
      </c>
      <c r="C28" s="257">
        <v>11056</v>
      </c>
      <c r="D28" s="256">
        <f t="shared" si="2"/>
        <v>1.2299</v>
      </c>
    </row>
    <row r="29" spans="1:4">
      <c r="A29" s="97" t="s">
        <v>131</v>
      </c>
      <c r="B29" s="255">
        <v>100</v>
      </c>
      <c r="C29" s="257">
        <v>50</v>
      </c>
      <c r="D29" s="256" t="s">
        <v>151</v>
      </c>
    </row>
    <row r="30" ht="16.15" customHeight="1" spans="1:4">
      <c r="A30" s="259" t="s">
        <v>132</v>
      </c>
      <c r="B30" s="255">
        <f>SUM(B5:B29)</f>
        <v>298222.2</v>
      </c>
      <c r="C30" s="255">
        <f>SUM(C5:C29)</f>
        <v>274271</v>
      </c>
      <c r="D30" s="256">
        <f t="shared" ref="D30:D32" si="3">B30/C30</f>
        <v>1.0873</v>
      </c>
    </row>
    <row r="31" ht="15" customHeight="1" spans="1:4">
      <c r="A31" s="260" t="s">
        <v>133</v>
      </c>
      <c r="B31" s="261">
        <v>2303.4</v>
      </c>
      <c r="C31" s="262">
        <v>11207</v>
      </c>
      <c r="D31" s="256">
        <f t="shared" si="3"/>
        <v>0.2055</v>
      </c>
    </row>
    <row r="32" ht="15" customHeight="1" spans="1:4">
      <c r="A32" s="260" t="s">
        <v>134</v>
      </c>
      <c r="B32" s="255">
        <f>B33+B37+B38+B39+B40+B41+B42+B43</f>
        <v>0</v>
      </c>
      <c r="C32" s="255">
        <f>C33+C37+C38+C39+C40+C41+C42+C43</f>
        <v>50000</v>
      </c>
      <c r="D32" s="256">
        <f t="shared" si="3"/>
        <v>0</v>
      </c>
    </row>
    <row r="33" ht="15" customHeight="1" spans="1:4">
      <c r="A33" s="263" t="s">
        <v>135</v>
      </c>
      <c r="B33" s="255"/>
      <c r="C33" s="255"/>
      <c r="D33" s="256"/>
    </row>
    <row r="34" ht="15" customHeight="1" spans="1:4">
      <c r="A34" s="263" t="s">
        <v>136</v>
      </c>
      <c r="B34" s="255"/>
      <c r="C34" s="255"/>
      <c r="D34" s="256"/>
    </row>
    <row r="35" ht="15" customHeight="1" spans="1:4">
      <c r="A35" s="264" t="s">
        <v>137</v>
      </c>
      <c r="B35" s="255"/>
      <c r="C35" s="255"/>
      <c r="D35" s="256"/>
    </row>
    <row r="36" ht="15.6" customHeight="1" spans="1:4">
      <c r="A36" s="264" t="s">
        <v>138</v>
      </c>
      <c r="B36" s="255"/>
      <c r="C36" s="255"/>
      <c r="D36" s="256"/>
    </row>
    <row r="37" spans="1:4">
      <c r="A37" s="263" t="s">
        <v>139</v>
      </c>
      <c r="B37" s="255"/>
      <c r="C37" s="265">
        <v>50000</v>
      </c>
      <c r="D37" s="256">
        <f>B37/C37</f>
        <v>0</v>
      </c>
    </row>
    <row r="38" spans="1:4">
      <c r="A38" s="266" t="s">
        <v>140</v>
      </c>
      <c r="B38" s="255"/>
      <c r="C38" s="265"/>
      <c r="D38" s="256"/>
    </row>
    <row r="39" spans="1:4">
      <c r="A39" s="267" t="s">
        <v>141</v>
      </c>
      <c r="B39" s="255"/>
      <c r="C39" s="265"/>
      <c r="D39" s="256"/>
    </row>
    <row r="40" spans="1:4">
      <c r="A40" s="264" t="s">
        <v>142</v>
      </c>
      <c r="B40" s="255"/>
      <c r="C40" s="265"/>
      <c r="D40" s="256"/>
    </row>
    <row r="41" spans="1:4">
      <c r="A41" s="266" t="s">
        <v>143</v>
      </c>
      <c r="B41" s="255"/>
      <c r="C41" s="265"/>
      <c r="D41" s="256"/>
    </row>
    <row r="42" spans="1:4">
      <c r="A42" s="263" t="s">
        <v>144</v>
      </c>
      <c r="B42" s="255"/>
      <c r="C42" s="265"/>
      <c r="D42" s="256"/>
    </row>
    <row r="43" spans="1:4">
      <c r="A43" s="266" t="s">
        <v>145</v>
      </c>
      <c r="B43" s="255"/>
      <c r="C43" s="268"/>
      <c r="D43" s="256"/>
    </row>
    <row r="44" spans="1:4">
      <c r="A44" s="269" t="s">
        <v>146</v>
      </c>
      <c r="B44" s="255">
        <f>B30+B31+B32</f>
        <v>300525.6</v>
      </c>
      <c r="C44" s="255">
        <f>C30+C31+C32</f>
        <v>335478</v>
      </c>
      <c r="D44" s="256">
        <f>B44/C44</f>
        <v>0.8958</v>
      </c>
    </row>
  </sheetData>
  <mergeCells count="1">
    <mergeCell ref="A2:D2"/>
  </mergeCells>
  <pageMargins left="0.75" right="0.75" top="0.786805555555556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8"/>
  <sheetViews>
    <sheetView workbookViewId="0">
      <selection activeCell="F16" sqref="F16"/>
    </sheetView>
  </sheetViews>
  <sheetFormatPr defaultColWidth="9" defaultRowHeight="14.25" outlineLevelCol="3"/>
  <cols>
    <col min="1" max="1" width="37.7583333333333" style="226" customWidth="1"/>
    <col min="2" max="2" width="12.5" style="227" customWidth="1"/>
    <col min="3" max="3" width="12.625" style="228" customWidth="1"/>
    <col min="4" max="4" width="14.125" style="229" customWidth="1"/>
    <col min="5" max="16384" width="9" style="100"/>
  </cols>
  <sheetData>
    <row r="1" customFormat="1" spans="1:2">
      <c r="A1" s="230" t="s">
        <v>153</v>
      </c>
      <c r="B1" s="231"/>
    </row>
    <row r="2" customFormat="1" ht="30" customHeight="1" spans="1:4">
      <c r="A2" s="232" t="s">
        <v>11</v>
      </c>
      <c r="B2" s="232"/>
      <c r="C2" s="232"/>
      <c r="D2" s="232"/>
    </row>
    <row r="3" customHeight="1" spans="1:4">
      <c r="A3" s="233"/>
      <c r="B3" s="234"/>
      <c r="C3" s="235"/>
      <c r="D3" s="229" t="s">
        <v>59</v>
      </c>
    </row>
    <row r="4" ht="43.5" customHeight="1" spans="1:4">
      <c r="A4" s="236" t="s">
        <v>106</v>
      </c>
      <c r="B4" s="237" t="s">
        <v>61</v>
      </c>
      <c r="C4" s="238" t="s">
        <v>62</v>
      </c>
      <c r="D4" s="239" t="s">
        <v>63</v>
      </c>
    </row>
    <row r="5" spans="1:4">
      <c r="A5" s="240" t="s">
        <v>154</v>
      </c>
      <c r="B5" s="241">
        <f>B6+B15+B21+B27+B33+B40+B46+B48+B58++B62+B65+B69+B71+B54+B73+B79+B82+B86+B91+B97+B100+B104+B115+B117+B111</f>
        <v>32508.85</v>
      </c>
      <c r="C5" s="242">
        <v>30116</v>
      </c>
      <c r="D5" s="243">
        <f>B5/C5*100</f>
        <v>107.9</v>
      </c>
    </row>
    <row r="6" spans="1:4">
      <c r="A6" s="240" t="s">
        <v>155</v>
      </c>
      <c r="B6" s="244">
        <f>SUM(B7:B14)</f>
        <v>879.78</v>
      </c>
      <c r="C6" s="245">
        <v>783</v>
      </c>
      <c r="D6" s="243">
        <f>B6/C6*100</f>
        <v>112.4</v>
      </c>
    </row>
    <row r="7" spans="1:4">
      <c r="A7" s="240" t="s">
        <v>156</v>
      </c>
      <c r="B7" s="241">
        <v>658.43</v>
      </c>
      <c r="C7" s="246">
        <v>518</v>
      </c>
      <c r="D7" s="243">
        <f t="shared" ref="D6:D75" si="0">B7/C7*100</f>
        <v>127.1</v>
      </c>
    </row>
    <row r="8" spans="1:4">
      <c r="A8" s="240" t="s">
        <v>157</v>
      </c>
      <c r="B8" s="241">
        <v>108</v>
      </c>
      <c r="C8" s="246">
        <v>108</v>
      </c>
      <c r="D8" s="243">
        <f t="shared" si="0"/>
        <v>100</v>
      </c>
    </row>
    <row r="9" spans="1:4">
      <c r="A9" s="240" t="s">
        <v>158</v>
      </c>
      <c r="B9" s="241">
        <v>3</v>
      </c>
      <c r="C9" s="246">
        <v>3</v>
      </c>
      <c r="D9" s="243">
        <f t="shared" si="0"/>
        <v>100</v>
      </c>
    </row>
    <row r="10" spans="1:4">
      <c r="A10" s="240" t="s">
        <v>159</v>
      </c>
      <c r="B10" s="241">
        <v>6.99</v>
      </c>
      <c r="C10" s="246">
        <v>7</v>
      </c>
      <c r="D10" s="243">
        <f t="shared" si="0"/>
        <v>99.9</v>
      </c>
    </row>
    <row r="11" spans="1:4">
      <c r="A11" s="240" t="s">
        <v>160</v>
      </c>
      <c r="B11" s="241">
        <v>46.6</v>
      </c>
      <c r="C11" s="246">
        <v>105</v>
      </c>
      <c r="D11" s="243">
        <f t="shared" si="0"/>
        <v>44.4</v>
      </c>
    </row>
    <row r="12" spans="1:4">
      <c r="A12" s="240" t="s">
        <v>161</v>
      </c>
      <c r="B12" s="241">
        <v>1</v>
      </c>
      <c r="C12" s="246">
        <v>1</v>
      </c>
      <c r="D12" s="243">
        <f t="shared" si="0"/>
        <v>100</v>
      </c>
    </row>
    <row r="13" spans="1:4">
      <c r="A13" s="240" t="s">
        <v>162</v>
      </c>
      <c r="B13" s="241">
        <v>55.76</v>
      </c>
      <c r="C13" s="246">
        <v>41</v>
      </c>
      <c r="D13" s="243">
        <f t="shared" si="0"/>
        <v>136</v>
      </c>
    </row>
    <row r="14" hidden="1" spans="1:4">
      <c r="A14" s="240" t="s">
        <v>163</v>
      </c>
      <c r="B14" s="241">
        <v>0</v>
      </c>
      <c r="C14" s="246">
        <v>0</v>
      </c>
      <c r="D14" s="243"/>
    </row>
    <row r="15" spans="1:4">
      <c r="A15" s="240" t="s">
        <v>164</v>
      </c>
      <c r="B15" s="244">
        <f>SUM(B16:B20)</f>
        <v>620.23</v>
      </c>
      <c r="C15" s="245">
        <v>694</v>
      </c>
      <c r="D15" s="243">
        <f t="shared" si="0"/>
        <v>89.4</v>
      </c>
    </row>
    <row r="16" spans="1:4">
      <c r="A16" s="240" t="s">
        <v>165</v>
      </c>
      <c r="B16" s="241">
        <v>374.15</v>
      </c>
      <c r="C16" s="246">
        <v>449</v>
      </c>
      <c r="D16" s="243">
        <f t="shared" si="0"/>
        <v>83.3</v>
      </c>
    </row>
    <row r="17" spans="1:4">
      <c r="A17" s="240" t="s">
        <v>166</v>
      </c>
      <c r="B17" s="241">
        <v>124.15</v>
      </c>
      <c r="C17" s="246">
        <v>124</v>
      </c>
      <c r="D17" s="243">
        <f t="shared" si="0"/>
        <v>100.1</v>
      </c>
    </row>
    <row r="18" spans="1:4">
      <c r="A18" s="240" t="s">
        <v>167</v>
      </c>
      <c r="B18" s="241">
        <v>64.96</v>
      </c>
      <c r="C18" s="246">
        <v>65</v>
      </c>
      <c r="D18" s="243">
        <f t="shared" si="0"/>
        <v>99.9</v>
      </c>
    </row>
    <row r="19" spans="1:4">
      <c r="A19" s="240" t="s">
        <v>168</v>
      </c>
      <c r="B19" s="241">
        <v>56.97</v>
      </c>
      <c r="C19" s="246">
        <v>56</v>
      </c>
      <c r="D19" s="243">
        <f t="shared" si="0"/>
        <v>101.7</v>
      </c>
    </row>
    <row r="20" hidden="1" spans="1:4">
      <c r="A20" s="240" t="s">
        <v>169</v>
      </c>
      <c r="B20" s="241">
        <v>0</v>
      </c>
      <c r="C20" s="242">
        <v>0</v>
      </c>
      <c r="D20" s="243"/>
    </row>
    <row r="21" spans="1:4">
      <c r="A21" s="240" t="s">
        <v>170</v>
      </c>
      <c r="B21" s="244">
        <f>SUM(B22:B26)</f>
        <v>8585.24</v>
      </c>
      <c r="C21" s="245">
        <v>8472</v>
      </c>
      <c r="D21" s="243">
        <f t="shared" si="0"/>
        <v>101.3</v>
      </c>
    </row>
    <row r="22" spans="1:4">
      <c r="A22" s="240" t="s">
        <v>171</v>
      </c>
      <c r="B22" s="241">
        <v>3547.38</v>
      </c>
      <c r="C22" s="246">
        <v>3455</v>
      </c>
      <c r="D22" s="243">
        <f t="shared" si="0"/>
        <v>102.7</v>
      </c>
    </row>
    <row r="23" spans="1:4">
      <c r="A23" s="240" t="s">
        <v>172</v>
      </c>
      <c r="B23" s="241">
        <v>2285.38</v>
      </c>
      <c r="C23" s="246">
        <v>2265</v>
      </c>
      <c r="D23" s="243">
        <f t="shared" si="0"/>
        <v>100.9</v>
      </c>
    </row>
    <row r="24" spans="1:4">
      <c r="A24" s="240" t="s">
        <v>173</v>
      </c>
      <c r="B24" s="241"/>
      <c r="C24" s="246"/>
      <c r="D24" s="243" t="e">
        <f t="shared" si="0"/>
        <v>#DIV/0!</v>
      </c>
    </row>
    <row r="25" spans="1:4">
      <c r="A25" s="240" t="s">
        <v>174</v>
      </c>
      <c r="B25" s="241">
        <v>1030.77</v>
      </c>
      <c r="C25" s="246">
        <v>933</v>
      </c>
      <c r="D25" s="243">
        <f t="shared" si="0"/>
        <v>110.5</v>
      </c>
    </row>
    <row r="26" spans="1:4">
      <c r="A26" s="240" t="s">
        <v>175</v>
      </c>
      <c r="B26" s="241">
        <v>1721.71</v>
      </c>
      <c r="C26" s="246">
        <v>1819</v>
      </c>
      <c r="D26" s="243">
        <f t="shared" si="0"/>
        <v>94.7</v>
      </c>
    </row>
    <row r="27" spans="1:4">
      <c r="A27" s="240" t="s">
        <v>176</v>
      </c>
      <c r="B27" s="244">
        <f>SUM(B28:B32)</f>
        <v>3268.64</v>
      </c>
      <c r="C27" s="245">
        <v>3285</v>
      </c>
      <c r="D27" s="243">
        <f t="shared" si="0"/>
        <v>99.5</v>
      </c>
    </row>
    <row r="28" spans="1:4">
      <c r="A28" s="240" t="s">
        <v>177</v>
      </c>
      <c r="B28" s="241">
        <v>319.91</v>
      </c>
      <c r="C28" s="246">
        <v>331</v>
      </c>
      <c r="D28" s="243">
        <f t="shared" si="0"/>
        <v>96.6</v>
      </c>
    </row>
    <row r="29" hidden="1" spans="1:4">
      <c r="A29" s="240" t="s">
        <v>178</v>
      </c>
      <c r="B29" s="241"/>
      <c r="C29" s="246"/>
      <c r="D29" s="243"/>
    </row>
    <row r="30" customHeight="1" spans="1:4">
      <c r="A30" s="240" t="s">
        <v>179</v>
      </c>
      <c r="B30" s="241"/>
      <c r="C30" s="246"/>
      <c r="D30" s="243" t="e">
        <f t="shared" si="0"/>
        <v>#DIV/0!</v>
      </c>
    </row>
    <row r="31" customHeight="1" spans="1:4">
      <c r="A31" s="240" t="s">
        <v>180</v>
      </c>
      <c r="B31" s="241">
        <v>181.12</v>
      </c>
      <c r="C31" s="246">
        <v>178</v>
      </c>
      <c r="D31" s="243">
        <f t="shared" si="0"/>
        <v>101.8</v>
      </c>
    </row>
    <row r="32" customHeight="1" spans="1:4">
      <c r="A32" s="240" t="s">
        <v>181</v>
      </c>
      <c r="B32" s="241">
        <v>2767.61</v>
      </c>
      <c r="C32" s="246">
        <v>2776</v>
      </c>
      <c r="D32" s="243">
        <f t="shared" si="0"/>
        <v>99.7</v>
      </c>
    </row>
    <row r="33" customHeight="1" spans="1:4">
      <c r="A33" s="240" t="s">
        <v>182</v>
      </c>
      <c r="B33" s="244">
        <f>SUM(B34:B39)</f>
        <v>466.4</v>
      </c>
      <c r="C33" s="245">
        <v>514</v>
      </c>
      <c r="D33" s="243">
        <f t="shared" si="0"/>
        <v>90.7</v>
      </c>
    </row>
    <row r="34" customHeight="1" spans="1:4">
      <c r="A34" s="240" t="s">
        <v>183</v>
      </c>
      <c r="B34" s="241">
        <v>190.17</v>
      </c>
      <c r="C34" s="246">
        <v>188</v>
      </c>
      <c r="D34" s="243">
        <f t="shared" si="0"/>
        <v>101.2</v>
      </c>
    </row>
    <row r="35" customHeight="1" spans="1:4">
      <c r="A35" s="240" t="s">
        <v>184</v>
      </c>
      <c r="B35" s="241">
        <v>12.42</v>
      </c>
      <c r="C35" s="246">
        <v>12</v>
      </c>
      <c r="D35" s="243">
        <f t="shared" si="0"/>
        <v>103.5</v>
      </c>
    </row>
    <row r="36" hidden="1" spans="1:4">
      <c r="A36" s="247" t="s">
        <v>185</v>
      </c>
      <c r="B36" s="241"/>
      <c r="C36" s="246"/>
      <c r="D36" s="243"/>
    </row>
    <row r="37" spans="1:4">
      <c r="A37" s="240" t="s">
        <v>186</v>
      </c>
      <c r="B37" s="241">
        <v>123.05</v>
      </c>
      <c r="C37" s="246">
        <v>144</v>
      </c>
      <c r="D37" s="243">
        <f t="shared" si="0"/>
        <v>85.5</v>
      </c>
    </row>
    <row r="38" spans="1:4">
      <c r="A38" s="240" t="s">
        <v>187</v>
      </c>
      <c r="B38" s="241">
        <v>90.76</v>
      </c>
      <c r="C38" s="246">
        <v>90</v>
      </c>
      <c r="D38" s="243">
        <f t="shared" si="0"/>
        <v>100.8</v>
      </c>
    </row>
    <row r="39" spans="1:4">
      <c r="A39" s="240" t="s">
        <v>188</v>
      </c>
      <c r="B39" s="241">
        <v>50</v>
      </c>
      <c r="C39" s="246">
        <v>80</v>
      </c>
      <c r="D39" s="243">
        <f t="shared" si="0"/>
        <v>62.5</v>
      </c>
    </row>
    <row r="40" spans="1:4">
      <c r="A40" s="240" t="s">
        <v>189</v>
      </c>
      <c r="B40" s="244">
        <f>SUM(B41:B45)</f>
        <v>867.37</v>
      </c>
      <c r="C40" s="245">
        <v>944</v>
      </c>
      <c r="D40" s="243"/>
    </row>
    <row r="41" spans="1:4">
      <c r="A41" s="240" t="s">
        <v>190</v>
      </c>
      <c r="B41" s="241">
        <v>109.23</v>
      </c>
      <c r="C41" s="246">
        <v>95</v>
      </c>
      <c r="D41" s="243">
        <f t="shared" si="0"/>
        <v>115</v>
      </c>
    </row>
    <row r="42" spans="1:4">
      <c r="A42" s="240" t="s">
        <v>191</v>
      </c>
      <c r="B42" s="241">
        <v>46.5</v>
      </c>
      <c r="C42" s="246">
        <v>47</v>
      </c>
      <c r="D42" s="243">
        <f t="shared" si="0"/>
        <v>98.9</v>
      </c>
    </row>
    <row r="43" spans="1:4">
      <c r="A43" s="240" t="s">
        <v>192</v>
      </c>
      <c r="B43" s="241">
        <v>0</v>
      </c>
      <c r="C43" s="246">
        <v>0</v>
      </c>
      <c r="D43" s="243"/>
    </row>
    <row r="44" spans="1:4">
      <c r="A44" s="240" t="s">
        <v>193</v>
      </c>
      <c r="B44" s="241">
        <v>345.14</v>
      </c>
      <c r="C44" s="246">
        <v>353</v>
      </c>
      <c r="D44" s="243">
        <f t="shared" si="0"/>
        <v>97.8</v>
      </c>
    </row>
    <row r="45" spans="1:4">
      <c r="A45" s="240" t="s">
        <v>194</v>
      </c>
      <c r="B45" s="241">
        <v>366.5</v>
      </c>
      <c r="C45" s="246">
        <v>449</v>
      </c>
      <c r="D45" s="243">
        <f t="shared" si="0"/>
        <v>81.6</v>
      </c>
    </row>
    <row r="46" spans="1:4">
      <c r="A46" s="240" t="s">
        <v>195</v>
      </c>
      <c r="B46" s="244">
        <f>SUM(B47)</f>
        <v>3000</v>
      </c>
      <c r="C46" s="245">
        <v>3000</v>
      </c>
      <c r="D46" s="243">
        <f t="shared" si="0"/>
        <v>100</v>
      </c>
    </row>
    <row r="47" spans="1:4">
      <c r="A47" s="240" t="s">
        <v>196</v>
      </c>
      <c r="B47" s="241">
        <v>3000</v>
      </c>
      <c r="C47" s="242">
        <v>3000</v>
      </c>
      <c r="D47" s="243">
        <f t="shared" si="0"/>
        <v>100</v>
      </c>
    </row>
    <row r="48" spans="1:4">
      <c r="A48" s="240" t="s">
        <v>197</v>
      </c>
      <c r="B48" s="244">
        <f>SUM(B49:B53)</f>
        <v>239.68</v>
      </c>
      <c r="C48" s="245">
        <v>257</v>
      </c>
      <c r="D48" s="243">
        <f t="shared" si="0"/>
        <v>93.3</v>
      </c>
    </row>
    <row r="49" spans="1:4">
      <c r="A49" s="240" t="s">
        <v>198</v>
      </c>
      <c r="B49" s="241">
        <v>102.4</v>
      </c>
      <c r="C49" s="246">
        <v>121</v>
      </c>
      <c r="D49" s="243">
        <f t="shared" si="0"/>
        <v>84.6</v>
      </c>
    </row>
    <row r="50" spans="1:4">
      <c r="A50" s="240" t="s">
        <v>199</v>
      </c>
      <c r="B50" s="241">
        <v>43.9</v>
      </c>
      <c r="C50" s="246">
        <v>44</v>
      </c>
      <c r="D50" s="243">
        <f t="shared" si="0"/>
        <v>99.8</v>
      </c>
    </row>
    <row r="51" spans="1:4">
      <c r="A51" s="240" t="s">
        <v>200</v>
      </c>
      <c r="B51" s="241">
        <v>0.95</v>
      </c>
      <c r="C51" s="246">
        <v>1</v>
      </c>
      <c r="D51" s="243">
        <f t="shared" si="0"/>
        <v>95</v>
      </c>
    </row>
    <row r="52" spans="1:4">
      <c r="A52" s="240" t="s">
        <v>201</v>
      </c>
      <c r="B52" s="241">
        <v>1</v>
      </c>
      <c r="C52" s="246">
        <v>1</v>
      </c>
      <c r="D52" s="243">
        <f t="shared" si="0"/>
        <v>100</v>
      </c>
    </row>
    <row r="53" spans="1:4">
      <c r="A53" s="240" t="s">
        <v>202</v>
      </c>
      <c r="B53" s="241">
        <v>91.43</v>
      </c>
      <c r="C53" s="246">
        <v>90</v>
      </c>
      <c r="D53" s="243">
        <f t="shared" si="0"/>
        <v>101.6</v>
      </c>
    </row>
    <row r="54" spans="1:4">
      <c r="A54" s="240" t="s">
        <v>203</v>
      </c>
      <c r="B54" s="244">
        <f>SUM(B55:B57)</f>
        <v>1929.4</v>
      </c>
      <c r="C54" s="245">
        <v>1951</v>
      </c>
      <c r="D54" s="243">
        <f t="shared" si="0"/>
        <v>98.9</v>
      </c>
    </row>
    <row r="55" spans="1:4">
      <c r="A55" s="240" t="s">
        <v>204</v>
      </c>
      <c r="B55" s="241">
        <v>1830.85</v>
      </c>
      <c r="C55" s="246">
        <v>1895</v>
      </c>
      <c r="D55" s="243">
        <f t="shared" si="0"/>
        <v>96.6</v>
      </c>
    </row>
    <row r="56" spans="1:4">
      <c r="A56" s="240" t="s">
        <v>205</v>
      </c>
      <c r="B56" s="241">
        <v>98.55</v>
      </c>
      <c r="C56" s="246">
        <v>56</v>
      </c>
      <c r="D56" s="243">
        <f t="shared" si="0"/>
        <v>176</v>
      </c>
    </row>
    <row r="57" hidden="1" spans="1:4">
      <c r="A57" s="240" t="s">
        <v>206</v>
      </c>
      <c r="B57" s="241">
        <v>0</v>
      </c>
      <c r="C57" s="242">
        <v>0</v>
      </c>
      <c r="D57" s="243"/>
    </row>
    <row r="58" spans="1:4">
      <c r="A58" s="240" t="s">
        <v>207</v>
      </c>
      <c r="B58" s="244">
        <f>SUM(B59:B61)</f>
        <v>719.9</v>
      </c>
      <c r="C58" s="245">
        <v>739</v>
      </c>
      <c r="D58" s="243">
        <f t="shared" si="0"/>
        <v>97.4</v>
      </c>
    </row>
    <row r="59" spans="1:4">
      <c r="A59" s="240" t="s">
        <v>208</v>
      </c>
      <c r="B59" s="241">
        <v>378.38</v>
      </c>
      <c r="C59" s="246">
        <v>378</v>
      </c>
      <c r="D59" s="243">
        <f t="shared" si="0"/>
        <v>100.1</v>
      </c>
    </row>
    <row r="60" spans="1:4">
      <c r="A60" s="240" t="s">
        <v>209</v>
      </c>
      <c r="B60" s="241">
        <v>141.52</v>
      </c>
      <c r="C60" s="246">
        <v>153</v>
      </c>
      <c r="D60" s="243">
        <f t="shared" si="0"/>
        <v>92.5</v>
      </c>
    </row>
    <row r="61" spans="1:4">
      <c r="A61" s="240" t="s">
        <v>210</v>
      </c>
      <c r="B61" s="241">
        <v>200</v>
      </c>
      <c r="C61" s="246">
        <v>208</v>
      </c>
      <c r="D61" s="243">
        <f t="shared" si="0"/>
        <v>96.2</v>
      </c>
    </row>
    <row r="62" spans="1:4">
      <c r="A62" s="240" t="s">
        <v>211</v>
      </c>
      <c r="B62" s="244">
        <f>SUM(B63:B64)</f>
        <v>68.5</v>
      </c>
      <c r="C62" s="245">
        <v>69</v>
      </c>
      <c r="D62" s="243">
        <f t="shared" si="0"/>
        <v>99.3</v>
      </c>
    </row>
    <row r="63" spans="1:4">
      <c r="A63" s="240" t="s">
        <v>212</v>
      </c>
      <c r="B63" s="241">
        <v>64</v>
      </c>
      <c r="C63" s="246">
        <v>64</v>
      </c>
      <c r="D63" s="243">
        <f t="shared" si="0"/>
        <v>100</v>
      </c>
    </row>
    <row r="64" spans="1:4">
      <c r="A64" s="240" t="s">
        <v>213</v>
      </c>
      <c r="B64" s="241">
        <v>4.5</v>
      </c>
      <c r="C64" s="246">
        <v>5</v>
      </c>
      <c r="D64" s="243">
        <f t="shared" si="0"/>
        <v>90</v>
      </c>
    </row>
    <row r="65" spans="1:4">
      <c r="A65" s="240" t="s">
        <v>214</v>
      </c>
      <c r="B65" s="244">
        <f>SUM(B66:B68)</f>
        <v>63.97</v>
      </c>
      <c r="C65" s="245">
        <v>68</v>
      </c>
      <c r="D65" s="243">
        <f t="shared" si="0"/>
        <v>94.1</v>
      </c>
    </row>
    <row r="66" spans="1:4">
      <c r="A66" s="240" t="s">
        <v>215</v>
      </c>
      <c r="B66" s="241">
        <v>40.77</v>
      </c>
      <c r="C66" s="246">
        <v>32</v>
      </c>
      <c r="D66" s="243">
        <f t="shared" si="0"/>
        <v>127.4</v>
      </c>
    </row>
    <row r="67" spans="1:4">
      <c r="A67" s="240" t="s">
        <v>216</v>
      </c>
      <c r="B67" s="241">
        <v>0</v>
      </c>
      <c r="C67" s="246">
        <v>13</v>
      </c>
      <c r="D67" s="243">
        <f t="shared" si="0"/>
        <v>0</v>
      </c>
    </row>
    <row r="68" spans="1:4">
      <c r="A68" s="240" t="s">
        <v>217</v>
      </c>
      <c r="B68" s="241">
        <v>23.2</v>
      </c>
      <c r="C68" s="246">
        <v>23</v>
      </c>
      <c r="D68" s="243">
        <f t="shared" si="0"/>
        <v>100.9</v>
      </c>
    </row>
    <row r="69" spans="1:4">
      <c r="A69" s="240" t="s">
        <v>218</v>
      </c>
      <c r="B69" s="244">
        <f>SUM(B70)</f>
        <v>202.02</v>
      </c>
      <c r="C69" s="245">
        <v>371</v>
      </c>
      <c r="D69" s="243">
        <f t="shared" si="0"/>
        <v>54.5</v>
      </c>
    </row>
    <row r="70" spans="1:4">
      <c r="A70" s="240" t="s">
        <v>219</v>
      </c>
      <c r="B70" s="241">
        <v>202.02</v>
      </c>
      <c r="C70" s="246">
        <v>371</v>
      </c>
      <c r="D70" s="243">
        <f t="shared" si="0"/>
        <v>54.5</v>
      </c>
    </row>
    <row r="71" spans="1:4">
      <c r="A71" s="240" t="s">
        <v>220</v>
      </c>
      <c r="B71" s="244">
        <f>SUM(B72)</f>
        <v>43</v>
      </c>
      <c r="C71" s="245">
        <v>28</v>
      </c>
      <c r="D71" s="243">
        <f t="shared" si="0"/>
        <v>153.6</v>
      </c>
    </row>
    <row r="72" spans="1:4">
      <c r="A72" s="240" t="s">
        <v>221</v>
      </c>
      <c r="B72" s="241">
        <v>43</v>
      </c>
      <c r="C72" s="242">
        <v>28</v>
      </c>
      <c r="D72" s="243">
        <f t="shared" si="0"/>
        <v>153.6</v>
      </c>
    </row>
    <row r="73" spans="1:4">
      <c r="A73" s="240" t="s">
        <v>222</v>
      </c>
      <c r="B73" s="244">
        <f>SUM(B74:B78)</f>
        <v>546.58</v>
      </c>
      <c r="C73" s="245">
        <v>550</v>
      </c>
      <c r="D73" s="243">
        <f t="shared" si="0"/>
        <v>99.4</v>
      </c>
    </row>
    <row r="74" spans="1:4">
      <c r="A74" s="240" t="s">
        <v>223</v>
      </c>
      <c r="B74" s="241">
        <v>456.84</v>
      </c>
      <c r="C74" s="246">
        <v>455</v>
      </c>
      <c r="D74" s="243">
        <f t="shared" si="0"/>
        <v>100.4</v>
      </c>
    </row>
    <row r="75" spans="1:4">
      <c r="A75" s="240" t="s">
        <v>224</v>
      </c>
      <c r="B75" s="241"/>
      <c r="C75" s="246"/>
      <c r="D75" s="243" t="e">
        <f t="shared" si="0"/>
        <v>#DIV/0!</v>
      </c>
    </row>
    <row r="76" hidden="1" spans="1:4">
      <c r="A76" s="240" t="s">
        <v>225</v>
      </c>
      <c r="B76" s="241"/>
      <c r="C76" s="246"/>
      <c r="D76" s="243"/>
    </row>
    <row r="77" spans="1:4">
      <c r="A77" s="240" t="s">
        <v>226</v>
      </c>
      <c r="B77" s="241">
        <v>58.64</v>
      </c>
      <c r="C77" s="246">
        <v>57</v>
      </c>
      <c r="D77" s="243">
        <f t="shared" ref="D77:D110" si="1">B77/C77*100</f>
        <v>102.9</v>
      </c>
    </row>
    <row r="78" spans="1:4">
      <c r="A78" s="240" t="s">
        <v>227</v>
      </c>
      <c r="B78" s="241">
        <v>31.1</v>
      </c>
      <c r="C78" s="246">
        <v>38</v>
      </c>
      <c r="D78" s="243">
        <f t="shared" si="1"/>
        <v>81.8</v>
      </c>
    </row>
    <row r="79" spans="1:4">
      <c r="A79" s="240" t="s">
        <v>228</v>
      </c>
      <c r="B79" s="244">
        <f>SUM(B80:B81)</f>
        <v>714.75</v>
      </c>
      <c r="C79" s="245">
        <v>692</v>
      </c>
      <c r="D79" s="243">
        <f t="shared" si="1"/>
        <v>103.3</v>
      </c>
    </row>
    <row r="80" spans="1:4">
      <c r="A80" s="240" t="s">
        <v>229</v>
      </c>
      <c r="B80" s="241">
        <v>688.09</v>
      </c>
      <c r="C80" s="246">
        <v>665</v>
      </c>
      <c r="D80" s="243">
        <f t="shared" si="1"/>
        <v>103.5</v>
      </c>
    </row>
    <row r="81" spans="1:4">
      <c r="A81" s="240" t="s">
        <v>230</v>
      </c>
      <c r="B81" s="241">
        <v>26.66</v>
      </c>
      <c r="C81" s="246">
        <v>27</v>
      </c>
      <c r="D81" s="243">
        <f t="shared" si="1"/>
        <v>98.7</v>
      </c>
    </row>
    <row r="82" spans="1:4">
      <c r="A82" s="240" t="s">
        <v>231</v>
      </c>
      <c r="B82" s="244">
        <f>SUM(B83:B85)</f>
        <v>1190.05</v>
      </c>
      <c r="C82" s="245">
        <v>1539</v>
      </c>
      <c r="D82" s="243">
        <f t="shared" si="1"/>
        <v>77.3</v>
      </c>
    </row>
    <row r="83" spans="1:4">
      <c r="A83" s="240" t="s">
        <v>232</v>
      </c>
      <c r="B83" s="241">
        <v>661.5</v>
      </c>
      <c r="C83" s="246">
        <v>623</v>
      </c>
      <c r="D83" s="243">
        <f t="shared" si="1"/>
        <v>106.2</v>
      </c>
    </row>
    <row r="84" spans="1:4">
      <c r="A84" s="240" t="s">
        <v>233</v>
      </c>
      <c r="B84" s="241">
        <v>82.81</v>
      </c>
      <c r="C84" s="246">
        <v>82</v>
      </c>
      <c r="D84" s="243">
        <f t="shared" si="1"/>
        <v>101</v>
      </c>
    </row>
    <row r="85" spans="1:4">
      <c r="A85" s="240" t="s">
        <v>234</v>
      </c>
      <c r="B85" s="241">
        <v>445.74</v>
      </c>
      <c r="C85" s="246">
        <v>834</v>
      </c>
      <c r="D85" s="243">
        <f t="shared" si="1"/>
        <v>53.4</v>
      </c>
    </row>
    <row r="86" spans="1:4">
      <c r="A86" s="240" t="s">
        <v>235</v>
      </c>
      <c r="B86" s="244">
        <f>SUM(B87:B90)</f>
        <v>964.65</v>
      </c>
      <c r="C86" s="245">
        <v>669</v>
      </c>
      <c r="D86" s="243">
        <f t="shared" si="1"/>
        <v>144.2</v>
      </c>
    </row>
    <row r="87" spans="1:4">
      <c r="A87" s="240" t="s">
        <v>236</v>
      </c>
      <c r="B87" s="241">
        <v>497.78</v>
      </c>
      <c r="C87" s="246">
        <v>623</v>
      </c>
      <c r="D87" s="243">
        <f t="shared" si="1"/>
        <v>79.9</v>
      </c>
    </row>
    <row r="88" hidden="1" spans="1:4">
      <c r="A88" s="240" t="s">
        <v>237</v>
      </c>
      <c r="B88" s="241"/>
      <c r="C88" s="242"/>
      <c r="D88" s="243" t="e">
        <f t="shared" si="1"/>
        <v>#DIV/0!</v>
      </c>
    </row>
    <row r="89" spans="1:4">
      <c r="A89" s="240" t="s">
        <v>238</v>
      </c>
      <c r="B89" s="241">
        <v>43.87</v>
      </c>
      <c r="C89" s="242">
        <v>0</v>
      </c>
      <c r="D89" s="243" t="e">
        <f t="shared" si="1"/>
        <v>#DIV/0!</v>
      </c>
    </row>
    <row r="90" spans="1:4">
      <c r="A90" s="240" t="s">
        <v>239</v>
      </c>
      <c r="B90" s="241">
        <v>423</v>
      </c>
      <c r="C90" s="242">
        <v>46</v>
      </c>
      <c r="D90" s="243">
        <f t="shared" si="1"/>
        <v>919.6</v>
      </c>
    </row>
    <row r="91" spans="1:4">
      <c r="A91" s="240" t="s">
        <v>240</v>
      </c>
      <c r="B91" s="244">
        <f>SUM(B92:B96)</f>
        <v>289.99</v>
      </c>
      <c r="C91" s="245">
        <v>311</v>
      </c>
      <c r="D91" s="243">
        <f t="shared" si="1"/>
        <v>93.2</v>
      </c>
    </row>
    <row r="92" spans="1:4">
      <c r="A92" s="240" t="s">
        <v>241</v>
      </c>
      <c r="B92" s="241">
        <v>170</v>
      </c>
      <c r="C92" s="246">
        <v>210</v>
      </c>
      <c r="D92" s="243">
        <f t="shared" si="1"/>
        <v>81</v>
      </c>
    </row>
    <row r="93" spans="1:4">
      <c r="A93" s="240" t="s">
        <v>242</v>
      </c>
      <c r="B93" s="241">
        <v>32.4</v>
      </c>
      <c r="C93" s="246">
        <v>24</v>
      </c>
      <c r="D93" s="243">
        <f t="shared" si="1"/>
        <v>135</v>
      </c>
    </row>
    <row r="94" spans="1:4">
      <c r="A94" s="240" t="s">
        <v>243</v>
      </c>
      <c r="B94" s="241">
        <v>3.6</v>
      </c>
      <c r="C94" s="246">
        <v>4</v>
      </c>
      <c r="D94" s="243">
        <f t="shared" si="1"/>
        <v>90</v>
      </c>
    </row>
    <row r="95" spans="1:4">
      <c r="A95" s="240" t="s">
        <v>244</v>
      </c>
      <c r="B95" s="241">
        <v>68.99</v>
      </c>
      <c r="C95" s="246">
        <v>68</v>
      </c>
      <c r="D95" s="243">
        <f t="shared" si="1"/>
        <v>101.5</v>
      </c>
    </row>
    <row r="96" spans="1:4">
      <c r="A96" s="240" t="s">
        <v>245</v>
      </c>
      <c r="B96" s="241">
        <v>15</v>
      </c>
      <c r="C96" s="246">
        <v>5</v>
      </c>
      <c r="D96" s="243">
        <f t="shared" si="1"/>
        <v>300</v>
      </c>
    </row>
    <row r="97" spans="1:4">
      <c r="A97" s="240" t="s">
        <v>246</v>
      </c>
      <c r="B97" s="241">
        <f>SUM(B98:B99)</f>
        <v>178</v>
      </c>
      <c r="C97" s="241">
        <f>SUM(C98:C99)</f>
        <v>4</v>
      </c>
      <c r="D97" s="243">
        <f t="shared" si="1"/>
        <v>4450</v>
      </c>
    </row>
    <row r="98" spans="1:4">
      <c r="A98" s="240" t="s">
        <v>247</v>
      </c>
      <c r="B98" s="241">
        <v>164.5</v>
      </c>
      <c r="C98" s="242">
        <v>0</v>
      </c>
      <c r="D98" s="243" t="e">
        <f t="shared" si="1"/>
        <v>#DIV/0!</v>
      </c>
    </row>
    <row r="99" spans="1:4">
      <c r="A99" s="240" t="s">
        <v>248</v>
      </c>
      <c r="B99" s="241">
        <v>13.5</v>
      </c>
      <c r="C99" s="242">
        <v>4</v>
      </c>
      <c r="D99" s="243">
        <f t="shared" si="1"/>
        <v>337.5</v>
      </c>
    </row>
    <row r="100" spans="1:4">
      <c r="A100" s="240" t="s">
        <v>249</v>
      </c>
      <c r="B100" s="244">
        <f>SUM(B101:B103)</f>
        <v>1861.84</v>
      </c>
      <c r="C100" s="245">
        <v>2339</v>
      </c>
      <c r="D100" s="243">
        <f t="shared" si="1"/>
        <v>79.6</v>
      </c>
    </row>
    <row r="101" spans="1:4">
      <c r="A101" s="240" t="s">
        <v>250</v>
      </c>
      <c r="B101" s="241">
        <v>309.65</v>
      </c>
      <c r="C101" s="246">
        <v>371</v>
      </c>
      <c r="D101" s="243">
        <f t="shared" si="1"/>
        <v>83.5</v>
      </c>
    </row>
    <row r="102" spans="1:4">
      <c r="A102" s="240" t="s">
        <v>251</v>
      </c>
      <c r="B102" s="241">
        <v>53.84</v>
      </c>
      <c r="C102" s="246">
        <v>111</v>
      </c>
      <c r="D102" s="243">
        <f t="shared" si="1"/>
        <v>48.5</v>
      </c>
    </row>
    <row r="103" spans="1:4">
      <c r="A103" s="240" t="s">
        <v>252</v>
      </c>
      <c r="B103" s="241">
        <v>1498.35</v>
      </c>
      <c r="C103" s="246">
        <v>1857</v>
      </c>
      <c r="D103" s="243">
        <f t="shared" si="1"/>
        <v>80.7</v>
      </c>
    </row>
    <row r="104" spans="1:4">
      <c r="A104" s="240" t="s">
        <v>253</v>
      </c>
      <c r="B104" s="244">
        <f>SUM(B105:B110)</f>
        <v>2397.02</v>
      </c>
      <c r="C104" s="245">
        <v>2577</v>
      </c>
      <c r="D104" s="243">
        <f t="shared" si="1"/>
        <v>93</v>
      </c>
    </row>
    <row r="105" spans="1:4">
      <c r="A105" s="240" t="s">
        <v>247</v>
      </c>
      <c r="B105" s="241">
        <v>1598.6</v>
      </c>
      <c r="C105" s="246">
        <v>1818</v>
      </c>
      <c r="D105" s="243">
        <f t="shared" si="1"/>
        <v>87.9</v>
      </c>
    </row>
    <row r="106" spans="1:4">
      <c r="A106" s="240" t="s">
        <v>254</v>
      </c>
      <c r="B106" s="241"/>
      <c r="C106" s="246"/>
      <c r="D106" s="243" t="e">
        <f t="shared" si="1"/>
        <v>#DIV/0!</v>
      </c>
    </row>
    <row r="107" spans="1:4">
      <c r="A107" s="240" t="s">
        <v>255</v>
      </c>
      <c r="B107" s="241">
        <v>30</v>
      </c>
      <c r="C107" s="246">
        <v>30</v>
      </c>
      <c r="D107" s="243">
        <f t="shared" si="1"/>
        <v>100</v>
      </c>
    </row>
    <row r="108" spans="1:4">
      <c r="A108" s="247" t="s">
        <v>256</v>
      </c>
      <c r="B108" s="241"/>
      <c r="C108" s="246"/>
      <c r="D108" s="243" t="e">
        <f t="shared" si="1"/>
        <v>#DIV/0!</v>
      </c>
    </row>
    <row r="109" spans="1:4">
      <c r="A109" s="247" t="s">
        <v>257</v>
      </c>
      <c r="B109" s="241">
        <v>500</v>
      </c>
      <c r="C109" s="246">
        <v>500</v>
      </c>
      <c r="D109" s="243">
        <f t="shared" si="1"/>
        <v>100</v>
      </c>
    </row>
    <row r="110" spans="1:4">
      <c r="A110" s="240" t="s">
        <v>238</v>
      </c>
      <c r="B110" s="241">
        <v>268.42</v>
      </c>
      <c r="C110" s="246">
        <v>229</v>
      </c>
      <c r="D110" s="243">
        <f t="shared" si="1"/>
        <v>117.2</v>
      </c>
    </row>
    <row r="111" s="100" customFormat="1" spans="1:4">
      <c r="A111" s="240" t="s">
        <v>258</v>
      </c>
      <c r="B111" s="241">
        <f>SUM(B112:B114)</f>
        <v>3301.84</v>
      </c>
      <c r="C111" s="241">
        <f>SUM(C112:C114)</f>
        <v>0</v>
      </c>
      <c r="D111" s="243" t="e">
        <f t="shared" ref="D111:D116" si="2">B111/C111*100</f>
        <v>#DIV/0!</v>
      </c>
    </row>
    <row r="112" s="100" customFormat="1" spans="1:4">
      <c r="A112" s="240" t="s">
        <v>247</v>
      </c>
      <c r="B112" s="241">
        <v>77.93</v>
      </c>
      <c r="C112" s="246">
        <v>0</v>
      </c>
      <c r="D112" s="243" t="e">
        <f t="shared" si="2"/>
        <v>#DIV/0!</v>
      </c>
    </row>
    <row r="113" s="100" customFormat="1" spans="1:4">
      <c r="A113" s="240" t="s">
        <v>238</v>
      </c>
      <c r="B113" s="241">
        <v>54.53</v>
      </c>
      <c r="C113" s="246">
        <v>0</v>
      </c>
      <c r="D113" s="243" t="e">
        <f t="shared" si="2"/>
        <v>#DIV/0!</v>
      </c>
    </row>
    <row r="114" s="100" customFormat="1" spans="1:4">
      <c r="A114" s="240" t="s">
        <v>259</v>
      </c>
      <c r="B114" s="241">
        <v>3169.38</v>
      </c>
      <c r="C114" s="246">
        <v>0</v>
      </c>
      <c r="D114" s="243" t="e">
        <f t="shared" si="2"/>
        <v>#DIV/0!</v>
      </c>
    </row>
    <row r="115" spans="1:4">
      <c r="A115" s="240" t="s">
        <v>260</v>
      </c>
      <c r="B115" s="241">
        <f>SUM(B116)</f>
        <v>110</v>
      </c>
      <c r="C115" s="246">
        <v>260</v>
      </c>
      <c r="D115" s="243">
        <f t="shared" si="2"/>
        <v>42.3</v>
      </c>
    </row>
    <row r="116" spans="1:4">
      <c r="A116" s="240" t="s">
        <v>261</v>
      </c>
      <c r="B116" s="241">
        <v>110</v>
      </c>
      <c r="C116" s="246">
        <v>260</v>
      </c>
      <c r="D116" s="243">
        <f t="shared" si="2"/>
        <v>42.3</v>
      </c>
    </row>
    <row r="117" spans="1:4">
      <c r="A117" s="240" t="s">
        <v>262</v>
      </c>
      <c r="B117" s="241">
        <f>SUM(B118)</f>
        <v>0</v>
      </c>
      <c r="C117" s="242">
        <v>0</v>
      </c>
      <c r="D117" s="243" t="e">
        <f t="shared" ref="D115:D141" si="3">B117/C117*100</f>
        <v>#DIV/0!</v>
      </c>
    </row>
    <row r="118" spans="1:4">
      <c r="A118" s="240" t="s">
        <v>263</v>
      </c>
      <c r="B118" s="241">
        <v>0</v>
      </c>
      <c r="C118" s="242">
        <v>0</v>
      </c>
      <c r="D118" s="243"/>
    </row>
    <row r="119" spans="1:4">
      <c r="A119" s="240" t="s">
        <v>264</v>
      </c>
      <c r="B119" s="241">
        <f>B120+B124</f>
        <v>321.75</v>
      </c>
      <c r="C119" s="242">
        <v>315</v>
      </c>
      <c r="D119" s="243">
        <f t="shared" si="3"/>
        <v>102.1</v>
      </c>
    </row>
    <row r="120" spans="1:4">
      <c r="A120" s="240" t="s">
        <v>265</v>
      </c>
      <c r="B120" s="244">
        <f>SUM(B121:B123)</f>
        <v>197.56</v>
      </c>
      <c r="C120" s="245">
        <v>191</v>
      </c>
      <c r="D120" s="243">
        <f t="shared" si="3"/>
        <v>103.4</v>
      </c>
    </row>
    <row r="121" spans="1:4">
      <c r="A121" s="240" t="s">
        <v>266</v>
      </c>
      <c r="B121" s="241">
        <v>34.54</v>
      </c>
      <c r="C121" s="246">
        <v>35</v>
      </c>
      <c r="D121" s="243">
        <f t="shared" si="3"/>
        <v>98.7</v>
      </c>
    </row>
    <row r="122" spans="1:4">
      <c r="A122" s="240" t="s">
        <v>267</v>
      </c>
      <c r="B122" s="241">
        <v>163.02</v>
      </c>
      <c r="C122" s="246">
        <v>156</v>
      </c>
      <c r="D122" s="243">
        <f t="shared" si="3"/>
        <v>104.5</v>
      </c>
    </row>
    <row r="123" hidden="1" spans="1:4">
      <c r="A123" s="240" t="s">
        <v>268</v>
      </c>
      <c r="B123" s="241"/>
      <c r="C123" s="242"/>
      <c r="D123" s="243"/>
    </row>
    <row r="124" spans="1:4">
      <c r="A124" s="240" t="s">
        <v>269</v>
      </c>
      <c r="B124" s="244">
        <f>SUM(B125)</f>
        <v>124.19</v>
      </c>
      <c r="C124" s="245">
        <v>124</v>
      </c>
      <c r="D124" s="243">
        <f t="shared" si="3"/>
        <v>100.2</v>
      </c>
    </row>
    <row r="125" spans="1:4">
      <c r="A125" s="240" t="s">
        <v>270</v>
      </c>
      <c r="B125" s="241">
        <v>124.19</v>
      </c>
      <c r="C125" s="246">
        <v>124</v>
      </c>
      <c r="D125" s="243">
        <f t="shared" si="3"/>
        <v>100.2</v>
      </c>
    </row>
    <row r="126" spans="1:4">
      <c r="A126" s="240" t="s">
        <v>271</v>
      </c>
      <c r="B126" s="241">
        <f>B127+B131+B133+B136+B145</f>
        <v>5070.91</v>
      </c>
      <c r="C126" s="242">
        <v>4985</v>
      </c>
      <c r="D126" s="243">
        <f t="shared" si="3"/>
        <v>101.7</v>
      </c>
    </row>
    <row r="127" spans="1:4">
      <c r="A127" s="240" t="s">
        <v>272</v>
      </c>
      <c r="B127" s="244">
        <f>SUM(B128:B130)</f>
        <v>1939.69</v>
      </c>
      <c r="C127" s="245">
        <v>1956</v>
      </c>
      <c r="D127" s="243">
        <f t="shared" si="3"/>
        <v>99.2</v>
      </c>
    </row>
    <row r="128" spans="1:4">
      <c r="A128" s="240" t="s">
        <v>273</v>
      </c>
      <c r="B128" s="241">
        <v>0</v>
      </c>
      <c r="C128" s="242">
        <v>0</v>
      </c>
      <c r="D128" s="243" t="e">
        <f t="shared" si="3"/>
        <v>#DIV/0!</v>
      </c>
    </row>
    <row r="129" spans="1:4">
      <c r="A129" s="240" t="s">
        <v>274</v>
      </c>
      <c r="B129" s="241">
        <v>0</v>
      </c>
      <c r="C129" s="242">
        <v>0</v>
      </c>
      <c r="D129" s="243" t="e">
        <f t="shared" si="3"/>
        <v>#DIV/0!</v>
      </c>
    </row>
    <row r="130" spans="1:4">
      <c r="A130" s="240" t="s">
        <v>275</v>
      </c>
      <c r="B130" s="241">
        <v>1939.69</v>
      </c>
      <c r="C130" s="242">
        <v>1956</v>
      </c>
      <c r="D130" s="243">
        <f t="shared" si="3"/>
        <v>99.2</v>
      </c>
    </row>
    <row r="131" spans="1:4">
      <c r="A131" s="240" t="s">
        <v>276</v>
      </c>
      <c r="B131" s="244">
        <f>SUM(B132)</f>
        <v>360</v>
      </c>
      <c r="C131" s="245">
        <v>360</v>
      </c>
      <c r="D131" s="243">
        <f t="shared" si="3"/>
        <v>100</v>
      </c>
    </row>
    <row r="132" spans="1:4">
      <c r="A132" s="240" t="s">
        <v>277</v>
      </c>
      <c r="B132" s="241">
        <v>360</v>
      </c>
      <c r="C132" s="246">
        <v>360</v>
      </c>
      <c r="D132" s="243">
        <f t="shared" si="3"/>
        <v>100</v>
      </c>
    </row>
    <row r="133" spans="1:4">
      <c r="A133" s="240" t="s">
        <v>278</v>
      </c>
      <c r="B133" s="241">
        <f>SUM(B134:B135)</f>
        <v>360</v>
      </c>
      <c r="C133" s="242">
        <v>660</v>
      </c>
      <c r="D133" s="243">
        <f t="shared" si="3"/>
        <v>54.5</v>
      </c>
    </row>
    <row r="134" hidden="1" spans="1:4">
      <c r="A134" s="240" t="s">
        <v>279</v>
      </c>
      <c r="B134" s="241"/>
      <c r="C134" s="242"/>
      <c r="D134" s="243"/>
    </row>
    <row r="135" spans="1:4">
      <c r="A135" s="240" t="s">
        <v>280</v>
      </c>
      <c r="B135" s="241">
        <v>360</v>
      </c>
      <c r="C135" s="242">
        <v>660</v>
      </c>
      <c r="D135" s="243">
        <f t="shared" si="3"/>
        <v>54.5</v>
      </c>
    </row>
    <row r="136" spans="1:4">
      <c r="A136" s="240" t="s">
        <v>281</v>
      </c>
      <c r="B136" s="244">
        <f>SUM(B137:B144)</f>
        <v>1560.62</v>
      </c>
      <c r="C136" s="245">
        <v>1709</v>
      </c>
      <c r="D136" s="243">
        <f t="shared" si="3"/>
        <v>91.3</v>
      </c>
    </row>
    <row r="137" spans="1:4">
      <c r="A137" s="240" t="s">
        <v>282</v>
      </c>
      <c r="B137" s="241">
        <v>749.43</v>
      </c>
      <c r="C137" s="246">
        <v>784</v>
      </c>
      <c r="D137" s="243">
        <f t="shared" si="3"/>
        <v>95.6</v>
      </c>
    </row>
    <row r="138" spans="1:4">
      <c r="A138" s="240" t="s">
        <v>283</v>
      </c>
      <c r="B138" s="241">
        <v>211.58</v>
      </c>
      <c r="C138" s="246">
        <v>211</v>
      </c>
      <c r="D138" s="243">
        <f t="shared" si="3"/>
        <v>100.3</v>
      </c>
    </row>
    <row r="139" spans="1:4">
      <c r="A139" s="240" t="s">
        <v>284</v>
      </c>
      <c r="B139" s="241">
        <v>40.5</v>
      </c>
      <c r="C139" s="246">
        <v>41</v>
      </c>
      <c r="D139" s="243">
        <f t="shared" si="3"/>
        <v>98.8</v>
      </c>
    </row>
    <row r="140" spans="1:4">
      <c r="A140" s="247" t="s">
        <v>285</v>
      </c>
      <c r="B140" s="241">
        <v>119</v>
      </c>
      <c r="C140" s="246">
        <v>119</v>
      </c>
      <c r="D140" s="243">
        <f t="shared" si="3"/>
        <v>100</v>
      </c>
    </row>
    <row r="141" spans="1:4">
      <c r="A141" s="247" t="s">
        <v>286</v>
      </c>
      <c r="B141" s="241">
        <v>277.94</v>
      </c>
      <c r="C141" s="246">
        <v>278</v>
      </c>
      <c r="D141" s="243">
        <f t="shared" si="3"/>
        <v>100</v>
      </c>
    </row>
    <row r="142" hidden="1" spans="1:4">
      <c r="A142" s="240" t="s">
        <v>287</v>
      </c>
      <c r="B142" s="241"/>
      <c r="C142" s="242"/>
      <c r="D142" s="243"/>
    </row>
    <row r="143" spans="1:4">
      <c r="A143" s="240" t="s">
        <v>288</v>
      </c>
      <c r="B143" s="241">
        <v>56.67</v>
      </c>
      <c r="C143" s="246">
        <v>170</v>
      </c>
      <c r="D143" s="243">
        <f t="shared" ref="D143:D164" si="4">B143/C143*100</f>
        <v>33.3</v>
      </c>
    </row>
    <row r="144" spans="1:4">
      <c r="A144" s="240" t="s">
        <v>289</v>
      </c>
      <c r="B144" s="241">
        <v>105.5</v>
      </c>
      <c r="C144" s="246">
        <v>106</v>
      </c>
      <c r="D144" s="243">
        <f t="shared" si="4"/>
        <v>99.5</v>
      </c>
    </row>
    <row r="145" spans="1:4">
      <c r="A145" s="240" t="s">
        <v>290</v>
      </c>
      <c r="B145" s="244">
        <f>SUM(B146)</f>
        <v>850.6</v>
      </c>
      <c r="C145" s="245">
        <v>300</v>
      </c>
      <c r="D145" s="243">
        <f t="shared" si="4"/>
        <v>283.5</v>
      </c>
    </row>
    <row r="146" spans="1:4">
      <c r="A146" s="240" t="s">
        <v>291</v>
      </c>
      <c r="B146" s="241">
        <v>850.6</v>
      </c>
      <c r="C146" s="246">
        <v>300</v>
      </c>
      <c r="D146" s="243">
        <f t="shared" si="4"/>
        <v>283.5</v>
      </c>
    </row>
    <row r="147" spans="1:4">
      <c r="A147" s="240" t="s">
        <v>292</v>
      </c>
      <c r="B147" s="241">
        <f>B148+B151+B157+B159++B162+B165</f>
        <v>78936.63</v>
      </c>
      <c r="C147" s="242">
        <v>66619</v>
      </c>
      <c r="D147" s="243">
        <f t="shared" si="4"/>
        <v>118.5</v>
      </c>
    </row>
    <row r="148" spans="1:4">
      <c r="A148" s="240" t="s">
        <v>293</v>
      </c>
      <c r="B148" s="244">
        <f>SUM(B149:B150)</f>
        <v>870.22</v>
      </c>
      <c r="C148" s="245">
        <v>847</v>
      </c>
      <c r="D148" s="243">
        <f t="shared" si="4"/>
        <v>102.7</v>
      </c>
    </row>
    <row r="149" spans="1:4">
      <c r="A149" s="240" t="s">
        <v>294</v>
      </c>
      <c r="B149" s="244">
        <v>133.03</v>
      </c>
      <c r="C149" s="246">
        <v>130</v>
      </c>
      <c r="D149" s="243">
        <f t="shared" si="4"/>
        <v>102.3</v>
      </c>
    </row>
    <row r="150" spans="1:4">
      <c r="A150" s="240" t="s">
        <v>295</v>
      </c>
      <c r="B150" s="241">
        <v>737.19</v>
      </c>
      <c r="C150" s="246">
        <v>717</v>
      </c>
      <c r="D150" s="243">
        <f t="shared" si="4"/>
        <v>102.8</v>
      </c>
    </row>
    <row r="151" spans="1:4">
      <c r="A151" s="240" t="s">
        <v>296</v>
      </c>
      <c r="B151" s="244">
        <f>SUM(B152:B156)</f>
        <v>60803.71</v>
      </c>
      <c r="C151" s="245">
        <v>61098</v>
      </c>
      <c r="D151" s="243">
        <f t="shared" si="4"/>
        <v>99.5</v>
      </c>
    </row>
    <row r="152" spans="1:4">
      <c r="A152" s="240" t="s">
        <v>297</v>
      </c>
      <c r="B152" s="241">
        <v>7257.57</v>
      </c>
      <c r="C152" s="246">
        <v>7996</v>
      </c>
      <c r="D152" s="243">
        <f t="shared" si="4"/>
        <v>90.8</v>
      </c>
    </row>
    <row r="153" spans="1:4">
      <c r="A153" s="240" t="s">
        <v>298</v>
      </c>
      <c r="B153" s="241">
        <v>31125.24</v>
      </c>
      <c r="C153" s="246">
        <v>30552</v>
      </c>
      <c r="D153" s="243">
        <f t="shared" si="4"/>
        <v>101.9</v>
      </c>
    </row>
    <row r="154" spans="1:4">
      <c r="A154" s="240" t="s">
        <v>299</v>
      </c>
      <c r="B154" s="241">
        <v>13290.83</v>
      </c>
      <c r="C154" s="246">
        <v>12829</v>
      </c>
      <c r="D154" s="243">
        <f t="shared" si="4"/>
        <v>103.6</v>
      </c>
    </row>
    <row r="155" spans="1:4">
      <c r="A155" s="240" t="s">
        <v>300</v>
      </c>
      <c r="B155" s="241">
        <v>4540.43</v>
      </c>
      <c r="C155" s="246">
        <v>4348</v>
      </c>
      <c r="D155" s="243">
        <f t="shared" si="4"/>
        <v>104.4</v>
      </c>
    </row>
    <row r="156" spans="1:4">
      <c r="A156" s="240" t="s">
        <v>301</v>
      </c>
      <c r="B156" s="241">
        <v>4589.64</v>
      </c>
      <c r="C156" s="246">
        <v>5373</v>
      </c>
      <c r="D156" s="243">
        <f t="shared" si="4"/>
        <v>85.4</v>
      </c>
    </row>
    <row r="157" spans="1:4">
      <c r="A157" s="240" t="s">
        <v>302</v>
      </c>
      <c r="B157" s="241">
        <f>SUM(B158)</f>
        <v>370.08</v>
      </c>
      <c r="C157" s="242">
        <v>320</v>
      </c>
      <c r="D157" s="243">
        <f t="shared" si="4"/>
        <v>115.7</v>
      </c>
    </row>
    <row r="158" spans="1:4">
      <c r="A158" s="240" t="s">
        <v>303</v>
      </c>
      <c r="B158" s="241">
        <v>370.08</v>
      </c>
      <c r="C158" s="246">
        <v>320</v>
      </c>
      <c r="D158" s="243">
        <f t="shared" si="4"/>
        <v>115.7</v>
      </c>
    </row>
    <row r="159" spans="1:4">
      <c r="A159" s="240" t="s">
        <v>304</v>
      </c>
      <c r="B159" s="244">
        <f>SUM(B160:B161)</f>
        <v>992.7</v>
      </c>
      <c r="C159" s="245">
        <v>948</v>
      </c>
      <c r="D159" s="243">
        <f t="shared" si="4"/>
        <v>104.7</v>
      </c>
    </row>
    <row r="160" spans="1:4">
      <c r="A160" s="240" t="s">
        <v>305</v>
      </c>
      <c r="B160" s="241">
        <v>659.43</v>
      </c>
      <c r="C160" s="246">
        <v>634</v>
      </c>
      <c r="D160" s="243">
        <f t="shared" si="4"/>
        <v>104</v>
      </c>
    </row>
    <row r="161" spans="1:4">
      <c r="A161" s="240" t="s">
        <v>306</v>
      </c>
      <c r="B161" s="241">
        <v>333.27</v>
      </c>
      <c r="C161" s="246">
        <v>314</v>
      </c>
      <c r="D161" s="243">
        <f t="shared" si="4"/>
        <v>106.1</v>
      </c>
    </row>
    <row r="162" spans="1:4">
      <c r="A162" s="240" t="s">
        <v>307</v>
      </c>
      <c r="B162" s="241">
        <f>SUM(B163:B164)</f>
        <v>15899.92</v>
      </c>
      <c r="C162" s="242">
        <f>SUM(C163:C164)</f>
        <v>3391</v>
      </c>
      <c r="D162" s="243">
        <f t="shared" si="4"/>
        <v>468.9</v>
      </c>
    </row>
    <row r="163" spans="1:4">
      <c r="A163" s="240" t="s">
        <v>308</v>
      </c>
      <c r="B163" s="241">
        <v>11850</v>
      </c>
      <c r="C163" s="242">
        <v>0</v>
      </c>
      <c r="D163" s="243" t="e">
        <f t="shared" si="4"/>
        <v>#DIV/0!</v>
      </c>
    </row>
    <row r="164" spans="1:4">
      <c r="A164" s="240" t="s">
        <v>309</v>
      </c>
      <c r="B164" s="241">
        <v>4049.92</v>
      </c>
      <c r="C164" s="246">
        <v>3391</v>
      </c>
      <c r="D164" s="243">
        <f t="shared" si="4"/>
        <v>119.4</v>
      </c>
    </row>
    <row r="165" spans="1:4">
      <c r="A165" s="240" t="s">
        <v>310</v>
      </c>
      <c r="B165" s="241">
        <f>SUM(B166)</f>
        <v>0</v>
      </c>
      <c r="C165" s="242">
        <v>15</v>
      </c>
      <c r="D165" s="243">
        <f t="shared" ref="D164:D204" si="5">B165/C165*100</f>
        <v>0</v>
      </c>
    </row>
    <row r="166" spans="1:4">
      <c r="A166" s="240" t="s">
        <v>311</v>
      </c>
      <c r="B166" s="241">
        <v>0</v>
      </c>
      <c r="C166" s="242">
        <v>15</v>
      </c>
      <c r="D166" s="243">
        <f t="shared" si="5"/>
        <v>0</v>
      </c>
    </row>
    <row r="167" s="100" customFormat="1" spans="1:4">
      <c r="A167" s="240" t="s">
        <v>312</v>
      </c>
      <c r="B167" s="241">
        <f>B168+B171+B174+B177</f>
        <v>3868.3</v>
      </c>
      <c r="C167" s="242">
        <v>2843</v>
      </c>
      <c r="D167" s="243">
        <f t="shared" si="5"/>
        <v>136.1</v>
      </c>
    </row>
    <row r="168" spans="1:4">
      <c r="A168" s="240" t="s">
        <v>313</v>
      </c>
      <c r="B168" s="244">
        <f>SUM(B169:B170)</f>
        <v>64.92</v>
      </c>
      <c r="C168" s="245">
        <v>63</v>
      </c>
      <c r="D168" s="243">
        <f t="shared" si="5"/>
        <v>103</v>
      </c>
    </row>
    <row r="169" spans="1:4">
      <c r="A169" s="240" t="s">
        <v>314</v>
      </c>
      <c r="B169" s="241">
        <v>6.75</v>
      </c>
      <c r="C169" s="246">
        <v>7</v>
      </c>
      <c r="D169" s="243">
        <f t="shared" si="5"/>
        <v>96.4</v>
      </c>
    </row>
    <row r="170" spans="1:4">
      <c r="A170" s="240" t="s">
        <v>315</v>
      </c>
      <c r="B170" s="241">
        <v>58.17</v>
      </c>
      <c r="C170" s="246">
        <v>56</v>
      </c>
      <c r="D170" s="243">
        <f t="shared" si="5"/>
        <v>103.9</v>
      </c>
    </row>
    <row r="171" spans="1:4">
      <c r="A171" s="240" t="s">
        <v>316</v>
      </c>
      <c r="B171" s="244">
        <f>SUM(B172:B173)</f>
        <v>3605.04</v>
      </c>
      <c r="C171" s="245">
        <v>2584</v>
      </c>
      <c r="D171" s="243">
        <f t="shared" si="5"/>
        <v>139.5</v>
      </c>
    </row>
    <row r="172" hidden="1" spans="1:4">
      <c r="A172" s="240" t="s">
        <v>317</v>
      </c>
      <c r="B172" s="241"/>
      <c r="C172" s="242"/>
      <c r="D172" s="243"/>
    </row>
    <row r="173" spans="1:4">
      <c r="A173" s="240" t="s">
        <v>318</v>
      </c>
      <c r="B173" s="241">
        <v>3605.04</v>
      </c>
      <c r="C173" s="246">
        <v>2584</v>
      </c>
      <c r="D173" s="243">
        <f t="shared" si="5"/>
        <v>139.5</v>
      </c>
    </row>
    <row r="174" spans="1:4">
      <c r="A174" s="240" t="s">
        <v>319</v>
      </c>
      <c r="B174" s="244">
        <f>SUM(B175:B176)</f>
        <v>198.34</v>
      </c>
      <c r="C174" s="245">
        <v>196</v>
      </c>
      <c r="D174" s="243">
        <f t="shared" si="5"/>
        <v>101.2</v>
      </c>
    </row>
    <row r="175" spans="1:4">
      <c r="A175" s="240" t="s">
        <v>320</v>
      </c>
      <c r="B175" s="241">
        <v>70.34</v>
      </c>
      <c r="C175" s="246">
        <v>68</v>
      </c>
      <c r="D175" s="243">
        <f t="shared" si="5"/>
        <v>103.4</v>
      </c>
    </row>
    <row r="176" spans="1:4">
      <c r="A176" s="240" t="s">
        <v>321</v>
      </c>
      <c r="B176" s="241">
        <v>128</v>
      </c>
      <c r="C176" s="246">
        <v>128</v>
      </c>
      <c r="D176" s="243">
        <f t="shared" si="5"/>
        <v>100</v>
      </c>
    </row>
    <row r="177" hidden="1" spans="1:4">
      <c r="A177" s="240" t="s">
        <v>322</v>
      </c>
      <c r="B177" s="241">
        <f>B178</f>
        <v>0</v>
      </c>
      <c r="C177" s="246">
        <v>0</v>
      </c>
      <c r="D177" s="243"/>
    </row>
    <row r="178" hidden="1" spans="1:4">
      <c r="A178" s="240" t="s">
        <v>323</v>
      </c>
      <c r="B178" s="241">
        <v>0</v>
      </c>
      <c r="C178" s="246">
        <v>0</v>
      </c>
      <c r="D178" s="243"/>
    </row>
    <row r="179" s="100" customFormat="1" spans="1:4">
      <c r="A179" s="240" t="s">
        <v>324</v>
      </c>
      <c r="B179" s="241">
        <f>B180+B187+B190+B193+B195+B198</f>
        <v>3014.6</v>
      </c>
      <c r="C179" s="242">
        <v>2847</v>
      </c>
      <c r="D179" s="243">
        <f t="shared" si="5"/>
        <v>105.9</v>
      </c>
    </row>
    <row r="180" spans="1:4">
      <c r="A180" s="240" t="s">
        <v>325</v>
      </c>
      <c r="B180" s="244">
        <f>SUM(B181:B186)</f>
        <v>1693.53</v>
      </c>
      <c r="C180" s="245">
        <v>1650</v>
      </c>
      <c r="D180" s="243">
        <f t="shared" si="5"/>
        <v>102.6</v>
      </c>
    </row>
    <row r="181" spans="1:4">
      <c r="A181" s="240" t="s">
        <v>326</v>
      </c>
      <c r="B181" s="241">
        <v>218.96</v>
      </c>
      <c r="C181" s="246">
        <v>216</v>
      </c>
      <c r="D181" s="243">
        <f t="shared" si="5"/>
        <v>101.4</v>
      </c>
    </row>
    <row r="182" spans="1:4">
      <c r="A182" s="240" t="s">
        <v>327</v>
      </c>
      <c r="B182" s="241">
        <v>247.34</v>
      </c>
      <c r="C182" s="246">
        <v>231</v>
      </c>
      <c r="D182" s="243">
        <f t="shared" si="5"/>
        <v>107.1</v>
      </c>
    </row>
    <row r="183" spans="1:4">
      <c r="A183" s="240" t="s">
        <v>328</v>
      </c>
      <c r="B183" s="241">
        <v>3.7</v>
      </c>
      <c r="C183" s="246">
        <v>4</v>
      </c>
      <c r="D183" s="243">
        <f t="shared" si="5"/>
        <v>92.5</v>
      </c>
    </row>
    <row r="184" spans="1:4">
      <c r="A184" s="240" t="s">
        <v>329</v>
      </c>
      <c r="B184" s="241">
        <v>596.26</v>
      </c>
      <c r="C184" s="246">
        <v>587</v>
      </c>
      <c r="D184" s="243">
        <f t="shared" si="5"/>
        <v>101.6</v>
      </c>
    </row>
    <row r="185" spans="1:4">
      <c r="A185" s="240" t="s">
        <v>330</v>
      </c>
      <c r="B185" s="241">
        <v>4.5</v>
      </c>
      <c r="C185" s="246">
        <v>5</v>
      </c>
      <c r="D185" s="243">
        <f t="shared" si="5"/>
        <v>90</v>
      </c>
    </row>
    <row r="186" spans="1:4">
      <c r="A186" s="240" t="s">
        <v>331</v>
      </c>
      <c r="B186" s="241">
        <v>622.77</v>
      </c>
      <c r="C186" s="246">
        <v>607</v>
      </c>
      <c r="D186" s="243">
        <f t="shared" si="5"/>
        <v>102.6</v>
      </c>
    </row>
    <row r="187" spans="1:4">
      <c r="A187" s="240" t="s">
        <v>332</v>
      </c>
      <c r="B187" s="241">
        <f>SUM(B188:B189)</f>
        <v>75</v>
      </c>
      <c r="C187" s="242">
        <v>35</v>
      </c>
      <c r="D187" s="243">
        <f t="shared" si="5"/>
        <v>214.3</v>
      </c>
    </row>
    <row r="188" spans="1:4">
      <c r="A188" s="240" t="s">
        <v>333</v>
      </c>
      <c r="B188" s="241">
        <v>75</v>
      </c>
      <c r="C188" s="242">
        <v>25</v>
      </c>
      <c r="D188" s="243">
        <f t="shared" si="5"/>
        <v>300</v>
      </c>
    </row>
    <row r="189" spans="1:4">
      <c r="A189" s="240" t="s">
        <v>334</v>
      </c>
      <c r="B189" s="241">
        <v>0</v>
      </c>
      <c r="C189" s="242">
        <v>10</v>
      </c>
      <c r="D189" s="243">
        <f t="shared" si="5"/>
        <v>0</v>
      </c>
    </row>
    <row r="190" spans="1:4">
      <c r="A190" s="240" t="s">
        <v>335</v>
      </c>
      <c r="B190" s="244">
        <f>SUM(B191:B192)</f>
        <v>668.03</v>
      </c>
      <c r="C190" s="245">
        <v>614</v>
      </c>
      <c r="D190" s="243">
        <f t="shared" si="5"/>
        <v>108.8</v>
      </c>
    </row>
    <row r="191" spans="1:4">
      <c r="A191" s="240" t="s">
        <v>336</v>
      </c>
      <c r="B191" s="241">
        <v>134</v>
      </c>
      <c r="C191" s="246">
        <v>156</v>
      </c>
      <c r="D191" s="243">
        <f t="shared" si="5"/>
        <v>85.9</v>
      </c>
    </row>
    <row r="192" spans="1:4">
      <c r="A192" s="240" t="s">
        <v>337</v>
      </c>
      <c r="B192" s="241">
        <v>534.03</v>
      </c>
      <c r="C192" s="246">
        <v>458</v>
      </c>
      <c r="D192" s="243">
        <f t="shared" si="5"/>
        <v>116.6</v>
      </c>
    </row>
    <row r="193" spans="1:4">
      <c r="A193" s="240" t="s">
        <v>338</v>
      </c>
      <c r="B193" s="241">
        <f>SUM(B194)</f>
        <v>14.93</v>
      </c>
      <c r="C193" s="246">
        <v>16</v>
      </c>
      <c r="D193" s="243"/>
    </row>
    <row r="194" spans="1:4">
      <c r="A194" s="240" t="s">
        <v>339</v>
      </c>
      <c r="B194" s="241">
        <v>14.93</v>
      </c>
      <c r="C194" s="246">
        <v>16</v>
      </c>
      <c r="D194" s="243"/>
    </row>
    <row r="195" spans="1:4">
      <c r="A195" s="240" t="s">
        <v>340</v>
      </c>
      <c r="B195" s="244">
        <f>SUM(B196:B197)</f>
        <v>463.11</v>
      </c>
      <c r="C195" s="245">
        <v>427</v>
      </c>
      <c r="D195" s="243">
        <f t="shared" si="5"/>
        <v>108.5</v>
      </c>
    </row>
    <row r="196" spans="1:4">
      <c r="A196" s="240" t="s">
        <v>247</v>
      </c>
      <c r="B196" s="244">
        <v>133.44</v>
      </c>
      <c r="C196" s="245">
        <v>154</v>
      </c>
      <c r="D196" s="243"/>
    </row>
    <row r="197" spans="1:4">
      <c r="A197" s="247" t="s">
        <v>341</v>
      </c>
      <c r="B197" s="241">
        <v>329.67</v>
      </c>
      <c r="C197" s="246">
        <v>273</v>
      </c>
      <c r="D197" s="243">
        <f t="shared" si="5"/>
        <v>120.8</v>
      </c>
    </row>
    <row r="198" spans="1:4">
      <c r="A198" s="240" t="s">
        <v>342</v>
      </c>
      <c r="B198" s="244">
        <f>SUM(B199)</f>
        <v>100</v>
      </c>
      <c r="C198" s="245">
        <v>105</v>
      </c>
      <c r="D198" s="243">
        <f t="shared" si="5"/>
        <v>95.2</v>
      </c>
    </row>
    <row r="199" spans="1:4">
      <c r="A199" s="240" t="s">
        <v>343</v>
      </c>
      <c r="B199" s="241">
        <v>100</v>
      </c>
      <c r="C199" s="242">
        <v>105</v>
      </c>
      <c r="D199" s="243">
        <f t="shared" si="5"/>
        <v>95.2</v>
      </c>
    </row>
    <row r="200" s="100" customFormat="1" spans="1:4">
      <c r="A200" s="240" t="s">
        <v>344</v>
      </c>
      <c r="B200" s="241">
        <f>B201+B208+B214+B222+B224+B232+B236+B241+B244+B249+B251+B254+B256+B258+B262+B246</f>
        <v>41805.86</v>
      </c>
      <c r="C200" s="242">
        <v>43931</v>
      </c>
      <c r="D200" s="243">
        <f t="shared" si="5"/>
        <v>95.2</v>
      </c>
    </row>
    <row r="201" spans="1:4">
      <c r="A201" s="240" t="s">
        <v>345</v>
      </c>
      <c r="B201" s="244">
        <f>SUM(B202:B207)</f>
        <v>1444.11</v>
      </c>
      <c r="C201" s="245">
        <v>1404</v>
      </c>
      <c r="D201" s="243">
        <f t="shared" si="5"/>
        <v>102.9</v>
      </c>
    </row>
    <row r="202" spans="1:4">
      <c r="A202" s="240" t="s">
        <v>346</v>
      </c>
      <c r="B202" s="241">
        <v>473.77</v>
      </c>
      <c r="C202" s="246">
        <v>477</v>
      </c>
      <c r="D202" s="243">
        <f t="shared" si="5"/>
        <v>99.3</v>
      </c>
    </row>
    <row r="203" spans="1:4">
      <c r="A203" s="240" t="s">
        <v>347</v>
      </c>
      <c r="B203" s="241">
        <v>0</v>
      </c>
      <c r="C203" s="246">
        <v>72</v>
      </c>
      <c r="D203" s="243">
        <f t="shared" si="5"/>
        <v>0</v>
      </c>
    </row>
    <row r="204" hidden="1" spans="1:4">
      <c r="A204" s="240" t="s">
        <v>348</v>
      </c>
      <c r="B204" s="241"/>
      <c r="C204" s="242"/>
      <c r="D204" s="243"/>
    </row>
    <row r="205" spans="1:4">
      <c r="A205" s="240" t="s">
        <v>349</v>
      </c>
      <c r="B205" s="241">
        <v>134.77</v>
      </c>
      <c r="C205" s="246">
        <v>134</v>
      </c>
      <c r="D205" s="243">
        <f t="shared" ref="D205:D219" si="6">B205/C205*100</f>
        <v>100.6</v>
      </c>
    </row>
    <row r="206" spans="1:4">
      <c r="A206" s="240" t="s">
        <v>350</v>
      </c>
      <c r="B206" s="241">
        <v>5</v>
      </c>
      <c r="C206" s="246">
        <v>5</v>
      </c>
      <c r="D206" s="243">
        <f t="shared" si="6"/>
        <v>100</v>
      </c>
    </row>
    <row r="207" spans="1:4">
      <c r="A207" s="240" t="s">
        <v>351</v>
      </c>
      <c r="B207" s="241">
        <v>830.57</v>
      </c>
      <c r="C207" s="246">
        <v>716</v>
      </c>
      <c r="D207" s="243">
        <f t="shared" si="6"/>
        <v>116</v>
      </c>
    </row>
    <row r="208" spans="1:4">
      <c r="A208" s="240" t="s">
        <v>352</v>
      </c>
      <c r="B208" s="244">
        <f>SUM(B209:B213)</f>
        <v>826.08</v>
      </c>
      <c r="C208" s="245">
        <v>3977</v>
      </c>
      <c r="D208" s="243">
        <f t="shared" si="6"/>
        <v>20.8</v>
      </c>
    </row>
    <row r="209" spans="1:4">
      <c r="A209" s="240" t="s">
        <v>353</v>
      </c>
      <c r="B209" s="241">
        <v>129.31</v>
      </c>
      <c r="C209" s="246">
        <v>149</v>
      </c>
      <c r="D209" s="243">
        <f t="shared" si="6"/>
        <v>86.8</v>
      </c>
    </row>
    <row r="210" spans="1:4">
      <c r="A210" s="247" t="s">
        <v>354</v>
      </c>
      <c r="B210" s="241">
        <v>37.5</v>
      </c>
      <c r="C210" s="246">
        <v>38</v>
      </c>
      <c r="D210" s="243">
        <f t="shared" si="6"/>
        <v>98.7</v>
      </c>
    </row>
    <row r="211" spans="1:4">
      <c r="A211" s="240" t="s">
        <v>355</v>
      </c>
      <c r="B211" s="241">
        <v>39.45</v>
      </c>
      <c r="C211" s="246">
        <v>39</v>
      </c>
      <c r="D211" s="243">
        <f t="shared" si="6"/>
        <v>101.2</v>
      </c>
    </row>
    <row r="212" spans="1:4">
      <c r="A212" s="240" t="s">
        <v>356</v>
      </c>
      <c r="B212" s="241">
        <v>0</v>
      </c>
      <c r="C212" s="246">
        <v>3438</v>
      </c>
      <c r="D212" s="243">
        <f t="shared" si="6"/>
        <v>0</v>
      </c>
    </row>
    <row r="213" spans="1:4">
      <c r="A213" s="240" t="s">
        <v>357</v>
      </c>
      <c r="B213" s="241">
        <v>619.82</v>
      </c>
      <c r="C213" s="246">
        <v>313</v>
      </c>
      <c r="D213" s="243">
        <f t="shared" si="6"/>
        <v>198</v>
      </c>
    </row>
    <row r="214" spans="1:4">
      <c r="A214" s="240" t="s">
        <v>358</v>
      </c>
      <c r="B214" s="244">
        <f>SUM(B215:B221)</f>
        <v>29026.19</v>
      </c>
      <c r="C214" s="245">
        <v>28329</v>
      </c>
      <c r="D214" s="243">
        <f t="shared" si="6"/>
        <v>102.5</v>
      </c>
    </row>
    <row r="215" spans="1:4">
      <c r="A215" s="240" t="s">
        <v>359</v>
      </c>
      <c r="B215" s="241">
        <v>2052.93</v>
      </c>
      <c r="C215" s="246">
        <v>1894</v>
      </c>
      <c r="D215" s="243">
        <f t="shared" si="6"/>
        <v>108.4</v>
      </c>
    </row>
    <row r="216" spans="1:4">
      <c r="A216" s="240" t="s">
        <v>360</v>
      </c>
      <c r="B216" s="241">
        <v>5785.01</v>
      </c>
      <c r="C216" s="246">
        <v>5734</v>
      </c>
      <c r="D216" s="243">
        <f t="shared" si="6"/>
        <v>100.9</v>
      </c>
    </row>
    <row r="217" spans="1:4">
      <c r="A217" s="240" t="s">
        <v>361</v>
      </c>
      <c r="B217" s="241">
        <v>6533.97</v>
      </c>
      <c r="C217" s="246">
        <v>6321</v>
      </c>
      <c r="D217" s="243">
        <f t="shared" si="6"/>
        <v>103.4</v>
      </c>
    </row>
    <row r="218" spans="1:4">
      <c r="A218" s="240" t="s">
        <v>362</v>
      </c>
      <c r="B218" s="241">
        <v>3684.28</v>
      </c>
      <c r="C218" s="246">
        <v>3160</v>
      </c>
      <c r="D218" s="243">
        <f t="shared" si="6"/>
        <v>116.6</v>
      </c>
    </row>
    <row r="219" spans="1:4">
      <c r="A219" s="240" t="s">
        <v>363</v>
      </c>
      <c r="B219" s="241">
        <v>9000</v>
      </c>
      <c r="C219" s="246">
        <v>9500</v>
      </c>
      <c r="D219" s="243">
        <f t="shared" si="6"/>
        <v>94.7</v>
      </c>
    </row>
    <row r="220" spans="1:4">
      <c r="A220" s="240" t="s">
        <v>364</v>
      </c>
      <c r="B220" s="241">
        <v>570</v>
      </c>
      <c r="C220" s="246">
        <v>570</v>
      </c>
      <c r="D220" s="243"/>
    </row>
    <row r="221" spans="1:4">
      <c r="A221" s="247" t="s">
        <v>365</v>
      </c>
      <c r="B221" s="241">
        <v>1400</v>
      </c>
      <c r="C221" s="246">
        <v>1150</v>
      </c>
      <c r="D221" s="243">
        <f t="shared" ref="D221:D235" si="7">B221/C221*100</f>
        <v>121.7</v>
      </c>
    </row>
    <row r="222" spans="1:4">
      <c r="A222" s="240" t="s">
        <v>366</v>
      </c>
      <c r="B222" s="244">
        <f>SUM(B223)</f>
        <v>330</v>
      </c>
      <c r="C222" s="245">
        <v>360</v>
      </c>
      <c r="D222" s="243">
        <f t="shared" si="7"/>
        <v>91.7</v>
      </c>
    </row>
    <row r="223" spans="1:4">
      <c r="A223" s="240" t="s">
        <v>367</v>
      </c>
      <c r="B223" s="241">
        <v>330</v>
      </c>
      <c r="C223" s="242">
        <v>360</v>
      </c>
      <c r="D223" s="243">
        <f t="shared" si="7"/>
        <v>91.7</v>
      </c>
    </row>
    <row r="224" spans="1:4">
      <c r="A224" s="240" t="s">
        <v>368</v>
      </c>
      <c r="B224" s="244">
        <f>SUM(B225:B231)</f>
        <v>1898.88</v>
      </c>
      <c r="C224" s="245">
        <v>2025</v>
      </c>
      <c r="D224" s="243">
        <f t="shared" si="7"/>
        <v>93.8</v>
      </c>
    </row>
    <row r="225" spans="1:4">
      <c r="A225" s="240" t="s">
        <v>369</v>
      </c>
      <c r="B225" s="241">
        <v>230</v>
      </c>
      <c r="C225" s="246">
        <v>375</v>
      </c>
      <c r="D225" s="243">
        <f t="shared" si="7"/>
        <v>61.3</v>
      </c>
    </row>
    <row r="226" spans="1:4">
      <c r="A226" s="240" t="s">
        <v>370</v>
      </c>
      <c r="B226" s="241">
        <v>106</v>
      </c>
      <c r="C226" s="246">
        <v>92</v>
      </c>
      <c r="D226" s="243">
        <f t="shared" si="7"/>
        <v>115.2</v>
      </c>
    </row>
    <row r="227" spans="1:4">
      <c r="A227" s="240" t="s">
        <v>371</v>
      </c>
      <c r="B227" s="241">
        <v>219</v>
      </c>
      <c r="C227" s="246">
        <v>201</v>
      </c>
      <c r="D227" s="243">
        <f t="shared" si="7"/>
        <v>109</v>
      </c>
    </row>
    <row r="228" spans="1:4">
      <c r="A228" s="240" t="s">
        <v>372</v>
      </c>
      <c r="B228" s="241">
        <v>1144</v>
      </c>
      <c r="C228" s="246">
        <v>1147</v>
      </c>
      <c r="D228" s="243">
        <f t="shared" si="7"/>
        <v>99.7</v>
      </c>
    </row>
    <row r="229" spans="1:4">
      <c r="A229" s="247" t="s">
        <v>373</v>
      </c>
      <c r="B229" s="241">
        <v>40</v>
      </c>
      <c r="C229" s="246">
        <v>37</v>
      </c>
      <c r="D229" s="243">
        <f t="shared" si="7"/>
        <v>108.1</v>
      </c>
    </row>
    <row r="230" spans="1:4">
      <c r="A230" s="247" t="s">
        <v>374</v>
      </c>
      <c r="B230" s="241">
        <v>5</v>
      </c>
      <c r="C230" s="246">
        <v>4</v>
      </c>
      <c r="D230" s="243">
        <f t="shared" si="7"/>
        <v>125</v>
      </c>
    </row>
    <row r="231" spans="1:4">
      <c r="A231" s="240" t="s">
        <v>375</v>
      </c>
      <c r="B231" s="241">
        <v>154.88</v>
      </c>
      <c r="C231" s="246">
        <v>169</v>
      </c>
      <c r="D231" s="243">
        <f t="shared" si="7"/>
        <v>91.6</v>
      </c>
    </row>
    <row r="232" spans="1:4">
      <c r="A232" s="240" t="s">
        <v>376</v>
      </c>
      <c r="B232" s="244">
        <f>SUM(B233:B235)</f>
        <v>545.86</v>
      </c>
      <c r="C232" s="245">
        <v>440</v>
      </c>
      <c r="D232" s="243">
        <f t="shared" si="7"/>
        <v>124.1</v>
      </c>
    </row>
    <row r="233" spans="1:4">
      <c r="A233" s="240" t="s">
        <v>377</v>
      </c>
      <c r="B233" s="241">
        <v>300</v>
      </c>
      <c r="C233" s="246">
        <v>327</v>
      </c>
      <c r="D233" s="243">
        <f t="shared" si="7"/>
        <v>91.7</v>
      </c>
    </row>
    <row r="234" spans="1:4">
      <c r="A234" s="240" t="s">
        <v>378</v>
      </c>
      <c r="B234" s="241">
        <v>142</v>
      </c>
      <c r="C234" s="246">
        <v>0</v>
      </c>
      <c r="D234" s="243" t="e">
        <f t="shared" si="7"/>
        <v>#DIV/0!</v>
      </c>
    </row>
    <row r="235" spans="1:4">
      <c r="A235" s="240" t="s">
        <v>379</v>
      </c>
      <c r="B235" s="241">
        <v>103.86</v>
      </c>
      <c r="C235" s="246">
        <v>113</v>
      </c>
      <c r="D235" s="243">
        <f t="shared" si="7"/>
        <v>91.9</v>
      </c>
    </row>
    <row r="236" spans="1:4">
      <c r="A236" s="240" t="s">
        <v>380</v>
      </c>
      <c r="B236" s="244">
        <f>SUM(B237:B240)</f>
        <v>1675.05</v>
      </c>
      <c r="C236" s="245">
        <v>1684</v>
      </c>
      <c r="D236" s="243">
        <f t="shared" ref="D235:D269" si="8">B236/C236*100</f>
        <v>99.5</v>
      </c>
    </row>
    <row r="237" spans="1:4">
      <c r="A237" s="240" t="s">
        <v>381</v>
      </c>
      <c r="B237" s="241">
        <v>113</v>
      </c>
      <c r="C237" s="246">
        <v>103</v>
      </c>
      <c r="D237" s="243">
        <f t="shared" si="8"/>
        <v>109.7</v>
      </c>
    </row>
    <row r="238" spans="1:4">
      <c r="A238" s="240" t="s">
        <v>382</v>
      </c>
      <c r="B238" s="241">
        <v>312.78</v>
      </c>
      <c r="C238" s="246">
        <v>303</v>
      </c>
      <c r="D238" s="243">
        <f t="shared" si="8"/>
        <v>103.2</v>
      </c>
    </row>
    <row r="239" spans="1:4">
      <c r="A239" s="247" t="s">
        <v>383</v>
      </c>
      <c r="B239" s="241">
        <v>1236.27</v>
      </c>
      <c r="C239" s="246">
        <v>1263</v>
      </c>
      <c r="D239" s="243">
        <f t="shared" si="8"/>
        <v>97.9</v>
      </c>
    </row>
    <row r="240" spans="1:4">
      <c r="A240" s="240" t="s">
        <v>384</v>
      </c>
      <c r="B240" s="241">
        <v>13</v>
      </c>
      <c r="C240" s="246">
        <v>15</v>
      </c>
      <c r="D240" s="243">
        <f t="shared" si="8"/>
        <v>86.7</v>
      </c>
    </row>
    <row r="241" spans="1:4">
      <c r="A241" s="240" t="s">
        <v>385</v>
      </c>
      <c r="B241" s="244">
        <f>SUM(B242:B243)</f>
        <v>55.39</v>
      </c>
      <c r="C241" s="245">
        <v>107</v>
      </c>
      <c r="D241" s="243">
        <f t="shared" si="8"/>
        <v>51.8</v>
      </c>
    </row>
    <row r="242" spans="1:4">
      <c r="A242" s="240" t="s">
        <v>386</v>
      </c>
      <c r="B242" s="241">
        <v>55.39</v>
      </c>
      <c r="C242" s="246">
        <v>107</v>
      </c>
      <c r="D242" s="243">
        <f t="shared" si="8"/>
        <v>51.8</v>
      </c>
    </row>
    <row r="243" hidden="1" spans="1:4">
      <c r="A243" s="240" t="s">
        <v>387</v>
      </c>
      <c r="B243" s="241">
        <v>0</v>
      </c>
      <c r="C243" s="242">
        <v>0</v>
      </c>
      <c r="D243" s="243"/>
    </row>
    <row r="244" spans="1:4">
      <c r="A244" s="240" t="s">
        <v>388</v>
      </c>
      <c r="B244" s="244">
        <f>SUM(B245)</f>
        <v>71.06</v>
      </c>
      <c r="C244" s="245">
        <v>65</v>
      </c>
      <c r="D244" s="243">
        <f t="shared" si="8"/>
        <v>109.3</v>
      </c>
    </row>
    <row r="245" spans="1:4">
      <c r="A245" s="240" t="s">
        <v>389</v>
      </c>
      <c r="B245" s="241">
        <v>71.06</v>
      </c>
      <c r="C245" s="246">
        <v>65</v>
      </c>
      <c r="D245" s="243">
        <f t="shared" si="8"/>
        <v>109.3</v>
      </c>
    </row>
    <row r="246" spans="1:4">
      <c r="A246" s="240" t="s">
        <v>390</v>
      </c>
      <c r="B246" s="244">
        <f>SUM(B247:B248)</f>
        <v>819.06</v>
      </c>
      <c r="C246" s="245">
        <v>819</v>
      </c>
      <c r="D246" s="243">
        <f t="shared" si="8"/>
        <v>100</v>
      </c>
    </row>
    <row r="247" spans="1:4">
      <c r="A247" s="240" t="s">
        <v>391</v>
      </c>
      <c r="B247" s="241">
        <v>499.06</v>
      </c>
      <c r="C247" s="246">
        <v>499</v>
      </c>
      <c r="D247" s="243">
        <f t="shared" si="8"/>
        <v>100</v>
      </c>
    </row>
    <row r="248" spans="1:4">
      <c r="A248" s="240" t="s">
        <v>392</v>
      </c>
      <c r="B248" s="241">
        <v>320</v>
      </c>
      <c r="C248" s="246">
        <v>320</v>
      </c>
      <c r="D248" s="243">
        <f t="shared" si="8"/>
        <v>100</v>
      </c>
    </row>
    <row r="249" spans="1:4">
      <c r="A249" s="240" t="s">
        <v>393</v>
      </c>
      <c r="B249" s="244">
        <f>SUM(B250)</f>
        <v>245</v>
      </c>
      <c r="C249" s="245">
        <v>245</v>
      </c>
      <c r="D249" s="243">
        <f t="shared" si="8"/>
        <v>100</v>
      </c>
    </row>
    <row r="250" spans="1:4">
      <c r="A250" s="240" t="s">
        <v>394</v>
      </c>
      <c r="B250" s="241">
        <v>245</v>
      </c>
      <c r="C250" s="246">
        <v>245</v>
      </c>
      <c r="D250" s="243">
        <f t="shared" si="8"/>
        <v>100</v>
      </c>
    </row>
    <row r="251" spans="1:4">
      <c r="A251" s="240" t="s">
        <v>395</v>
      </c>
      <c r="B251" s="244">
        <f>SUM(B252:B253)</f>
        <v>106</v>
      </c>
      <c r="C251" s="245">
        <v>106</v>
      </c>
      <c r="D251" s="243">
        <f t="shared" si="8"/>
        <v>100</v>
      </c>
    </row>
    <row r="252" spans="1:4">
      <c r="A252" s="240" t="s">
        <v>396</v>
      </c>
      <c r="B252" s="241">
        <v>52.9</v>
      </c>
      <c r="C252" s="246">
        <v>53</v>
      </c>
      <c r="D252" s="243">
        <f t="shared" si="8"/>
        <v>99.8</v>
      </c>
    </row>
    <row r="253" spans="1:4">
      <c r="A253" s="240" t="s">
        <v>397</v>
      </c>
      <c r="B253" s="241">
        <v>53.1</v>
      </c>
      <c r="C253" s="246">
        <v>53</v>
      </c>
      <c r="D253" s="243">
        <f t="shared" si="8"/>
        <v>100.2</v>
      </c>
    </row>
    <row r="254" spans="1:4">
      <c r="A254" s="240" t="s">
        <v>398</v>
      </c>
      <c r="B254" s="244">
        <f>SUM(B255)</f>
        <v>24.43</v>
      </c>
      <c r="C254" s="245">
        <v>27</v>
      </c>
      <c r="D254" s="243">
        <f t="shared" si="8"/>
        <v>90.5</v>
      </c>
    </row>
    <row r="255" spans="1:4">
      <c r="A255" s="240" t="s">
        <v>399</v>
      </c>
      <c r="B255" s="241">
        <v>24.43</v>
      </c>
      <c r="C255" s="246">
        <v>27</v>
      </c>
      <c r="D255" s="243">
        <f t="shared" si="8"/>
        <v>90.5</v>
      </c>
    </row>
    <row r="256" spans="1:4">
      <c r="A256" s="240" t="s">
        <v>400</v>
      </c>
      <c r="B256" s="244">
        <f>SUM(B257)</f>
        <v>4150</v>
      </c>
      <c r="C256" s="245">
        <v>3786</v>
      </c>
      <c r="D256" s="243">
        <f t="shared" si="8"/>
        <v>109.6</v>
      </c>
    </row>
    <row r="257" spans="1:4">
      <c r="A257" s="240" t="s">
        <v>401</v>
      </c>
      <c r="B257" s="241">
        <v>4150</v>
      </c>
      <c r="C257" s="246">
        <v>3786</v>
      </c>
      <c r="D257" s="243">
        <f t="shared" si="8"/>
        <v>109.6</v>
      </c>
    </row>
    <row r="258" spans="1:4">
      <c r="A258" s="240" t="s">
        <v>402</v>
      </c>
      <c r="B258" s="244">
        <f>SUM(B259:B261)</f>
        <v>253.75</v>
      </c>
      <c r="C258" s="245">
        <v>229</v>
      </c>
      <c r="D258" s="243">
        <f t="shared" si="8"/>
        <v>110.8</v>
      </c>
    </row>
    <row r="259" spans="1:4">
      <c r="A259" s="240" t="s">
        <v>247</v>
      </c>
      <c r="B259" s="241">
        <v>74.59</v>
      </c>
      <c r="C259" s="246">
        <v>69</v>
      </c>
      <c r="D259" s="243">
        <f t="shared" si="8"/>
        <v>108.1</v>
      </c>
    </row>
    <row r="260" spans="1:4">
      <c r="A260" s="240" t="s">
        <v>403</v>
      </c>
      <c r="B260" s="241">
        <v>76</v>
      </c>
      <c r="C260" s="246">
        <v>76</v>
      </c>
      <c r="D260" s="243">
        <f t="shared" si="8"/>
        <v>100</v>
      </c>
    </row>
    <row r="261" spans="1:4">
      <c r="A261" s="240" t="s">
        <v>404</v>
      </c>
      <c r="B261" s="241">
        <v>103.16</v>
      </c>
      <c r="C261" s="246">
        <v>84</v>
      </c>
      <c r="D261" s="243">
        <f t="shared" si="8"/>
        <v>122.8</v>
      </c>
    </row>
    <row r="262" spans="1:4">
      <c r="A262" s="240" t="s">
        <v>405</v>
      </c>
      <c r="B262" s="244">
        <f>SUM(B263)</f>
        <v>335</v>
      </c>
      <c r="C262" s="245">
        <v>328</v>
      </c>
      <c r="D262" s="243">
        <f t="shared" si="8"/>
        <v>102.1</v>
      </c>
    </row>
    <row r="263" spans="1:4">
      <c r="A263" s="240" t="s">
        <v>406</v>
      </c>
      <c r="B263" s="241">
        <v>335</v>
      </c>
      <c r="C263" s="246">
        <v>328</v>
      </c>
      <c r="D263" s="243">
        <f t="shared" si="8"/>
        <v>102.1</v>
      </c>
    </row>
    <row r="264" s="100" customFormat="1" spans="1:4">
      <c r="A264" s="240" t="s">
        <v>407</v>
      </c>
      <c r="B264" s="241">
        <f>B265+B268+B271+B275+B282+B286+B291+B293+B297+B304</f>
        <v>32303.06</v>
      </c>
      <c r="C264" s="242">
        <v>40857</v>
      </c>
      <c r="D264" s="243">
        <f t="shared" si="8"/>
        <v>79.1</v>
      </c>
    </row>
    <row r="265" spans="1:4">
      <c r="A265" s="240" t="s">
        <v>408</v>
      </c>
      <c r="B265" s="244">
        <f>SUM(B266:B267)</f>
        <v>267.09</v>
      </c>
      <c r="C265" s="245">
        <v>249</v>
      </c>
      <c r="D265" s="243">
        <f t="shared" si="8"/>
        <v>107.3</v>
      </c>
    </row>
    <row r="266" spans="1:4">
      <c r="A266" s="240" t="s">
        <v>409</v>
      </c>
      <c r="B266" s="241">
        <v>142.65</v>
      </c>
      <c r="C266" s="246">
        <v>141</v>
      </c>
      <c r="D266" s="243">
        <f t="shared" si="8"/>
        <v>101.2</v>
      </c>
    </row>
    <row r="267" spans="1:4">
      <c r="A267" s="240" t="s">
        <v>410</v>
      </c>
      <c r="B267" s="241">
        <v>124.44</v>
      </c>
      <c r="C267" s="246">
        <v>108</v>
      </c>
      <c r="D267" s="243">
        <f t="shared" si="8"/>
        <v>115.2</v>
      </c>
    </row>
    <row r="268" spans="1:4">
      <c r="A268" s="240" t="s">
        <v>411</v>
      </c>
      <c r="B268" s="244">
        <f>SUM(B269:B270)</f>
        <v>2076.89</v>
      </c>
      <c r="C268" s="245">
        <v>1406</v>
      </c>
      <c r="D268" s="243">
        <f t="shared" si="8"/>
        <v>147.7</v>
      </c>
    </row>
    <row r="269" spans="1:4">
      <c r="A269" s="240" t="s">
        <v>412</v>
      </c>
      <c r="B269" s="241">
        <v>2076.89</v>
      </c>
      <c r="C269" s="246">
        <v>1406</v>
      </c>
      <c r="D269" s="243">
        <f t="shared" si="8"/>
        <v>147.7</v>
      </c>
    </row>
    <row r="270" hidden="1" spans="1:4">
      <c r="A270" s="240" t="s">
        <v>413</v>
      </c>
      <c r="B270" s="241"/>
      <c r="C270" s="242"/>
      <c r="D270" s="243"/>
    </row>
    <row r="271" spans="1:4">
      <c r="A271" s="240" t="s">
        <v>414</v>
      </c>
      <c r="B271" s="244">
        <f>SUM(B272:B274)</f>
        <v>5411.73</v>
      </c>
      <c r="C271" s="245">
        <v>15897</v>
      </c>
      <c r="D271" s="243">
        <f t="shared" ref="D270:D333" si="9">B271/C271*100</f>
        <v>34</v>
      </c>
    </row>
    <row r="272" spans="1:4">
      <c r="A272" s="240" t="s">
        <v>415</v>
      </c>
      <c r="B272" s="241">
        <v>1816.23</v>
      </c>
      <c r="C272" s="246">
        <v>6394</v>
      </c>
      <c r="D272" s="243">
        <f t="shared" si="9"/>
        <v>28.4</v>
      </c>
    </row>
    <row r="273" spans="1:4">
      <c r="A273" s="240" t="s">
        <v>416</v>
      </c>
      <c r="B273" s="241">
        <v>2502.08</v>
      </c>
      <c r="C273" s="246">
        <v>8950</v>
      </c>
      <c r="D273" s="243">
        <f t="shared" si="9"/>
        <v>28</v>
      </c>
    </row>
    <row r="274" spans="1:4">
      <c r="A274" s="240" t="s">
        <v>417</v>
      </c>
      <c r="B274" s="241">
        <v>1093.42</v>
      </c>
      <c r="C274" s="246">
        <v>553</v>
      </c>
      <c r="D274" s="243">
        <f t="shared" si="9"/>
        <v>197.7</v>
      </c>
    </row>
    <row r="275" spans="1:4">
      <c r="A275" s="240" t="s">
        <v>418</v>
      </c>
      <c r="B275" s="244">
        <f>SUM(B276:B281)</f>
        <v>4629.16</v>
      </c>
      <c r="C275" s="245">
        <v>4596</v>
      </c>
      <c r="D275" s="243">
        <f t="shared" si="9"/>
        <v>100.7</v>
      </c>
    </row>
    <row r="276" spans="1:4">
      <c r="A276" s="240" t="s">
        <v>419</v>
      </c>
      <c r="B276" s="241">
        <v>853.66</v>
      </c>
      <c r="C276" s="246">
        <v>824</v>
      </c>
      <c r="D276" s="243">
        <f t="shared" si="9"/>
        <v>103.6</v>
      </c>
    </row>
    <row r="277" spans="1:4">
      <c r="A277" s="240" t="s">
        <v>420</v>
      </c>
      <c r="B277" s="241">
        <v>594.9</v>
      </c>
      <c r="C277" s="246">
        <v>905</v>
      </c>
      <c r="D277" s="243">
        <f t="shared" si="9"/>
        <v>65.7</v>
      </c>
    </row>
    <row r="278" spans="1:4">
      <c r="A278" s="240" t="s">
        <v>421</v>
      </c>
      <c r="B278" s="241">
        <v>2922.1</v>
      </c>
      <c r="C278" s="246">
        <v>2743</v>
      </c>
      <c r="D278" s="243">
        <f t="shared" si="9"/>
        <v>106.5</v>
      </c>
    </row>
    <row r="279" hidden="1" spans="1:4">
      <c r="A279" s="240" t="s">
        <v>422</v>
      </c>
      <c r="B279" s="241"/>
      <c r="C279" s="246"/>
      <c r="D279" s="243"/>
    </row>
    <row r="280" spans="1:4">
      <c r="A280" s="240" t="s">
        <v>423</v>
      </c>
      <c r="B280" s="241">
        <v>212</v>
      </c>
      <c r="C280" s="246">
        <v>87</v>
      </c>
      <c r="D280" s="243">
        <f t="shared" si="9"/>
        <v>243.7</v>
      </c>
    </row>
    <row r="281" spans="1:4">
      <c r="A281" s="240" t="s">
        <v>424</v>
      </c>
      <c r="B281" s="241">
        <v>46.5</v>
      </c>
      <c r="C281" s="246">
        <v>37</v>
      </c>
      <c r="D281" s="243">
        <f t="shared" si="9"/>
        <v>125.7</v>
      </c>
    </row>
    <row r="282" spans="1:4">
      <c r="A282" s="240" t="s">
        <v>425</v>
      </c>
      <c r="B282" s="244">
        <f>SUM(B283:B285)</f>
        <v>5428.73</v>
      </c>
      <c r="C282" s="245">
        <v>5473</v>
      </c>
      <c r="D282" s="243">
        <f t="shared" si="9"/>
        <v>99.2</v>
      </c>
    </row>
    <row r="283" spans="1:4">
      <c r="A283" s="240" t="s">
        <v>426</v>
      </c>
      <c r="B283" s="241">
        <v>193.3</v>
      </c>
      <c r="C283" s="246">
        <v>207</v>
      </c>
      <c r="D283" s="243">
        <f t="shared" si="9"/>
        <v>93.4</v>
      </c>
    </row>
    <row r="284" spans="1:4">
      <c r="A284" s="240" t="s">
        <v>427</v>
      </c>
      <c r="B284" s="241">
        <v>5132.43</v>
      </c>
      <c r="C284" s="246">
        <v>5163</v>
      </c>
      <c r="D284" s="243">
        <f t="shared" si="9"/>
        <v>99.4</v>
      </c>
    </row>
    <row r="285" spans="1:4">
      <c r="A285" s="240" t="s">
        <v>428</v>
      </c>
      <c r="B285" s="241">
        <v>103</v>
      </c>
      <c r="C285" s="246">
        <v>103</v>
      </c>
      <c r="D285" s="243">
        <f t="shared" si="9"/>
        <v>100</v>
      </c>
    </row>
    <row r="286" spans="1:4">
      <c r="A286" s="240" t="s">
        <v>429</v>
      </c>
      <c r="B286" s="244">
        <f>SUM(B287:B290)</f>
        <v>7159.31</v>
      </c>
      <c r="C286" s="245">
        <v>6864</v>
      </c>
      <c r="D286" s="243">
        <f t="shared" si="9"/>
        <v>104.3</v>
      </c>
    </row>
    <row r="287" spans="1:4">
      <c r="A287" s="240" t="s">
        <v>430</v>
      </c>
      <c r="B287" s="241">
        <v>849.42</v>
      </c>
      <c r="C287" s="246">
        <v>866</v>
      </c>
      <c r="D287" s="243">
        <f t="shared" si="9"/>
        <v>98.1</v>
      </c>
    </row>
    <row r="288" spans="1:4">
      <c r="A288" s="240" t="s">
        <v>431</v>
      </c>
      <c r="B288" s="241">
        <v>3346.39</v>
      </c>
      <c r="C288" s="246">
        <v>3225</v>
      </c>
      <c r="D288" s="243">
        <f t="shared" si="9"/>
        <v>103.8</v>
      </c>
    </row>
    <row r="289" spans="1:4">
      <c r="A289" s="240" t="s">
        <v>432</v>
      </c>
      <c r="B289" s="241">
        <v>2963.5</v>
      </c>
      <c r="C289" s="246">
        <v>2773</v>
      </c>
      <c r="D289" s="243">
        <f t="shared" si="9"/>
        <v>106.9</v>
      </c>
    </row>
    <row r="290" spans="1:4">
      <c r="A290" s="240" t="s">
        <v>433</v>
      </c>
      <c r="B290" s="241"/>
      <c r="C290" s="246"/>
      <c r="D290" s="243" t="e">
        <f t="shared" si="9"/>
        <v>#DIV/0!</v>
      </c>
    </row>
    <row r="291" spans="1:4">
      <c r="A291" s="240" t="s">
        <v>434</v>
      </c>
      <c r="B291" s="244">
        <f>SUM(B292)</f>
        <v>6600</v>
      </c>
      <c r="C291" s="245">
        <v>5500</v>
      </c>
      <c r="D291" s="243">
        <f t="shared" si="9"/>
        <v>120</v>
      </c>
    </row>
    <row r="292" spans="1:4">
      <c r="A292" s="240" t="s">
        <v>435</v>
      </c>
      <c r="B292" s="241">
        <v>6600</v>
      </c>
      <c r="C292" s="242">
        <v>5500</v>
      </c>
      <c r="D292" s="243">
        <f t="shared" si="9"/>
        <v>120</v>
      </c>
    </row>
    <row r="293" spans="1:4">
      <c r="A293" s="240" t="s">
        <v>436</v>
      </c>
      <c r="B293" s="244">
        <f>SUM(B294:B296)</f>
        <v>689.65</v>
      </c>
      <c r="C293" s="245">
        <v>831</v>
      </c>
      <c r="D293" s="243">
        <f t="shared" si="9"/>
        <v>83</v>
      </c>
    </row>
    <row r="294" spans="1:4">
      <c r="A294" s="240" t="s">
        <v>437</v>
      </c>
      <c r="B294" s="241">
        <v>677.65</v>
      </c>
      <c r="C294" s="242">
        <v>750</v>
      </c>
      <c r="D294" s="243">
        <f t="shared" si="9"/>
        <v>90.4</v>
      </c>
    </row>
    <row r="295" hidden="1" spans="1:4">
      <c r="A295" s="240" t="s">
        <v>438</v>
      </c>
      <c r="B295" s="241"/>
      <c r="C295" s="242"/>
      <c r="D295" s="243"/>
    </row>
    <row r="296" spans="1:4">
      <c r="A296" s="240" t="s">
        <v>439</v>
      </c>
      <c r="B296" s="241">
        <v>12</v>
      </c>
      <c r="C296" s="242">
        <v>81</v>
      </c>
      <c r="D296" s="243"/>
    </row>
    <row r="297" spans="1:4">
      <c r="A297" s="240" t="s">
        <v>440</v>
      </c>
      <c r="B297" s="241">
        <f>SUM(B298)</f>
        <v>20.5</v>
      </c>
      <c r="C297" s="242">
        <v>21</v>
      </c>
      <c r="D297" s="243"/>
    </row>
    <row r="298" spans="1:4">
      <c r="A298" s="240" t="s">
        <v>441</v>
      </c>
      <c r="B298" s="241">
        <v>20.5</v>
      </c>
      <c r="C298" s="242">
        <v>21</v>
      </c>
      <c r="D298" s="243"/>
    </row>
    <row r="299" hidden="1" spans="1:4">
      <c r="A299" s="240" t="s">
        <v>442</v>
      </c>
      <c r="B299" s="244"/>
      <c r="C299" s="245"/>
      <c r="D299" s="243"/>
    </row>
    <row r="300" hidden="1" spans="1:4">
      <c r="A300" s="240" t="s">
        <v>443</v>
      </c>
      <c r="B300" s="241"/>
      <c r="C300" s="242"/>
      <c r="D300" s="243"/>
    </row>
    <row r="301" hidden="1" spans="1:4">
      <c r="A301" s="240" t="s">
        <v>444</v>
      </c>
      <c r="B301" s="241"/>
      <c r="C301" s="242"/>
      <c r="D301" s="243"/>
    </row>
    <row r="302" hidden="1" spans="1:4">
      <c r="A302" s="240" t="s">
        <v>445</v>
      </c>
      <c r="B302" s="244"/>
      <c r="C302" s="245"/>
      <c r="D302" s="243"/>
    </row>
    <row r="303" hidden="1" spans="1:4">
      <c r="A303" s="240" t="s">
        <v>446</v>
      </c>
      <c r="B303" s="241"/>
      <c r="C303" s="242"/>
      <c r="D303" s="243"/>
    </row>
    <row r="304" spans="1:4">
      <c r="A304" s="240" t="s">
        <v>447</v>
      </c>
      <c r="B304" s="241">
        <f>SUM(B305)</f>
        <v>20</v>
      </c>
      <c r="C304" s="242">
        <v>20</v>
      </c>
      <c r="D304" s="243">
        <f t="shared" si="9"/>
        <v>100</v>
      </c>
    </row>
    <row r="305" spans="1:4">
      <c r="A305" s="240" t="s">
        <v>448</v>
      </c>
      <c r="B305" s="241">
        <v>20</v>
      </c>
      <c r="C305" s="242">
        <v>20</v>
      </c>
      <c r="D305" s="243">
        <f t="shared" si="9"/>
        <v>100</v>
      </c>
    </row>
    <row r="306" spans="1:4">
      <c r="A306" s="240" t="s">
        <v>449</v>
      </c>
      <c r="B306" s="241">
        <f>SUM(B310)</f>
        <v>25.14</v>
      </c>
      <c r="C306" s="241">
        <f t="shared" ref="C306:C309" si="10">SUM(C310)</f>
        <v>0</v>
      </c>
      <c r="D306" s="243" t="e">
        <f t="shared" ref="D306:D311" si="11">B306/C306*100</f>
        <v>#DIV/0!</v>
      </c>
    </row>
    <row r="307" hidden="1" spans="1:4">
      <c r="A307" s="240" t="s">
        <v>450</v>
      </c>
      <c r="B307" s="241">
        <f>SUM(B308:B309)</f>
        <v>0</v>
      </c>
      <c r="C307" s="241">
        <f t="shared" si="10"/>
        <v>0</v>
      </c>
      <c r="D307" s="243" t="e">
        <f t="shared" si="11"/>
        <v>#DIV/0!</v>
      </c>
    </row>
    <row r="308" hidden="1" spans="1:4">
      <c r="A308" s="240" t="s">
        <v>451</v>
      </c>
      <c r="B308" s="241"/>
      <c r="C308" s="241">
        <f t="shared" si="10"/>
        <v>0</v>
      </c>
      <c r="D308" s="243" t="e">
        <f t="shared" si="11"/>
        <v>#DIV/0!</v>
      </c>
    </row>
    <row r="309" hidden="1" spans="1:4">
      <c r="A309" s="240" t="s">
        <v>452</v>
      </c>
      <c r="B309" s="241"/>
      <c r="C309" s="241">
        <f t="shared" si="10"/>
        <v>0</v>
      </c>
      <c r="D309" s="243" t="e">
        <f t="shared" si="11"/>
        <v>#DIV/0!</v>
      </c>
    </row>
    <row r="310" spans="1:4">
      <c r="A310" s="240" t="s">
        <v>453</v>
      </c>
      <c r="B310" s="241">
        <f>SUM(B311)</f>
        <v>25.14</v>
      </c>
      <c r="C310" s="241">
        <f>SUM(C311)</f>
        <v>0</v>
      </c>
      <c r="D310" s="243" t="e">
        <f t="shared" si="11"/>
        <v>#DIV/0!</v>
      </c>
    </row>
    <row r="311" spans="1:4">
      <c r="A311" s="240" t="s">
        <v>454</v>
      </c>
      <c r="B311" s="241">
        <v>25.14</v>
      </c>
      <c r="C311" s="241">
        <f>SUM(C315)</f>
        <v>0</v>
      </c>
      <c r="D311" s="243" t="e">
        <f t="shared" si="11"/>
        <v>#DIV/0!</v>
      </c>
    </row>
    <row r="312" hidden="1" spans="1:4">
      <c r="A312" s="240" t="s">
        <v>455</v>
      </c>
      <c r="B312" s="241">
        <f>SUM(B313:B314)</f>
        <v>0</v>
      </c>
      <c r="C312" s="242">
        <v>0</v>
      </c>
      <c r="D312" s="243"/>
    </row>
    <row r="313" hidden="1" spans="1:4">
      <c r="A313" s="240" t="s">
        <v>456</v>
      </c>
      <c r="B313" s="241"/>
      <c r="C313" s="242"/>
      <c r="D313" s="243"/>
    </row>
    <row r="314" hidden="1" spans="1:4">
      <c r="A314" s="240" t="s">
        <v>457</v>
      </c>
      <c r="B314" s="241"/>
      <c r="C314" s="242"/>
      <c r="D314" s="243"/>
    </row>
    <row r="315" hidden="1" spans="1:4">
      <c r="A315" s="240" t="s">
        <v>458</v>
      </c>
      <c r="B315" s="241">
        <f>SUM(B316:B317)</f>
        <v>0</v>
      </c>
      <c r="C315" s="242">
        <v>0</v>
      </c>
      <c r="D315" s="243"/>
    </row>
    <row r="316" hidden="1" spans="1:4">
      <c r="A316" s="240" t="s">
        <v>459</v>
      </c>
      <c r="B316" s="241"/>
      <c r="C316" s="242"/>
      <c r="D316" s="243"/>
    </row>
    <row r="317" hidden="1" spans="1:4">
      <c r="A317" s="240" t="s">
        <v>460</v>
      </c>
      <c r="B317" s="241"/>
      <c r="C317" s="242"/>
      <c r="D317" s="243"/>
    </row>
    <row r="318" s="100" customFormat="1" spans="1:4">
      <c r="A318" s="240" t="s">
        <v>461</v>
      </c>
      <c r="B318" s="241">
        <f>B319+B323+B325+B327+B329</f>
        <v>39832.51</v>
      </c>
      <c r="C318" s="242">
        <v>32731</v>
      </c>
      <c r="D318" s="243">
        <f t="shared" si="9"/>
        <v>121.7</v>
      </c>
    </row>
    <row r="319" spans="1:4">
      <c r="A319" s="240" t="s">
        <v>462</v>
      </c>
      <c r="B319" s="244">
        <f>SUM(B320:B322)</f>
        <v>8063.68</v>
      </c>
      <c r="C319" s="245">
        <v>8477</v>
      </c>
      <c r="D319" s="243">
        <f t="shared" si="9"/>
        <v>95.1</v>
      </c>
    </row>
    <row r="320" spans="1:4">
      <c r="A320" s="240" t="s">
        <v>463</v>
      </c>
      <c r="B320" s="241">
        <v>630.67</v>
      </c>
      <c r="C320" s="246">
        <v>608</v>
      </c>
      <c r="D320" s="243">
        <f t="shared" si="9"/>
        <v>103.7</v>
      </c>
    </row>
    <row r="321" spans="1:4">
      <c r="A321" s="240" t="s">
        <v>464</v>
      </c>
      <c r="B321" s="241">
        <v>3129.46</v>
      </c>
      <c r="C321" s="246">
        <v>3209</v>
      </c>
      <c r="D321" s="243">
        <f t="shared" si="9"/>
        <v>97.5</v>
      </c>
    </row>
    <row r="322" spans="1:4">
      <c r="A322" s="240" t="s">
        <v>465</v>
      </c>
      <c r="B322" s="241">
        <v>4303.55</v>
      </c>
      <c r="C322" s="246">
        <v>4660</v>
      </c>
      <c r="D322" s="243">
        <f t="shared" si="9"/>
        <v>92.4</v>
      </c>
    </row>
    <row r="323" hidden="1" spans="1:4">
      <c r="A323" s="240" t="s">
        <v>466</v>
      </c>
      <c r="B323" s="241">
        <f t="shared" ref="B323:B327" si="12">SUM(B324)</f>
        <v>0</v>
      </c>
      <c r="C323" s="246">
        <v>0</v>
      </c>
      <c r="D323" s="243"/>
    </row>
    <row r="324" hidden="1" spans="1:4">
      <c r="A324" s="240" t="s">
        <v>467</v>
      </c>
      <c r="B324" s="241"/>
      <c r="C324" s="246"/>
      <c r="D324" s="243"/>
    </row>
    <row r="325" spans="1:4">
      <c r="A325" s="240" t="s">
        <v>468</v>
      </c>
      <c r="B325" s="244">
        <f t="shared" si="12"/>
        <v>7247.94</v>
      </c>
      <c r="C325" s="245">
        <v>748</v>
      </c>
      <c r="D325" s="243">
        <f t="shared" si="9"/>
        <v>969</v>
      </c>
    </row>
    <row r="326" spans="1:4">
      <c r="A326" s="240" t="s">
        <v>469</v>
      </c>
      <c r="B326" s="241">
        <v>7247.94</v>
      </c>
      <c r="C326" s="246">
        <v>748</v>
      </c>
      <c r="D326" s="243">
        <f t="shared" si="9"/>
        <v>969</v>
      </c>
    </row>
    <row r="327" spans="1:4">
      <c r="A327" s="240" t="s">
        <v>470</v>
      </c>
      <c r="B327" s="244">
        <f t="shared" si="12"/>
        <v>21726.29</v>
      </c>
      <c r="C327" s="245">
        <v>21281</v>
      </c>
      <c r="D327" s="243">
        <f t="shared" si="9"/>
        <v>102.1</v>
      </c>
    </row>
    <row r="328" spans="1:4">
      <c r="A328" s="240" t="s">
        <v>471</v>
      </c>
      <c r="B328" s="241">
        <v>21726.29</v>
      </c>
      <c r="C328" s="246">
        <v>21281</v>
      </c>
      <c r="D328" s="243">
        <f t="shared" si="9"/>
        <v>102.1</v>
      </c>
    </row>
    <row r="329" spans="1:4">
      <c r="A329" s="240" t="s">
        <v>472</v>
      </c>
      <c r="B329" s="244">
        <f>SUM(B330:B331)</f>
        <v>2794.6</v>
      </c>
      <c r="C329" s="245">
        <v>2225</v>
      </c>
      <c r="D329" s="243">
        <f t="shared" si="9"/>
        <v>125.6</v>
      </c>
    </row>
    <row r="330" hidden="1" spans="1:4">
      <c r="A330" s="247" t="s">
        <v>473</v>
      </c>
      <c r="B330" s="241"/>
      <c r="C330" s="246"/>
      <c r="D330" s="243"/>
    </row>
    <row r="331" spans="1:4">
      <c r="A331" s="247" t="s">
        <v>474</v>
      </c>
      <c r="B331" s="241">
        <v>2794.6</v>
      </c>
      <c r="C331" s="246">
        <v>2225</v>
      </c>
      <c r="D331" s="243">
        <f t="shared" si="9"/>
        <v>125.6</v>
      </c>
    </row>
    <row r="332" s="100" customFormat="1" spans="1:4">
      <c r="A332" s="240" t="s">
        <v>475</v>
      </c>
      <c r="B332" s="241">
        <f>B333+B343+B348+B360+B363+B369+B371</f>
        <v>2145.99</v>
      </c>
      <c r="C332" s="242">
        <v>2084</v>
      </c>
      <c r="D332" s="243">
        <f t="shared" si="9"/>
        <v>103</v>
      </c>
    </row>
    <row r="333" spans="1:4">
      <c r="A333" s="240" t="s">
        <v>476</v>
      </c>
      <c r="B333" s="244">
        <f>SUM(B334:B342)</f>
        <v>992.35</v>
      </c>
      <c r="C333" s="245">
        <v>973</v>
      </c>
      <c r="D333" s="243">
        <f t="shared" si="9"/>
        <v>102</v>
      </c>
    </row>
    <row r="334" spans="1:4">
      <c r="A334" s="240" t="s">
        <v>477</v>
      </c>
      <c r="B334" s="241">
        <v>387.36</v>
      </c>
      <c r="C334" s="246">
        <v>371</v>
      </c>
      <c r="D334" s="243">
        <f t="shared" ref="D334:D397" si="13">B334/C334*100</f>
        <v>104.4</v>
      </c>
    </row>
    <row r="335" spans="1:4">
      <c r="A335" s="240" t="s">
        <v>478</v>
      </c>
      <c r="B335" s="241">
        <v>295.48</v>
      </c>
      <c r="C335" s="246">
        <v>282</v>
      </c>
      <c r="D335" s="243">
        <f t="shared" si="13"/>
        <v>104.8</v>
      </c>
    </row>
    <row r="336" spans="1:4">
      <c r="A336" s="240" t="s">
        <v>479</v>
      </c>
      <c r="B336" s="241">
        <v>20</v>
      </c>
      <c r="C336" s="246">
        <v>20</v>
      </c>
      <c r="D336" s="243">
        <f t="shared" si="13"/>
        <v>100</v>
      </c>
    </row>
    <row r="337" spans="1:4">
      <c r="A337" s="240" t="s">
        <v>480</v>
      </c>
      <c r="B337" s="241">
        <v>25.94</v>
      </c>
      <c r="C337" s="246">
        <v>24</v>
      </c>
      <c r="D337" s="243">
        <f t="shared" si="13"/>
        <v>108.1</v>
      </c>
    </row>
    <row r="338" spans="1:4">
      <c r="A338" s="240" t="s">
        <v>481</v>
      </c>
      <c r="B338" s="241">
        <v>47.12</v>
      </c>
      <c r="C338" s="246">
        <v>60</v>
      </c>
      <c r="D338" s="243">
        <f t="shared" si="13"/>
        <v>78.5</v>
      </c>
    </row>
    <row r="339" spans="1:4">
      <c r="A339" s="240" t="s">
        <v>482</v>
      </c>
      <c r="B339" s="241">
        <v>7</v>
      </c>
      <c r="C339" s="246">
        <v>22</v>
      </c>
      <c r="D339" s="243"/>
    </row>
    <row r="340" hidden="1" spans="1:4">
      <c r="A340" s="240" t="s">
        <v>483</v>
      </c>
      <c r="B340" s="241"/>
      <c r="C340" s="246"/>
      <c r="D340" s="243"/>
    </row>
    <row r="341" spans="1:4">
      <c r="A341" s="240" t="s">
        <v>484</v>
      </c>
      <c r="B341" s="241">
        <v>0</v>
      </c>
      <c r="C341" s="246">
        <v>2</v>
      </c>
      <c r="D341" s="243">
        <f t="shared" si="13"/>
        <v>0</v>
      </c>
    </row>
    <row r="342" spans="1:4">
      <c r="A342" s="240" t="s">
        <v>485</v>
      </c>
      <c r="B342" s="241">
        <v>209.45</v>
      </c>
      <c r="C342" s="246">
        <v>192</v>
      </c>
      <c r="D342" s="243">
        <f t="shared" si="13"/>
        <v>109.1</v>
      </c>
    </row>
    <row r="343" spans="1:4">
      <c r="A343" s="240" t="s">
        <v>486</v>
      </c>
      <c r="B343" s="244">
        <f>SUM(B344:B347)</f>
        <v>905.24</v>
      </c>
      <c r="C343" s="245">
        <v>847</v>
      </c>
      <c r="D343" s="243">
        <f t="shared" si="13"/>
        <v>106.9</v>
      </c>
    </row>
    <row r="344" spans="1:4">
      <c r="A344" s="240" t="s">
        <v>487</v>
      </c>
      <c r="B344" s="241">
        <v>411.54</v>
      </c>
      <c r="C344" s="246">
        <v>394</v>
      </c>
      <c r="D344" s="243">
        <f t="shared" si="13"/>
        <v>104.5</v>
      </c>
    </row>
    <row r="345" spans="1:4">
      <c r="A345" s="240" t="s">
        <v>488</v>
      </c>
      <c r="B345" s="241">
        <v>11</v>
      </c>
      <c r="C345" s="242">
        <v>18</v>
      </c>
      <c r="D345" s="243">
        <f t="shared" si="13"/>
        <v>61.1</v>
      </c>
    </row>
    <row r="346" spans="1:4">
      <c r="A346" s="240" t="s">
        <v>489</v>
      </c>
      <c r="B346" s="241">
        <v>482.7</v>
      </c>
      <c r="C346" s="242">
        <v>435</v>
      </c>
      <c r="D346" s="243">
        <f t="shared" si="13"/>
        <v>111</v>
      </c>
    </row>
    <row r="347" hidden="1" spans="1:4">
      <c r="A347" s="240" t="s">
        <v>490</v>
      </c>
      <c r="B347" s="241">
        <v>0</v>
      </c>
      <c r="C347" s="246">
        <v>0</v>
      </c>
      <c r="D347" s="243"/>
    </row>
    <row r="348" spans="1:4">
      <c r="A348" s="240" t="s">
        <v>491</v>
      </c>
      <c r="B348" s="241">
        <f>SUM(B349:B359)</f>
        <v>190</v>
      </c>
      <c r="C348" s="242">
        <v>214</v>
      </c>
      <c r="D348" s="243">
        <f t="shared" si="13"/>
        <v>88.8</v>
      </c>
    </row>
    <row r="349" hidden="1" spans="1:4">
      <c r="A349" s="247" t="s">
        <v>492</v>
      </c>
      <c r="B349" s="241"/>
      <c r="C349" s="242"/>
      <c r="D349" s="243"/>
    </row>
    <row r="350" hidden="1" spans="1:4">
      <c r="A350" s="240" t="s">
        <v>493</v>
      </c>
      <c r="B350" s="241"/>
      <c r="C350" s="242"/>
      <c r="D350" s="243"/>
    </row>
    <row r="351" hidden="1" spans="1:4">
      <c r="A351" s="240" t="s">
        <v>494</v>
      </c>
      <c r="B351" s="241"/>
      <c r="C351" s="242"/>
      <c r="D351" s="243"/>
    </row>
    <row r="352" spans="1:4">
      <c r="A352" s="240" t="s">
        <v>495</v>
      </c>
      <c r="B352" s="241">
        <v>16</v>
      </c>
      <c r="C352" s="242">
        <v>40</v>
      </c>
      <c r="D352" s="243">
        <f t="shared" si="13"/>
        <v>40</v>
      </c>
    </row>
    <row r="353" hidden="1" spans="1:4">
      <c r="A353" s="240" t="s">
        <v>496</v>
      </c>
      <c r="B353" s="241"/>
      <c r="C353" s="242"/>
      <c r="D353" s="243"/>
    </row>
    <row r="354" hidden="1" spans="1:4">
      <c r="A354" s="240" t="s">
        <v>497</v>
      </c>
      <c r="B354" s="241"/>
      <c r="C354" s="246"/>
      <c r="D354" s="243"/>
    </row>
    <row r="355" hidden="1" spans="1:4">
      <c r="A355" s="240" t="s">
        <v>498</v>
      </c>
      <c r="B355" s="241"/>
      <c r="C355" s="242"/>
      <c r="D355" s="243"/>
    </row>
    <row r="356" hidden="1" spans="1:4">
      <c r="A356" s="240" t="s">
        <v>499</v>
      </c>
      <c r="B356" s="241"/>
      <c r="C356" s="242"/>
      <c r="D356" s="243"/>
    </row>
    <row r="357" spans="1:4">
      <c r="A357" s="247" t="s">
        <v>500</v>
      </c>
      <c r="B357" s="241">
        <v>75</v>
      </c>
      <c r="C357" s="242">
        <v>3</v>
      </c>
      <c r="D357" s="243">
        <f t="shared" si="13"/>
        <v>2500</v>
      </c>
    </row>
    <row r="358" hidden="1" spans="1:4">
      <c r="A358" s="247" t="s">
        <v>501</v>
      </c>
      <c r="B358" s="241"/>
      <c r="C358" s="242"/>
      <c r="D358" s="243"/>
    </row>
    <row r="359" spans="1:4">
      <c r="A359" s="240" t="s">
        <v>502</v>
      </c>
      <c r="B359" s="241">
        <v>99</v>
      </c>
      <c r="C359" s="242">
        <v>171</v>
      </c>
      <c r="D359" s="243">
        <f t="shared" si="13"/>
        <v>57.9</v>
      </c>
    </row>
    <row r="360" spans="1:4">
      <c r="A360" s="247" t="s">
        <v>503</v>
      </c>
      <c r="B360" s="244">
        <f>SUM(B361:B362)</f>
        <v>50</v>
      </c>
      <c r="C360" s="245">
        <v>50</v>
      </c>
      <c r="D360" s="243">
        <f t="shared" si="13"/>
        <v>100</v>
      </c>
    </row>
    <row r="361" spans="1:4">
      <c r="A361" s="247" t="s">
        <v>504</v>
      </c>
      <c r="B361" s="241">
        <v>50</v>
      </c>
      <c r="C361" s="242">
        <v>50</v>
      </c>
      <c r="D361" s="243">
        <f t="shared" si="13"/>
        <v>100</v>
      </c>
    </row>
    <row r="362" hidden="1" spans="1:4">
      <c r="A362" s="247" t="s">
        <v>505</v>
      </c>
      <c r="B362" s="241"/>
      <c r="C362" s="242"/>
      <c r="D362" s="243" t="e">
        <f t="shared" ref="D362:D376" si="14">B362/C362*100</f>
        <v>#DIV/0!</v>
      </c>
    </row>
    <row r="363" hidden="1" spans="1:4">
      <c r="A363" s="240" t="s">
        <v>506</v>
      </c>
      <c r="B363" s="244">
        <f>SUM(B364:B368)</f>
        <v>0</v>
      </c>
      <c r="C363" s="245">
        <v>0</v>
      </c>
      <c r="D363" s="243" t="e">
        <f t="shared" si="14"/>
        <v>#DIV/0!</v>
      </c>
    </row>
    <row r="364" hidden="1" spans="1:4">
      <c r="A364" s="240" t="s">
        <v>507</v>
      </c>
      <c r="B364" s="244"/>
      <c r="C364" s="245"/>
      <c r="D364" s="243" t="e">
        <f t="shared" si="14"/>
        <v>#DIV/0!</v>
      </c>
    </row>
    <row r="365" hidden="1" spans="1:4">
      <c r="A365" s="240" t="s">
        <v>508</v>
      </c>
      <c r="B365" s="241"/>
      <c r="C365" s="242"/>
      <c r="D365" s="243" t="e">
        <f t="shared" si="14"/>
        <v>#DIV/0!</v>
      </c>
    </row>
    <row r="366" hidden="1" spans="1:4">
      <c r="A366" s="240" t="s">
        <v>509</v>
      </c>
      <c r="B366" s="241"/>
      <c r="C366" s="242"/>
      <c r="D366" s="243" t="e">
        <f t="shared" si="14"/>
        <v>#DIV/0!</v>
      </c>
    </row>
    <row r="367" hidden="1" spans="1:4">
      <c r="A367" s="240" t="s">
        <v>510</v>
      </c>
      <c r="B367" s="241"/>
      <c r="C367" s="242"/>
      <c r="D367" s="243" t="e">
        <f t="shared" si="14"/>
        <v>#DIV/0!</v>
      </c>
    </row>
    <row r="368" hidden="1" spans="1:4">
      <c r="A368" s="240" t="s">
        <v>511</v>
      </c>
      <c r="B368" s="241"/>
      <c r="C368" s="242"/>
      <c r="D368" s="243" t="e">
        <f t="shared" si="14"/>
        <v>#DIV/0!</v>
      </c>
    </row>
    <row r="369" hidden="1" spans="1:4">
      <c r="A369" s="240" t="s">
        <v>512</v>
      </c>
      <c r="B369" s="241">
        <f>SUM(B370)</f>
        <v>0</v>
      </c>
      <c r="C369" s="242">
        <v>0</v>
      </c>
      <c r="D369" s="243" t="e">
        <f t="shared" si="14"/>
        <v>#DIV/0!</v>
      </c>
    </row>
    <row r="370" hidden="1" spans="1:4">
      <c r="A370" s="240" t="s">
        <v>513</v>
      </c>
      <c r="B370" s="241"/>
      <c r="C370" s="242"/>
      <c r="D370" s="243" t="e">
        <f t="shared" si="14"/>
        <v>#DIV/0!</v>
      </c>
    </row>
    <row r="371" s="100" customFormat="1" spans="1:4">
      <c r="A371" s="240" t="s">
        <v>514</v>
      </c>
      <c r="B371" s="241">
        <f>SUM(B372)</f>
        <v>8.4</v>
      </c>
      <c r="C371" s="242">
        <v>0</v>
      </c>
      <c r="D371" s="243" t="e">
        <f t="shared" si="14"/>
        <v>#DIV/0!</v>
      </c>
    </row>
    <row r="372" spans="1:4">
      <c r="A372" s="240" t="s">
        <v>515</v>
      </c>
      <c r="B372" s="241">
        <v>8.4</v>
      </c>
      <c r="C372" s="242">
        <f>SUM(C369:C371)</f>
        <v>0</v>
      </c>
      <c r="D372" s="243" t="e">
        <f t="shared" si="14"/>
        <v>#DIV/0!</v>
      </c>
    </row>
    <row r="373" spans="1:4">
      <c r="A373" s="240" t="s">
        <v>516</v>
      </c>
      <c r="B373" s="241">
        <f>B374+B379</f>
        <v>457.42</v>
      </c>
      <c r="C373" s="242">
        <v>483</v>
      </c>
      <c r="D373" s="243">
        <f t="shared" si="14"/>
        <v>94.7</v>
      </c>
    </row>
    <row r="374" spans="1:4">
      <c r="A374" s="240" t="s">
        <v>517</v>
      </c>
      <c r="B374" s="244">
        <f>SUM(B375:B378)</f>
        <v>407.42</v>
      </c>
      <c r="C374" s="245">
        <v>433</v>
      </c>
      <c r="D374" s="243">
        <f t="shared" si="14"/>
        <v>94.1</v>
      </c>
    </row>
    <row r="375" spans="1:4">
      <c r="A375" s="240" t="s">
        <v>518</v>
      </c>
      <c r="B375" s="241">
        <v>149.29</v>
      </c>
      <c r="C375" s="246">
        <v>179</v>
      </c>
      <c r="D375" s="243">
        <f t="shared" si="14"/>
        <v>83.4</v>
      </c>
    </row>
    <row r="376" spans="1:4">
      <c r="A376" s="240" t="s">
        <v>519</v>
      </c>
      <c r="B376" s="241">
        <v>100</v>
      </c>
      <c r="C376" s="246">
        <v>100</v>
      </c>
      <c r="D376" s="243">
        <f t="shared" si="14"/>
        <v>100</v>
      </c>
    </row>
    <row r="377" spans="1:4">
      <c r="A377" s="240" t="s">
        <v>520</v>
      </c>
      <c r="B377" s="241">
        <v>30</v>
      </c>
      <c r="C377" s="242">
        <v>30</v>
      </c>
      <c r="D377" s="243"/>
    </row>
    <row r="378" spans="1:4">
      <c r="A378" s="240" t="s">
        <v>521</v>
      </c>
      <c r="B378" s="241">
        <v>128.13</v>
      </c>
      <c r="C378" s="242">
        <v>124</v>
      </c>
      <c r="D378" s="243"/>
    </row>
    <row r="379" spans="1:4">
      <c r="A379" s="240" t="s">
        <v>522</v>
      </c>
      <c r="B379" s="244">
        <f>SUM(B380:B381)</f>
        <v>50</v>
      </c>
      <c r="C379" s="245">
        <v>50</v>
      </c>
      <c r="D379" s="243">
        <f t="shared" ref="D379:D388" si="15">B379/C379*100</f>
        <v>100</v>
      </c>
    </row>
    <row r="380" spans="1:4">
      <c r="A380" s="240" t="s">
        <v>523</v>
      </c>
      <c r="B380" s="241">
        <v>50</v>
      </c>
      <c r="C380" s="242">
        <v>50</v>
      </c>
      <c r="D380" s="243">
        <f t="shared" si="15"/>
        <v>100</v>
      </c>
    </row>
    <row r="381" spans="1:4">
      <c r="A381" s="240" t="s">
        <v>524</v>
      </c>
      <c r="B381" s="241"/>
      <c r="C381" s="242"/>
      <c r="D381" s="243" t="e">
        <f t="shared" si="15"/>
        <v>#DIV/0!</v>
      </c>
    </row>
    <row r="382" spans="1:4">
      <c r="A382" s="240" t="s">
        <v>525</v>
      </c>
      <c r="B382" s="241">
        <f>B383</f>
        <v>4686.26</v>
      </c>
      <c r="C382" s="242">
        <v>6749</v>
      </c>
      <c r="D382" s="243">
        <f t="shared" si="15"/>
        <v>69.4</v>
      </c>
    </row>
    <row r="383" spans="1:4">
      <c r="A383" s="240" t="s">
        <v>526</v>
      </c>
      <c r="B383" s="244">
        <f>SUM(B384:B385)</f>
        <v>4686.26</v>
      </c>
      <c r="C383" s="245">
        <v>6749</v>
      </c>
      <c r="D383" s="243">
        <f t="shared" si="15"/>
        <v>69.4</v>
      </c>
    </row>
    <row r="384" spans="1:4">
      <c r="A384" s="240" t="s">
        <v>527</v>
      </c>
      <c r="B384" s="241">
        <v>4686.26</v>
      </c>
      <c r="C384" s="242">
        <v>6660</v>
      </c>
      <c r="D384" s="243">
        <f t="shared" si="15"/>
        <v>70.4</v>
      </c>
    </row>
    <row r="385" spans="1:4">
      <c r="A385" s="240" t="s">
        <v>528</v>
      </c>
      <c r="B385" s="241">
        <v>0</v>
      </c>
      <c r="C385" s="242">
        <v>89</v>
      </c>
      <c r="D385" s="243">
        <f t="shared" si="15"/>
        <v>0</v>
      </c>
    </row>
    <row r="386" spans="1:4">
      <c r="A386" s="240" t="s">
        <v>529</v>
      </c>
      <c r="B386" s="241">
        <f>B387</f>
        <v>668.75</v>
      </c>
      <c r="C386" s="242">
        <v>595</v>
      </c>
      <c r="D386" s="243">
        <f t="shared" si="15"/>
        <v>112.4</v>
      </c>
    </row>
    <row r="387" spans="1:4">
      <c r="A387" s="240" t="s">
        <v>530</v>
      </c>
      <c r="B387" s="244">
        <f>SUM(B388:B391)</f>
        <v>668.75</v>
      </c>
      <c r="C387" s="245">
        <f>SUM(C388:C391)</f>
        <v>595</v>
      </c>
      <c r="D387" s="243">
        <f t="shared" si="15"/>
        <v>112.4</v>
      </c>
    </row>
    <row r="388" spans="1:4">
      <c r="A388" s="240" t="s">
        <v>531</v>
      </c>
      <c r="B388" s="241">
        <v>648.75</v>
      </c>
      <c r="C388" s="246">
        <v>595</v>
      </c>
      <c r="D388" s="243">
        <f t="shared" si="15"/>
        <v>109</v>
      </c>
    </row>
    <row r="389" hidden="1" spans="1:4">
      <c r="A389" s="247" t="s">
        <v>532</v>
      </c>
      <c r="B389" s="241"/>
      <c r="C389" s="242"/>
      <c r="D389" s="243"/>
    </row>
    <row r="390" hidden="1" spans="1:4">
      <c r="A390" s="247" t="s">
        <v>533</v>
      </c>
      <c r="B390" s="241"/>
      <c r="C390" s="242"/>
      <c r="D390" s="243"/>
    </row>
    <row r="391" spans="1:4">
      <c r="A391" s="247" t="s">
        <v>533</v>
      </c>
      <c r="B391" s="241">
        <v>20</v>
      </c>
      <c r="C391" s="242"/>
      <c r="D391" s="243"/>
    </row>
    <row r="392" spans="1:4">
      <c r="A392" s="247" t="s">
        <v>534</v>
      </c>
      <c r="B392" s="241">
        <f>SUM(B393)</f>
        <v>1980</v>
      </c>
      <c r="C392" s="242">
        <v>1382</v>
      </c>
      <c r="D392" s="243"/>
    </row>
    <row r="393" spans="1:4">
      <c r="A393" s="247" t="s">
        <v>535</v>
      </c>
      <c r="B393" s="241">
        <v>1980</v>
      </c>
      <c r="C393" s="242">
        <v>1382</v>
      </c>
      <c r="D393" s="243"/>
    </row>
    <row r="394" spans="1:4">
      <c r="A394" s="240" t="s">
        <v>536</v>
      </c>
      <c r="B394" s="241">
        <f>B395+B401</f>
        <v>1236.11</v>
      </c>
      <c r="C394" s="242">
        <v>1305</v>
      </c>
      <c r="D394" s="243">
        <f t="shared" ref="D394:D396" si="16">B394/C394*100</f>
        <v>94.7</v>
      </c>
    </row>
    <row r="395" spans="1:4">
      <c r="A395" s="240" t="s">
        <v>537</v>
      </c>
      <c r="B395" s="244">
        <f>SUM(B396:B400)</f>
        <v>1201.11</v>
      </c>
      <c r="C395" s="245">
        <v>1270</v>
      </c>
      <c r="D395" s="243">
        <f t="shared" si="16"/>
        <v>94.6</v>
      </c>
    </row>
    <row r="396" spans="1:4">
      <c r="A396" s="240" t="s">
        <v>538</v>
      </c>
      <c r="B396" s="241">
        <v>351.94</v>
      </c>
      <c r="C396" s="246">
        <v>404</v>
      </c>
      <c r="D396" s="243">
        <f t="shared" si="16"/>
        <v>87.1</v>
      </c>
    </row>
    <row r="397" hidden="1" spans="1:4">
      <c r="A397" s="240" t="s">
        <v>539</v>
      </c>
      <c r="B397" s="241"/>
      <c r="C397" s="242"/>
      <c r="D397" s="243"/>
    </row>
    <row r="398" spans="1:4">
      <c r="A398" s="240" t="s">
        <v>540</v>
      </c>
      <c r="B398" s="241">
        <v>206.77</v>
      </c>
      <c r="C398" s="246">
        <v>214</v>
      </c>
      <c r="D398" s="243">
        <f>B398/C398*100</f>
        <v>96.6</v>
      </c>
    </row>
    <row r="399" hidden="1" spans="1:4">
      <c r="A399" s="240" t="s">
        <v>541</v>
      </c>
      <c r="B399" s="241"/>
      <c r="C399" s="242"/>
      <c r="D399" s="243"/>
    </row>
    <row r="400" spans="1:4">
      <c r="A400" s="240" t="s">
        <v>542</v>
      </c>
      <c r="B400" s="241">
        <v>642.4</v>
      </c>
      <c r="C400" s="246">
        <v>652</v>
      </c>
      <c r="D400" s="243">
        <f>B400/C400*100</f>
        <v>98.5</v>
      </c>
    </row>
    <row r="401" spans="1:4">
      <c r="A401" s="247" t="s">
        <v>543</v>
      </c>
      <c r="B401" s="241">
        <f>SUM(B402)</f>
        <v>35</v>
      </c>
      <c r="C401" s="242">
        <v>35</v>
      </c>
      <c r="D401" s="243">
        <f t="shared" ref="D401:D446" si="17">B401/C401*100</f>
        <v>100</v>
      </c>
    </row>
    <row r="402" spans="1:4">
      <c r="A402" s="247" t="s">
        <v>544</v>
      </c>
      <c r="B402" s="241">
        <v>35</v>
      </c>
      <c r="C402" s="242">
        <v>35</v>
      </c>
      <c r="D402" s="243">
        <f t="shared" si="17"/>
        <v>100</v>
      </c>
    </row>
    <row r="403" spans="1:4">
      <c r="A403" s="240" t="s">
        <v>545</v>
      </c>
      <c r="B403" s="241"/>
      <c r="C403" s="242"/>
      <c r="D403" s="243" t="e">
        <f t="shared" si="17"/>
        <v>#DIV/0!</v>
      </c>
    </row>
    <row r="404" spans="1:4">
      <c r="A404" s="240" t="s">
        <v>546</v>
      </c>
      <c r="B404" s="241"/>
      <c r="C404" s="242"/>
      <c r="D404" s="243" t="e">
        <f t="shared" si="17"/>
        <v>#DIV/0!</v>
      </c>
    </row>
    <row r="405" spans="1:4">
      <c r="A405" s="240" t="s">
        <v>547</v>
      </c>
      <c r="B405" s="241">
        <f>SUM(B406)</f>
        <v>15724.53</v>
      </c>
      <c r="C405" s="242">
        <v>14615</v>
      </c>
      <c r="D405" s="243">
        <f t="shared" si="17"/>
        <v>107.6</v>
      </c>
    </row>
    <row r="406" spans="1:4">
      <c r="A406" s="240" t="s">
        <v>548</v>
      </c>
      <c r="B406" s="244">
        <f>SUM(B407:B409)</f>
        <v>15724.53</v>
      </c>
      <c r="C406" s="245">
        <v>14615</v>
      </c>
      <c r="D406" s="243">
        <f t="shared" si="17"/>
        <v>107.6</v>
      </c>
    </row>
    <row r="407" spans="1:4">
      <c r="A407" s="240" t="s">
        <v>549</v>
      </c>
      <c r="B407" s="241">
        <v>8573.7</v>
      </c>
      <c r="C407" s="246">
        <v>8265</v>
      </c>
      <c r="D407" s="243">
        <f t="shared" si="17"/>
        <v>103.7</v>
      </c>
    </row>
    <row r="408" spans="1:4">
      <c r="A408" s="240" t="s">
        <v>550</v>
      </c>
      <c r="B408" s="241">
        <v>1813.23</v>
      </c>
      <c r="C408" s="246">
        <v>1799</v>
      </c>
      <c r="D408" s="243">
        <f t="shared" si="17"/>
        <v>100.8</v>
      </c>
    </row>
    <row r="409" spans="1:4">
      <c r="A409" s="240" t="s">
        <v>551</v>
      </c>
      <c r="B409" s="241">
        <v>5337.6</v>
      </c>
      <c r="C409" s="246">
        <v>4551</v>
      </c>
      <c r="D409" s="243">
        <f t="shared" si="17"/>
        <v>117.3</v>
      </c>
    </row>
    <row r="410" spans="1:4">
      <c r="A410" s="240" t="s">
        <v>552</v>
      </c>
      <c r="B410" s="241">
        <f>B411+B419+B421+B423+B425+B427+B429</f>
        <v>1910.83</v>
      </c>
      <c r="C410" s="242">
        <v>1561</v>
      </c>
      <c r="D410" s="243">
        <f t="shared" si="17"/>
        <v>122.4</v>
      </c>
    </row>
    <row r="411" spans="1:4">
      <c r="A411" s="240" t="s">
        <v>553</v>
      </c>
      <c r="B411" s="244">
        <f>SUM(B412:B418)</f>
        <v>697.83</v>
      </c>
      <c r="C411" s="245">
        <v>635</v>
      </c>
      <c r="D411" s="243">
        <f t="shared" si="17"/>
        <v>109.9</v>
      </c>
    </row>
    <row r="412" spans="1:4">
      <c r="A412" s="240" t="s">
        <v>247</v>
      </c>
      <c r="B412" s="241">
        <v>478.12</v>
      </c>
      <c r="C412" s="246">
        <v>447</v>
      </c>
      <c r="D412" s="243">
        <f t="shared" si="17"/>
        <v>107</v>
      </c>
    </row>
    <row r="413" spans="1:4">
      <c r="A413" s="240" t="s">
        <v>554</v>
      </c>
      <c r="B413" s="241">
        <v>55</v>
      </c>
      <c r="C413" s="246">
        <v>55</v>
      </c>
      <c r="D413" s="243">
        <f t="shared" si="17"/>
        <v>100</v>
      </c>
    </row>
    <row r="414" spans="1:4">
      <c r="A414" s="240" t="s">
        <v>555</v>
      </c>
      <c r="B414" s="241">
        <v>23.5</v>
      </c>
      <c r="C414" s="246">
        <v>26</v>
      </c>
      <c r="D414" s="243">
        <f t="shared" si="17"/>
        <v>90.4</v>
      </c>
    </row>
    <row r="415" hidden="1" spans="1:4">
      <c r="A415" s="240" t="s">
        <v>556</v>
      </c>
      <c r="B415" s="241"/>
      <c r="C415" s="242"/>
      <c r="D415" s="243"/>
    </row>
    <row r="416" spans="1:4">
      <c r="A416" s="240" t="s">
        <v>557</v>
      </c>
      <c r="B416" s="241">
        <v>6</v>
      </c>
      <c r="C416" s="242">
        <v>5</v>
      </c>
      <c r="D416" s="243">
        <f t="shared" si="17"/>
        <v>120</v>
      </c>
    </row>
    <row r="417" spans="1:4">
      <c r="A417" s="240" t="s">
        <v>238</v>
      </c>
      <c r="B417" s="241">
        <v>83.21</v>
      </c>
      <c r="C417" s="242">
        <v>81</v>
      </c>
      <c r="D417" s="243"/>
    </row>
    <row r="418" spans="1:4">
      <c r="A418" s="240" t="s">
        <v>558</v>
      </c>
      <c r="B418" s="241">
        <v>52</v>
      </c>
      <c r="C418" s="242">
        <v>21</v>
      </c>
      <c r="D418" s="243"/>
    </row>
    <row r="419" spans="1:4">
      <c r="A419" s="240" t="s">
        <v>559</v>
      </c>
      <c r="B419" s="241">
        <f t="shared" ref="B419:B423" si="18">SUM(B420)</f>
        <v>1164</v>
      </c>
      <c r="C419" s="242">
        <v>849</v>
      </c>
      <c r="D419" s="243">
        <f t="shared" si="17"/>
        <v>137.1</v>
      </c>
    </row>
    <row r="420" spans="1:4">
      <c r="A420" s="240" t="s">
        <v>560</v>
      </c>
      <c r="B420" s="241">
        <v>1164</v>
      </c>
      <c r="C420" s="242">
        <v>849</v>
      </c>
      <c r="D420" s="243">
        <f t="shared" si="17"/>
        <v>137.1</v>
      </c>
    </row>
    <row r="421" spans="1:4">
      <c r="A421" s="240" t="s">
        <v>561</v>
      </c>
      <c r="B421" s="241">
        <f t="shared" si="18"/>
        <v>0</v>
      </c>
      <c r="C421" s="242">
        <v>0</v>
      </c>
      <c r="D421" s="243" t="e">
        <f t="shared" si="17"/>
        <v>#DIV/0!</v>
      </c>
    </row>
    <row r="422" spans="1:4">
      <c r="A422" s="247" t="s">
        <v>562</v>
      </c>
      <c r="B422" s="241">
        <v>0</v>
      </c>
      <c r="C422" s="246">
        <v>0</v>
      </c>
      <c r="D422" s="243" t="e">
        <f t="shared" si="17"/>
        <v>#DIV/0!</v>
      </c>
    </row>
    <row r="423" spans="1:4">
      <c r="A423" s="247" t="s">
        <v>563</v>
      </c>
      <c r="B423" s="241">
        <f t="shared" si="18"/>
        <v>30</v>
      </c>
      <c r="C423" s="246">
        <v>60</v>
      </c>
      <c r="D423" s="243"/>
    </row>
    <row r="424" spans="1:4">
      <c r="A424" s="247" t="s">
        <v>564</v>
      </c>
      <c r="B424" s="241">
        <v>30</v>
      </c>
      <c r="C424" s="246">
        <v>60</v>
      </c>
      <c r="D424" s="243"/>
    </row>
    <row r="425" spans="1:4">
      <c r="A425" s="240" t="s">
        <v>565</v>
      </c>
      <c r="B425" s="241">
        <f t="shared" ref="B425:B429" si="19">SUM(B426)</f>
        <v>7</v>
      </c>
      <c r="C425" s="242">
        <v>7</v>
      </c>
      <c r="D425" s="243">
        <f t="shared" si="17"/>
        <v>100</v>
      </c>
    </row>
    <row r="426" spans="1:4">
      <c r="A426" s="247" t="s">
        <v>566</v>
      </c>
      <c r="B426" s="241">
        <v>7</v>
      </c>
      <c r="C426" s="242">
        <v>7</v>
      </c>
      <c r="D426" s="243">
        <f t="shared" si="17"/>
        <v>100</v>
      </c>
    </row>
    <row r="427" spans="1:4">
      <c r="A427" s="247" t="s">
        <v>567</v>
      </c>
      <c r="B427" s="241">
        <f t="shared" si="19"/>
        <v>10</v>
      </c>
      <c r="C427" s="242">
        <v>10</v>
      </c>
      <c r="D427" s="243"/>
    </row>
    <row r="428" spans="1:4">
      <c r="A428" s="247" t="s">
        <v>568</v>
      </c>
      <c r="B428" s="241">
        <v>10</v>
      </c>
      <c r="C428" s="242">
        <v>10</v>
      </c>
      <c r="D428" s="243"/>
    </row>
    <row r="429" spans="1:4">
      <c r="A429" s="247" t="s">
        <v>569</v>
      </c>
      <c r="B429" s="241">
        <f t="shared" si="19"/>
        <v>2</v>
      </c>
      <c r="C429" s="241">
        <f>SUM(C430)</f>
        <v>0</v>
      </c>
      <c r="D429" s="243"/>
    </row>
    <row r="430" spans="1:4">
      <c r="A430" s="247" t="s">
        <v>570</v>
      </c>
      <c r="B430" s="241">
        <v>2</v>
      </c>
      <c r="C430" s="242">
        <v>0</v>
      </c>
      <c r="D430" s="243"/>
    </row>
    <row r="431" spans="1:4">
      <c r="A431" s="240" t="s">
        <v>571</v>
      </c>
      <c r="B431" s="241">
        <f>SUM(B432)</f>
        <v>3019</v>
      </c>
      <c r="C431" s="242">
        <v>2870</v>
      </c>
      <c r="D431" s="243">
        <f t="shared" ref="D431:D448" si="20">B431/C431*100</f>
        <v>105.2</v>
      </c>
    </row>
    <row r="432" spans="1:4">
      <c r="A432" s="240" t="s">
        <v>572</v>
      </c>
      <c r="B432" s="241">
        <f>SUM(B433)</f>
        <v>3019</v>
      </c>
      <c r="C432" s="242">
        <v>2870</v>
      </c>
      <c r="D432" s="243">
        <f t="shared" si="20"/>
        <v>105.2</v>
      </c>
    </row>
    <row r="433" spans="1:4">
      <c r="A433" s="240" t="s">
        <v>573</v>
      </c>
      <c r="B433" s="241">
        <v>3019</v>
      </c>
      <c r="C433" s="246">
        <v>2870</v>
      </c>
      <c r="D433" s="243">
        <f t="shared" si="20"/>
        <v>105.2</v>
      </c>
    </row>
    <row r="434" spans="1:4">
      <c r="A434" s="240" t="s">
        <v>574</v>
      </c>
      <c r="B434" s="241">
        <f>B435+B437</f>
        <v>15007.71</v>
      </c>
      <c r="C434" s="242">
        <v>6279</v>
      </c>
      <c r="D434" s="243">
        <f t="shared" si="20"/>
        <v>239</v>
      </c>
    </row>
    <row r="435" spans="1:4">
      <c r="A435" s="240" t="s">
        <v>575</v>
      </c>
      <c r="B435" s="241">
        <f t="shared" ref="B435:B440" si="21">SUM(B436)</f>
        <v>12159</v>
      </c>
      <c r="C435" s="242">
        <v>5444</v>
      </c>
      <c r="D435" s="243">
        <f t="shared" si="20"/>
        <v>223.3</v>
      </c>
    </row>
    <row r="436" spans="1:4">
      <c r="A436" s="240" t="s">
        <v>576</v>
      </c>
      <c r="B436" s="241">
        <v>12159</v>
      </c>
      <c r="C436" s="246">
        <v>5444</v>
      </c>
      <c r="D436" s="243">
        <f t="shared" si="20"/>
        <v>223.3</v>
      </c>
    </row>
    <row r="437" spans="1:4">
      <c r="A437" s="240" t="s">
        <v>535</v>
      </c>
      <c r="B437" s="241">
        <f t="shared" si="21"/>
        <v>2848.71</v>
      </c>
      <c r="C437" s="242">
        <v>835</v>
      </c>
      <c r="D437" s="243">
        <f t="shared" si="20"/>
        <v>341.2</v>
      </c>
    </row>
    <row r="438" spans="1:4">
      <c r="A438" s="240" t="s">
        <v>577</v>
      </c>
      <c r="B438" s="241">
        <v>2848.71</v>
      </c>
      <c r="C438" s="246">
        <v>835</v>
      </c>
      <c r="D438" s="243">
        <f t="shared" si="20"/>
        <v>341.2</v>
      </c>
    </row>
    <row r="439" spans="1:4">
      <c r="A439" s="240" t="s">
        <v>133</v>
      </c>
      <c r="B439" s="241">
        <f t="shared" si="21"/>
        <v>2303.1</v>
      </c>
      <c r="C439" s="242">
        <v>11207</v>
      </c>
      <c r="D439" s="243">
        <f t="shared" si="20"/>
        <v>20.6</v>
      </c>
    </row>
    <row r="440" spans="1:4">
      <c r="A440" s="240" t="s">
        <v>578</v>
      </c>
      <c r="B440" s="241">
        <f t="shared" si="21"/>
        <v>2303.1</v>
      </c>
      <c r="C440" s="242">
        <v>11207</v>
      </c>
      <c r="D440" s="243">
        <f t="shared" si="20"/>
        <v>20.6</v>
      </c>
    </row>
    <row r="441" spans="1:4">
      <c r="A441" s="240" t="s">
        <v>579</v>
      </c>
      <c r="B441" s="241">
        <v>2303.1</v>
      </c>
      <c r="C441" s="241">
        <v>11207</v>
      </c>
      <c r="D441" s="243">
        <f t="shared" si="20"/>
        <v>20.6</v>
      </c>
    </row>
    <row r="442" spans="1:4">
      <c r="A442" s="240" t="s">
        <v>580</v>
      </c>
      <c r="B442" s="241">
        <f t="shared" ref="B442:B446" si="22">SUM(B443)</f>
        <v>13598</v>
      </c>
      <c r="C442" s="242">
        <v>11055</v>
      </c>
      <c r="D442" s="243">
        <f t="shared" si="20"/>
        <v>123</v>
      </c>
    </row>
    <row r="443" spans="1:4">
      <c r="A443" s="240" t="s">
        <v>581</v>
      </c>
      <c r="B443" s="241">
        <f t="shared" si="22"/>
        <v>13598</v>
      </c>
      <c r="C443" s="242">
        <v>11055</v>
      </c>
      <c r="D443" s="243">
        <f t="shared" si="20"/>
        <v>123</v>
      </c>
    </row>
    <row r="444" spans="1:4">
      <c r="A444" s="240" t="s">
        <v>582</v>
      </c>
      <c r="B444" s="241">
        <v>13598</v>
      </c>
      <c r="C444" s="241">
        <v>11055</v>
      </c>
      <c r="D444" s="243">
        <f t="shared" si="20"/>
        <v>123</v>
      </c>
    </row>
    <row r="445" spans="1:4">
      <c r="A445" s="240" t="s">
        <v>583</v>
      </c>
      <c r="B445" s="241">
        <f t="shared" si="22"/>
        <v>100</v>
      </c>
      <c r="C445" s="242">
        <v>50</v>
      </c>
      <c r="D445" s="243">
        <f t="shared" si="20"/>
        <v>200</v>
      </c>
    </row>
    <row r="446" spans="1:4">
      <c r="A446" s="240" t="s">
        <v>584</v>
      </c>
      <c r="B446" s="241">
        <f t="shared" si="22"/>
        <v>100</v>
      </c>
      <c r="C446" s="242">
        <v>50</v>
      </c>
      <c r="D446" s="243">
        <f t="shared" si="20"/>
        <v>200</v>
      </c>
    </row>
    <row r="447" spans="1:4">
      <c r="A447" s="240" t="s">
        <v>585</v>
      </c>
      <c r="B447" s="241">
        <v>100</v>
      </c>
      <c r="C447" s="242">
        <v>50</v>
      </c>
      <c r="D447" s="243">
        <f t="shared" si="20"/>
        <v>200</v>
      </c>
    </row>
    <row r="448" spans="1:4">
      <c r="A448" s="248" t="s">
        <v>586</v>
      </c>
      <c r="B448" s="249">
        <v>300525.6</v>
      </c>
      <c r="C448" s="250">
        <v>285479</v>
      </c>
      <c r="D448" s="243">
        <f t="shared" si="20"/>
        <v>105.3</v>
      </c>
    </row>
  </sheetData>
  <autoFilter xmlns:etc="http://www.wps.cn/officeDocument/2017/etCustomData" ref="A4:D448" etc:filterBottomFollowUsedRange="0">
    <extLst/>
  </autoFilter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K12" sqref="K12"/>
    </sheetView>
  </sheetViews>
  <sheetFormatPr defaultColWidth="9" defaultRowHeight="11.25"/>
  <cols>
    <col min="1" max="1" width="36.25" style="210" customWidth="1"/>
    <col min="2" max="2" width="17.125" style="211" customWidth="1"/>
    <col min="3" max="3" width="12.125" style="212" customWidth="1"/>
    <col min="4" max="4" width="15.5" style="213" customWidth="1"/>
    <col min="5" max="5" width="20.75" style="210" customWidth="1"/>
    <col min="6" max="246" width="9" style="210"/>
    <col min="247" max="247" width="20.125" style="210" customWidth="1"/>
    <col min="248" max="248" width="9.625" style="210" customWidth="1"/>
    <col min="249" max="249" width="8.625" style="210" customWidth="1"/>
    <col min="250" max="250" width="8.875" style="210" customWidth="1"/>
    <col min="251" max="253" width="7.625" style="210" customWidth="1"/>
    <col min="254" max="254" width="8.125" style="210" customWidth="1"/>
    <col min="255" max="255" width="7.625" style="210" customWidth="1"/>
    <col min="256" max="256" width="9" style="210" customWidth="1"/>
    <col min="257" max="502" width="9" style="210"/>
    <col min="503" max="503" width="20.125" style="210" customWidth="1"/>
    <col min="504" max="504" width="9.625" style="210" customWidth="1"/>
    <col min="505" max="505" width="8.625" style="210" customWidth="1"/>
    <col min="506" max="506" width="8.875" style="210" customWidth="1"/>
    <col min="507" max="509" width="7.625" style="210" customWidth="1"/>
    <col min="510" max="510" width="8.125" style="210" customWidth="1"/>
    <col min="511" max="511" width="7.625" style="210" customWidth="1"/>
    <col min="512" max="512" width="9" style="210" customWidth="1"/>
    <col min="513" max="758" width="9" style="210"/>
    <col min="759" max="759" width="20.125" style="210" customWidth="1"/>
    <col min="760" max="760" width="9.625" style="210" customWidth="1"/>
    <col min="761" max="761" width="8.625" style="210" customWidth="1"/>
    <col min="762" max="762" width="8.875" style="210" customWidth="1"/>
    <col min="763" max="765" width="7.625" style="210" customWidth="1"/>
    <col min="766" max="766" width="8.125" style="210" customWidth="1"/>
    <col min="767" max="767" width="7.625" style="210" customWidth="1"/>
    <col min="768" max="768" width="9" style="210" customWidth="1"/>
    <col min="769" max="1014" width="9" style="210"/>
    <col min="1015" max="1015" width="20.125" style="210" customWidth="1"/>
    <col min="1016" max="1016" width="9.625" style="210" customWidth="1"/>
    <col min="1017" max="1017" width="8.625" style="210" customWidth="1"/>
    <col min="1018" max="1018" width="8.875" style="210" customWidth="1"/>
    <col min="1019" max="1021" width="7.625" style="210" customWidth="1"/>
    <col min="1022" max="1022" width="8.125" style="210" customWidth="1"/>
    <col min="1023" max="1023" width="7.625" style="210" customWidth="1"/>
    <col min="1024" max="1024" width="9" style="210" customWidth="1"/>
    <col min="1025" max="1270" width="9" style="210"/>
    <col min="1271" max="1271" width="20.125" style="210" customWidth="1"/>
    <col min="1272" max="1272" width="9.625" style="210" customWidth="1"/>
    <col min="1273" max="1273" width="8.625" style="210" customWidth="1"/>
    <col min="1274" max="1274" width="8.875" style="210" customWidth="1"/>
    <col min="1275" max="1277" width="7.625" style="210" customWidth="1"/>
    <col min="1278" max="1278" width="8.125" style="210" customWidth="1"/>
    <col min="1279" max="1279" width="7.625" style="210" customWidth="1"/>
    <col min="1280" max="1280" width="9" style="210" customWidth="1"/>
    <col min="1281" max="1526" width="9" style="210"/>
    <col min="1527" max="1527" width="20.125" style="210" customWidth="1"/>
    <col min="1528" max="1528" width="9.625" style="210" customWidth="1"/>
    <col min="1529" max="1529" width="8.625" style="210" customWidth="1"/>
    <col min="1530" max="1530" width="8.875" style="210" customWidth="1"/>
    <col min="1531" max="1533" width="7.625" style="210" customWidth="1"/>
    <col min="1534" max="1534" width="8.125" style="210" customWidth="1"/>
    <col min="1535" max="1535" width="7.625" style="210" customWidth="1"/>
    <col min="1536" max="1536" width="9" style="210" customWidth="1"/>
    <col min="1537" max="1782" width="9" style="210"/>
    <col min="1783" max="1783" width="20.125" style="210" customWidth="1"/>
    <col min="1784" max="1784" width="9.625" style="210" customWidth="1"/>
    <col min="1785" max="1785" width="8.625" style="210" customWidth="1"/>
    <col min="1786" max="1786" width="8.875" style="210" customWidth="1"/>
    <col min="1787" max="1789" width="7.625" style="210" customWidth="1"/>
    <col min="1790" max="1790" width="8.125" style="210" customWidth="1"/>
    <col min="1791" max="1791" width="7.625" style="210" customWidth="1"/>
    <col min="1792" max="1792" width="9" style="210" customWidth="1"/>
    <col min="1793" max="2038" width="9" style="210"/>
    <col min="2039" max="2039" width="20.125" style="210" customWidth="1"/>
    <col min="2040" max="2040" width="9.625" style="210" customWidth="1"/>
    <col min="2041" max="2041" width="8.625" style="210" customWidth="1"/>
    <col min="2042" max="2042" width="8.875" style="210" customWidth="1"/>
    <col min="2043" max="2045" width="7.625" style="210" customWidth="1"/>
    <col min="2046" max="2046" width="8.125" style="210" customWidth="1"/>
    <col min="2047" max="2047" width="7.625" style="210" customWidth="1"/>
    <col min="2048" max="2048" width="9" style="210" customWidth="1"/>
    <col min="2049" max="2294" width="9" style="210"/>
    <col min="2295" max="2295" width="20.125" style="210" customWidth="1"/>
    <col min="2296" max="2296" width="9.625" style="210" customWidth="1"/>
    <col min="2297" max="2297" width="8.625" style="210" customWidth="1"/>
    <col min="2298" max="2298" width="8.875" style="210" customWidth="1"/>
    <col min="2299" max="2301" width="7.625" style="210" customWidth="1"/>
    <col min="2302" max="2302" width="8.125" style="210" customWidth="1"/>
    <col min="2303" max="2303" width="7.625" style="210" customWidth="1"/>
    <col min="2304" max="2304" width="9" style="210" customWidth="1"/>
    <col min="2305" max="2550" width="9" style="210"/>
    <col min="2551" max="2551" width="20.125" style="210" customWidth="1"/>
    <col min="2552" max="2552" width="9.625" style="210" customWidth="1"/>
    <col min="2553" max="2553" width="8.625" style="210" customWidth="1"/>
    <col min="2554" max="2554" width="8.875" style="210" customWidth="1"/>
    <col min="2555" max="2557" width="7.625" style="210" customWidth="1"/>
    <col min="2558" max="2558" width="8.125" style="210" customWidth="1"/>
    <col min="2559" max="2559" width="7.625" style="210" customWidth="1"/>
    <col min="2560" max="2560" width="9" style="210" customWidth="1"/>
    <col min="2561" max="2806" width="9" style="210"/>
    <col min="2807" max="2807" width="20.125" style="210" customWidth="1"/>
    <col min="2808" max="2808" width="9.625" style="210" customWidth="1"/>
    <col min="2809" max="2809" width="8.625" style="210" customWidth="1"/>
    <col min="2810" max="2810" width="8.875" style="210" customWidth="1"/>
    <col min="2811" max="2813" width="7.625" style="210" customWidth="1"/>
    <col min="2814" max="2814" width="8.125" style="210" customWidth="1"/>
    <col min="2815" max="2815" width="7.625" style="210" customWidth="1"/>
    <col min="2816" max="2816" width="9" style="210" customWidth="1"/>
    <col min="2817" max="3062" width="9" style="210"/>
    <col min="3063" max="3063" width="20.125" style="210" customWidth="1"/>
    <col min="3064" max="3064" width="9.625" style="210" customWidth="1"/>
    <col min="3065" max="3065" width="8.625" style="210" customWidth="1"/>
    <col min="3066" max="3066" width="8.875" style="210" customWidth="1"/>
    <col min="3067" max="3069" width="7.625" style="210" customWidth="1"/>
    <col min="3070" max="3070" width="8.125" style="210" customWidth="1"/>
    <col min="3071" max="3071" width="7.625" style="210" customWidth="1"/>
    <col min="3072" max="3072" width="9" style="210" customWidth="1"/>
    <col min="3073" max="3318" width="9" style="210"/>
    <col min="3319" max="3319" width="20.125" style="210" customWidth="1"/>
    <col min="3320" max="3320" width="9.625" style="210" customWidth="1"/>
    <col min="3321" max="3321" width="8.625" style="210" customWidth="1"/>
    <col min="3322" max="3322" width="8.875" style="210" customWidth="1"/>
    <col min="3323" max="3325" width="7.625" style="210" customWidth="1"/>
    <col min="3326" max="3326" width="8.125" style="210" customWidth="1"/>
    <col min="3327" max="3327" width="7.625" style="210" customWidth="1"/>
    <col min="3328" max="3328" width="9" style="210" customWidth="1"/>
    <col min="3329" max="3574" width="9" style="210"/>
    <col min="3575" max="3575" width="20.125" style="210" customWidth="1"/>
    <col min="3576" max="3576" width="9.625" style="210" customWidth="1"/>
    <col min="3577" max="3577" width="8.625" style="210" customWidth="1"/>
    <col min="3578" max="3578" width="8.875" style="210" customWidth="1"/>
    <col min="3579" max="3581" width="7.625" style="210" customWidth="1"/>
    <col min="3582" max="3582" width="8.125" style="210" customWidth="1"/>
    <col min="3583" max="3583" width="7.625" style="210" customWidth="1"/>
    <col min="3584" max="3584" width="9" style="210" customWidth="1"/>
    <col min="3585" max="3830" width="9" style="210"/>
    <col min="3831" max="3831" width="20.125" style="210" customWidth="1"/>
    <col min="3832" max="3832" width="9.625" style="210" customWidth="1"/>
    <col min="3833" max="3833" width="8.625" style="210" customWidth="1"/>
    <col min="3834" max="3834" width="8.875" style="210" customWidth="1"/>
    <col min="3835" max="3837" width="7.625" style="210" customWidth="1"/>
    <col min="3838" max="3838" width="8.125" style="210" customWidth="1"/>
    <col min="3839" max="3839" width="7.625" style="210" customWidth="1"/>
    <col min="3840" max="3840" width="9" style="210" customWidth="1"/>
    <col min="3841" max="4086" width="9" style="210"/>
    <col min="4087" max="4087" width="20.125" style="210" customWidth="1"/>
    <col min="4088" max="4088" width="9.625" style="210" customWidth="1"/>
    <col min="4089" max="4089" width="8.625" style="210" customWidth="1"/>
    <col min="4090" max="4090" width="8.875" style="210" customWidth="1"/>
    <col min="4091" max="4093" width="7.625" style="210" customWidth="1"/>
    <col min="4094" max="4094" width="8.125" style="210" customWidth="1"/>
    <col min="4095" max="4095" width="7.625" style="210" customWidth="1"/>
    <col min="4096" max="4096" width="9" style="210" customWidth="1"/>
    <col min="4097" max="4342" width="9" style="210"/>
    <col min="4343" max="4343" width="20.125" style="210" customWidth="1"/>
    <col min="4344" max="4344" width="9.625" style="210" customWidth="1"/>
    <col min="4345" max="4345" width="8.625" style="210" customWidth="1"/>
    <col min="4346" max="4346" width="8.875" style="210" customWidth="1"/>
    <col min="4347" max="4349" width="7.625" style="210" customWidth="1"/>
    <col min="4350" max="4350" width="8.125" style="210" customWidth="1"/>
    <col min="4351" max="4351" width="7.625" style="210" customWidth="1"/>
    <col min="4352" max="4352" width="9" style="210" customWidth="1"/>
    <col min="4353" max="4598" width="9" style="210"/>
    <col min="4599" max="4599" width="20.125" style="210" customWidth="1"/>
    <col min="4600" max="4600" width="9.625" style="210" customWidth="1"/>
    <col min="4601" max="4601" width="8.625" style="210" customWidth="1"/>
    <col min="4602" max="4602" width="8.875" style="210" customWidth="1"/>
    <col min="4603" max="4605" width="7.625" style="210" customWidth="1"/>
    <col min="4606" max="4606" width="8.125" style="210" customWidth="1"/>
    <col min="4607" max="4607" width="7.625" style="210" customWidth="1"/>
    <col min="4608" max="4608" width="9" style="210" customWidth="1"/>
    <col min="4609" max="4854" width="9" style="210"/>
    <col min="4855" max="4855" width="20.125" style="210" customWidth="1"/>
    <col min="4856" max="4856" width="9.625" style="210" customWidth="1"/>
    <col min="4857" max="4857" width="8.625" style="210" customWidth="1"/>
    <col min="4858" max="4858" width="8.875" style="210" customWidth="1"/>
    <col min="4859" max="4861" width="7.625" style="210" customWidth="1"/>
    <col min="4862" max="4862" width="8.125" style="210" customWidth="1"/>
    <col min="4863" max="4863" width="7.625" style="210" customWidth="1"/>
    <col min="4864" max="4864" width="9" style="210" customWidth="1"/>
    <col min="4865" max="5110" width="9" style="210"/>
    <col min="5111" max="5111" width="20.125" style="210" customWidth="1"/>
    <col min="5112" max="5112" width="9.625" style="210" customWidth="1"/>
    <col min="5113" max="5113" width="8.625" style="210" customWidth="1"/>
    <col min="5114" max="5114" width="8.875" style="210" customWidth="1"/>
    <col min="5115" max="5117" width="7.625" style="210" customWidth="1"/>
    <col min="5118" max="5118" width="8.125" style="210" customWidth="1"/>
    <col min="5119" max="5119" width="7.625" style="210" customWidth="1"/>
    <col min="5120" max="5120" width="9" style="210" customWidth="1"/>
    <col min="5121" max="5366" width="9" style="210"/>
    <col min="5367" max="5367" width="20.125" style="210" customWidth="1"/>
    <col min="5368" max="5368" width="9.625" style="210" customWidth="1"/>
    <col min="5369" max="5369" width="8.625" style="210" customWidth="1"/>
    <col min="5370" max="5370" width="8.875" style="210" customWidth="1"/>
    <col min="5371" max="5373" width="7.625" style="210" customWidth="1"/>
    <col min="5374" max="5374" width="8.125" style="210" customWidth="1"/>
    <col min="5375" max="5375" width="7.625" style="210" customWidth="1"/>
    <col min="5376" max="5376" width="9" style="210" customWidth="1"/>
    <col min="5377" max="5622" width="9" style="210"/>
    <col min="5623" max="5623" width="20.125" style="210" customWidth="1"/>
    <col min="5624" max="5624" width="9.625" style="210" customWidth="1"/>
    <col min="5625" max="5625" width="8.625" style="210" customWidth="1"/>
    <col min="5626" max="5626" width="8.875" style="210" customWidth="1"/>
    <col min="5627" max="5629" width="7.625" style="210" customWidth="1"/>
    <col min="5630" max="5630" width="8.125" style="210" customWidth="1"/>
    <col min="5631" max="5631" width="7.625" style="210" customWidth="1"/>
    <col min="5632" max="5632" width="9" style="210" customWidth="1"/>
    <col min="5633" max="5878" width="9" style="210"/>
    <col min="5879" max="5879" width="20.125" style="210" customWidth="1"/>
    <col min="5880" max="5880" width="9.625" style="210" customWidth="1"/>
    <col min="5881" max="5881" width="8.625" style="210" customWidth="1"/>
    <col min="5882" max="5882" width="8.875" style="210" customWidth="1"/>
    <col min="5883" max="5885" width="7.625" style="210" customWidth="1"/>
    <col min="5886" max="5886" width="8.125" style="210" customWidth="1"/>
    <col min="5887" max="5887" width="7.625" style="210" customWidth="1"/>
    <col min="5888" max="5888" width="9" style="210" customWidth="1"/>
    <col min="5889" max="6134" width="9" style="210"/>
    <col min="6135" max="6135" width="20.125" style="210" customWidth="1"/>
    <col min="6136" max="6136" width="9.625" style="210" customWidth="1"/>
    <col min="6137" max="6137" width="8.625" style="210" customWidth="1"/>
    <col min="6138" max="6138" width="8.875" style="210" customWidth="1"/>
    <col min="6139" max="6141" width="7.625" style="210" customWidth="1"/>
    <col min="6142" max="6142" width="8.125" style="210" customWidth="1"/>
    <col min="6143" max="6143" width="7.625" style="210" customWidth="1"/>
    <col min="6144" max="6144" width="9" style="210" customWidth="1"/>
    <col min="6145" max="6390" width="9" style="210"/>
    <col min="6391" max="6391" width="20.125" style="210" customWidth="1"/>
    <col min="6392" max="6392" width="9.625" style="210" customWidth="1"/>
    <col min="6393" max="6393" width="8.625" style="210" customWidth="1"/>
    <col min="6394" max="6394" width="8.875" style="210" customWidth="1"/>
    <col min="6395" max="6397" width="7.625" style="210" customWidth="1"/>
    <col min="6398" max="6398" width="8.125" style="210" customWidth="1"/>
    <col min="6399" max="6399" width="7.625" style="210" customWidth="1"/>
    <col min="6400" max="6400" width="9" style="210" customWidth="1"/>
    <col min="6401" max="6646" width="9" style="210"/>
    <col min="6647" max="6647" width="20.125" style="210" customWidth="1"/>
    <col min="6648" max="6648" width="9.625" style="210" customWidth="1"/>
    <col min="6649" max="6649" width="8.625" style="210" customWidth="1"/>
    <col min="6650" max="6650" width="8.875" style="210" customWidth="1"/>
    <col min="6651" max="6653" width="7.625" style="210" customWidth="1"/>
    <col min="6654" max="6654" width="8.125" style="210" customWidth="1"/>
    <col min="6655" max="6655" width="7.625" style="210" customWidth="1"/>
    <col min="6656" max="6656" width="9" style="210" customWidth="1"/>
    <col min="6657" max="6902" width="9" style="210"/>
    <col min="6903" max="6903" width="20.125" style="210" customWidth="1"/>
    <col min="6904" max="6904" width="9.625" style="210" customWidth="1"/>
    <col min="6905" max="6905" width="8.625" style="210" customWidth="1"/>
    <col min="6906" max="6906" width="8.875" style="210" customWidth="1"/>
    <col min="6907" max="6909" width="7.625" style="210" customWidth="1"/>
    <col min="6910" max="6910" width="8.125" style="210" customWidth="1"/>
    <col min="6911" max="6911" width="7.625" style="210" customWidth="1"/>
    <col min="6912" max="6912" width="9" style="210" customWidth="1"/>
    <col min="6913" max="7158" width="9" style="210"/>
    <col min="7159" max="7159" width="20.125" style="210" customWidth="1"/>
    <col min="7160" max="7160" width="9.625" style="210" customWidth="1"/>
    <col min="7161" max="7161" width="8.625" style="210" customWidth="1"/>
    <col min="7162" max="7162" width="8.875" style="210" customWidth="1"/>
    <col min="7163" max="7165" width="7.625" style="210" customWidth="1"/>
    <col min="7166" max="7166" width="8.125" style="210" customWidth="1"/>
    <col min="7167" max="7167" width="7.625" style="210" customWidth="1"/>
    <col min="7168" max="7168" width="9" style="210" customWidth="1"/>
    <col min="7169" max="7414" width="9" style="210"/>
    <col min="7415" max="7415" width="20.125" style="210" customWidth="1"/>
    <col min="7416" max="7416" width="9.625" style="210" customWidth="1"/>
    <col min="7417" max="7417" width="8.625" style="210" customWidth="1"/>
    <col min="7418" max="7418" width="8.875" style="210" customWidth="1"/>
    <col min="7419" max="7421" width="7.625" style="210" customWidth="1"/>
    <col min="7422" max="7422" width="8.125" style="210" customWidth="1"/>
    <col min="7423" max="7423" width="7.625" style="210" customWidth="1"/>
    <col min="7424" max="7424" width="9" style="210" customWidth="1"/>
    <col min="7425" max="7670" width="9" style="210"/>
    <col min="7671" max="7671" width="20.125" style="210" customWidth="1"/>
    <col min="7672" max="7672" width="9.625" style="210" customWidth="1"/>
    <col min="7673" max="7673" width="8.625" style="210" customWidth="1"/>
    <col min="7674" max="7674" width="8.875" style="210" customWidth="1"/>
    <col min="7675" max="7677" width="7.625" style="210" customWidth="1"/>
    <col min="7678" max="7678" width="8.125" style="210" customWidth="1"/>
    <col min="7679" max="7679" width="7.625" style="210" customWidth="1"/>
    <col min="7680" max="7680" width="9" style="210" customWidth="1"/>
    <col min="7681" max="7926" width="9" style="210"/>
    <col min="7927" max="7927" width="20.125" style="210" customWidth="1"/>
    <col min="7928" max="7928" width="9.625" style="210" customWidth="1"/>
    <col min="7929" max="7929" width="8.625" style="210" customWidth="1"/>
    <col min="7930" max="7930" width="8.875" style="210" customWidth="1"/>
    <col min="7931" max="7933" width="7.625" style="210" customWidth="1"/>
    <col min="7934" max="7934" width="8.125" style="210" customWidth="1"/>
    <col min="7935" max="7935" width="7.625" style="210" customWidth="1"/>
    <col min="7936" max="7936" width="9" style="210" customWidth="1"/>
    <col min="7937" max="8182" width="9" style="210"/>
    <col min="8183" max="8183" width="20.125" style="210" customWidth="1"/>
    <col min="8184" max="8184" width="9.625" style="210" customWidth="1"/>
    <col min="8185" max="8185" width="8.625" style="210" customWidth="1"/>
    <col min="8186" max="8186" width="8.875" style="210" customWidth="1"/>
    <col min="8187" max="8189" width="7.625" style="210" customWidth="1"/>
    <col min="8190" max="8190" width="8.125" style="210" customWidth="1"/>
    <col min="8191" max="8191" width="7.625" style="210" customWidth="1"/>
    <col min="8192" max="8192" width="9" style="210" customWidth="1"/>
    <col min="8193" max="8438" width="9" style="210"/>
    <col min="8439" max="8439" width="20.125" style="210" customWidth="1"/>
    <col min="8440" max="8440" width="9.625" style="210" customWidth="1"/>
    <col min="8441" max="8441" width="8.625" style="210" customWidth="1"/>
    <col min="8442" max="8442" width="8.875" style="210" customWidth="1"/>
    <col min="8443" max="8445" width="7.625" style="210" customWidth="1"/>
    <col min="8446" max="8446" width="8.125" style="210" customWidth="1"/>
    <col min="8447" max="8447" width="7.625" style="210" customWidth="1"/>
    <col min="8448" max="8448" width="9" style="210" customWidth="1"/>
    <col min="8449" max="8694" width="9" style="210"/>
    <col min="8695" max="8695" width="20.125" style="210" customWidth="1"/>
    <col min="8696" max="8696" width="9.625" style="210" customWidth="1"/>
    <col min="8697" max="8697" width="8.625" style="210" customWidth="1"/>
    <col min="8698" max="8698" width="8.875" style="210" customWidth="1"/>
    <col min="8699" max="8701" width="7.625" style="210" customWidth="1"/>
    <col min="8702" max="8702" width="8.125" style="210" customWidth="1"/>
    <col min="8703" max="8703" width="7.625" style="210" customWidth="1"/>
    <col min="8704" max="8704" width="9" style="210" customWidth="1"/>
    <col min="8705" max="8950" width="9" style="210"/>
    <col min="8951" max="8951" width="20.125" style="210" customWidth="1"/>
    <col min="8952" max="8952" width="9.625" style="210" customWidth="1"/>
    <col min="8953" max="8953" width="8.625" style="210" customWidth="1"/>
    <col min="8954" max="8954" width="8.875" style="210" customWidth="1"/>
    <col min="8955" max="8957" width="7.625" style="210" customWidth="1"/>
    <col min="8958" max="8958" width="8.125" style="210" customWidth="1"/>
    <col min="8959" max="8959" width="7.625" style="210" customWidth="1"/>
    <col min="8960" max="8960" width="9" style="210" customWidth="1"/>
    <col min="8961" max="9206" width="9" style="210"/>
    <col min="9207" max="9207" width="20.125" style="210" customWidth="1"/>
    <col min="9208" max="9208" width="9.625" style="210" customWidth="1"/>
    <col min="9209" max="9209" width="8.625" style="210" customWidth="1"/>
    <col min="9210" max="9210" width="8.875" style="210" customWidth="1"/>
    <col min="9211" max="9213" width="7.625" style="210" customWidth="1"/>
    <col min="9214" max="9214" width="8.125" style="210" customWidth="1"/>
    <col min="9215" max="9215" width="7.625" style="210" customWidth="1"/>
    <col min="9216" max="9216" width="9" style="210" customWidth="1"/>
    <col min="9217" max="9462" width="9" style="210"/>
    <col min="9463" max="9463" width="20.125" style="210" customWidth="1"/>
    <col min="9464" max="9464" width="9.625" style="210" customWidth="1"/>
    <col min="9465" max="9465" width="8.625" style="210" customWidth="1"/>
    <col min="9466" max="9466" width="8.875" style="210" customWidth="1"/>
    <col min="9467" max="9469" width="7.625" style="210" customWidth="1"/>
    <col min="9470" max="9470" width="8.125" style="210" customWidth="1"/>
    <col min="9471" max="9471" width="7.625" style="210" customWidth="1"/>
    <col min="9472" max="9472" width="9" style="210" customWidth="1"/>
    <col min="9473" max="9718" width="9" style="210"/>
    <col min="9719" max="9719" width="20.125" style="210" customWidth="1"/>
    <col min="9720" max="9720" width="9.625" style="210" customWidth="1"/>
    <col min="9721" max="9721" width="8.625" style="210" customWidth="1"/>
    <col min="9722" max="9722" width="8.875" style="210" customWidth="1"/>
    <col min="9723" max="9725" width="7.625" style="210" customWidth="1"/>
    <col min="9726" max="9726" width="8.125" style="210" customWidth="1"/>
    <col min="9727" max="9727" width="7.625" style="210" customWidth="1"/>
    <col min="9728" max="9728" width="9" style="210" customWidth="1"/>
    <col min="9729" max="9974" width="9" style="210"/>
    <col min="9975" max="9975" width="20.125" style="210" customWidth="1"/>
    <col min="9976" max="9976" width="9.625" style="210" customWidth="1"/>
    <col min="9977" max="9977" width="8.625" style="210" customWidth="1"/>
    <col min="9978" max="9978" width="8.875" style="210" customWidth="1"/>
    <col min="9979" max="9981" width="7.625" style="210" customWidth="1"/>
    <col min="9982" max="9982" width="8.125" style="210" customWidth="1"/>
    <col min="9983" max="9983" width="7.625" style="210" customWidth="1"/>
    <col min="9984" max="9984" width="9" style="210" customWidth="1"/>
    <col min="9985" max="10230" width="9" style="210"/>
    <col min="10231" max="10231" width="20.125" style="210" customWidth="1"/>
    <col min="10232" max="10232" width="9.625" style="210" customWidth="1"/>
    <col min="10233" max="10233" width="8.625" style="210" customWidth="1"/>
    <col min="10234" max="10234" width="8.875" style="210" customWidth="1"/>
    <col min="10235" max="10237" width="7.625" style="210" customWidth="1"/>
    <col min="10238" max="10238" width="8.125" style="210" customWidth="1"/>
    <col min="10239" max="10239" width="7.625" style="210" customWidth="1"/>
    <col min="10240" max="10240" width="9" style="210" customWidth="1"/>
    <col min="10241" max="10486" width="9" style="210"/>
    <col min="10487" max="10487" width="20.125" style="210" customWidth="1"/>
    <col min="10488" max="10488" width="9.625" style="210" customWidth="1"/>
    <col min="10489" max="10489" width="8.625" style="210" customWidth="1"/>
    <col min="10490" max="10490" width="8.875" style="210" customWidth="1"/>
    <col min="10491" max="10493" width="7.625" style="210" customWidth="1"/>
    <col min="10494" max="10494" width="8.125" style="210" customWidth="1"/>
    <col min="10495" max="10495" width="7.625" style="210" customWidth="1"/>
    <col min="10496" max="10496" width="9" style="210" customWidth="1"/>
    <col min="10497" max="10742" width="9" style="210"/>
    <col min="10743" max="10743" width="20.125" style="210" customWidth="1"/>
    <col min="10744" max="10744" width="9.625" style="210" customWidth="1"/>
    <col min="10745" max="10745" width="8.625" style="210" customWidth="1"/>
    <col min="10746" max="10746" width="8.875" style="210" customWidth="1"/>
    <col min="10747" max="10749" width="7.625" style="210" customWidth="1"/>
    <col min="10750" max="10750" width="8.125" style="210" customWidth="1"/>
    <col min="10751" max="10751" width="7.625" style="210" customWidth="1"/>
    <col min="10752" max="10752" width="9" style="210" customWidth="1"/>
    <col min="10753" max="10998" width="9" style="210"/>
    <col min="10999" max="10999" width="20.125" style="210" customWidth="1"/>
    <col min="11000" max="11000" width="9.625" style="210" customWidth="1"/>
    <col min="11001" max="11001" width="8.625" style="210" customWidth="1"/>
    <col min="11002" max="11002" width="8.875" style="210" customWidth="1"/>
    <col min="11003" max="11005" width="7.625" style="210" customWidth="1"/>
    <col min="11006" max="11006" width="8.125" style="210" customWidth="1"/>
    <col min="11007" max="11007" width="7.625" style="210" customWidth="1"/>
    <col min="11008" max="11008" width="9" style="210" customWidth="1"/>
    <col min="11009" max="11254" width="9" style="210"/>
    <col min="11255" max="11255" width="20.125" style="210" customWidth="1"/>
    <col min="11256" max="11256" width="9.625" style="210" customWidth="1"/>
    <col min="11257" max="11257" width="8.625" style="210" customWidth="1"/>
    <col min="11258" max="11258" width="8.875" style="210" customWidth="1"/>
    <col min="11259" max="11261" width="7.625" style="210" customWidth="1"/>
    <col min="11262" max="11262" width="8.125" style="210" customWidth="1"/>
    <col min="11263" max="11263" width="7.625" style="210" customWidth="1"/>
    <col min="11264" max="11264" width="9" style="210" customWidth="1"/>
    <col min="11265" max="11510" width="9" style="210"/>
    <col min="11511" max="11511" width="20.125" style="210" customWidth="1"/>
    <col min="11512" max="11512" width="9.625" style="210" customWidth="1"/>
    <col min="11513" max="11513" width="8.625" style="210" customWidth="1"/>
    <col min="11514" max="11514" width="8.875" style="210" customWidth="1"/>
    <col min="11515" max="11517" width="7.625" style="210" customWidth="1"/>
    <col min="11518" max="11518" width="8.125" style="210" customWidth="1"/>
    <col min="11519" max="11519" width="7.625" style="210" customWidth="1"/>
    <col min="11520" max="11520" width="9" style="210" customWidth="1"/>
    <col min="11521" max="11766" width="9" style="210"/>
    <col min="11767" max="11767" width="20.125" style="210" customWidth="1"/>
    <col min="11768" max="11768" width="9.625" style="210" customWidth="1"/>
    <col min="11769" max="11769" width="8.625" style="210" customWidth="1"/>
    <col min="11770" max="11770" width="8.875" style="210" customWidth="1"/>
    <col min="11771" max="11773" width="7.625" style="210" customWidth="1"/>
    <col min="11774" max="11774" width="8.125" style="210" customWidth="1"/>
    <col min="11775" max="11775" width="7.625" style="210" customWidth="1"/>
    <col min="11776" max="11776" width="9" style="210" customWidth="1"/>
    <col min="11777" max="12022" width="9" style="210"/>
    <col min="12023" max="12023" width="20.125" style="210" customWidth="1"/>
    <col min="12024" max="12024" width="9.625" style="210" customWidth="1"/>
    <col min="12025" max="12025" width="8.625" style="210" customWidth="1"/>
    <col min="12026" max="12026" width="8.875" style="210" customWidth="1"/>
    <col min="12027" max="12029" width="7.625" style="210" customWidth="1"/>
    <col min="12030" max="12030" width="8.125" style="210" customWidth="1"/>
    <col min="12031" max="12031" width="7.625" style="210" customWidth="1"/>
    <col min="12032" max="12032" width="9" style="210" customWidth="1"/>
    <col min="12033" max="12278" width="9" style="210"/>
    <col min="12279" max="12279" width="20.125" style="210" customWidth="1"/>
    <col min="12280" max="12280" width="9.625" style="210" customWidth="1"/>
    <col min="12281" max="12281" width="8.625" style="210" customWidth="1"/>
    <col min="12282" max="12282" width="8.875" style="210" customWidth="1"/>
    <col min="12283" max="12285" width="7.625" style="210" customWidth="1"/>
    <col min="12286" max="12286" width="8.125" style="210" customWidth="1"/>
    <col min="12287" max="12287" width="7.625" style="210" customWidth="1"/>
    <col min="12288" max="12288" width="9" style="210" customWidth="1"/>
    <col min="12289" max="12534" width="9" style="210"/>
    <col min="12535" max="12535" width="20.125" style="210" customWidth="1"/>
    <col min="12536" max="12536" width="9.625" style="210" customWidth="1"/>
    <col min="12537" max="12537" width="8.625" style="210" customWidth="1"/>
    <col min="12538" max="12538" width="8.875" style="210" customWidth="1"/>
    <col min="12539" max="12541" width="7.625" style="210" customWidth="1"/>
    <col min="12542" max="12542" width="8.125" style="210" customWidth="1"/>
    <col min="12543" max="12543" width="7.625" style="210" customWidth="1"/>
    <col min="12544" max="12544" width="9" style="210" customWidth="1"/>
    <col min="12545" max="12790" width="9" style="210"/>
    <col min="12791" max="12791" width="20.125" style="210" customWidth="1"/>
    <col min="12792" max="12792" width="9.625" style="210" customWidth="1"/>
    <col min="12793" max="12793" width="8.625" style="210" customWidth="1"/>
    <col min="12794" max="12794" width="8.875" style="210" customWidth="1"/>
    <col min="12795" max="12797" width="7.625" style="210" customWidth="1"/>
    <col min="12798" max="12798" width="8.125" style="210" customWidth="1"/>
    <col min="12799" max="12799" width="7.625" style="210" customWidth="1"/>
    <col min="12800" max="12800" width="9" style="210" customWidth="1"/>
    <col min="12801" max="13046" width="9" style="210"/>
    <col min="13047" max="13047" width="20.125" style="210" customWidth="1"/>
    <col min="13048" max="13048" width="9.625" style="210" customWidth="1"/>
    <col min="13049" max="13049" width="8.625" style="210" customWidth="1"/>
    <col min="13050" max="13050" width="8.875" style="210" customWidth="1"/>
    <col min="13051" max="13053" width="7.625" style="210" customWidth="1"/>
    <col min="13054" max="13054" width="8.125" style="210" customWidth="1"/>
    <col min="13055" max="13055" width="7.625" style="210" customWidth="1"/>
    <col min="13056" max="13056" width="9" style="210" customWidth="1"/>
    <col min="13057" max="13302" width="9" style="210"/>
    <col min="13303" max="13303" width="20.125" style="210" customWidth="1"/>
    <col min="13304" max="13304" width="9.625" style="210" customWidth="1"/>
    <col min="13305" max="13305" width="8.625" style="210" customWidth="1"/>
    <col min="13306" max="13306" width="8.875" style="210" customWidth="1"/>
    <col min="13307" max="13309" width="7.625" style="210" customWidth="1"/>
    <col min="13310" max="13310" width="8.125" style="210" customWidth="1"/>
    <col min="13311" max="13311" width="7.625" style="210" customWidth="1"/>
    <col min="13312" max="13312" width="9" style="210" customWidth="1"/>
    <col min="13313" max="13558" width="9" style="210"/>
    <col min="13559" max="13559" width="20.125" style="210" customWidth="1"/>
    <col min="13560" max="13560" width="9.625" style="210" customWidth="1"/>
    <col min="13561" max="13561" width="8.625" style="210" customWidth="1"/>
    <col min="13562" max="13562" width="8.875" style="210" customWidth="1"/>
    <col min="13563" max="13565" width="7.625" style="210" customWidth="1"/>
    <col min="13566" max="13566" width="8.125" style="210" customWidth="1"/>
    <col min="13567" max="13567" width="7.625" style="210" customWidth="1"/>
    <col min="13568" max="13568" width="9" style="210" customWidth="1"/>
    <col min="13569" max="13814" width="9" style="210"/>
    <col min="13815" max="13815" width="20.125" style="210" customWidth="1"/>
    <col min="13816" max="13816" width="9.625" style="210" customWidth="1"/>
    <col min="13817" max="13817" width="8.625" style="210" customWidth="1"/>
    <col min="13818" max="13818" width="8.875" style="210" customWidth="1"/>
    <col min="13819" max="13821" width="7.625" style="210" customWidth="1"/>
    <col min="13822" max="13822" width="8.125" style="210" customWidth="1"/>
    <col min="13823" max="13823" width="7.625" style="210" customWidth="1"/>
    <col min="13824" max="13824" width="9" style="210" customWidth="1"/>
    <col min="13825" max="14070" width="9" style="210"/>
    <col min="14071" max="14071" width="20.125" style="210" customWidth="1"/>
    <col min="14072" max="14072" width="9.625" style="210" customWidth="1"/>
    <col min="14073" max="14073" width="8.625" style="210" customWidth="1"/>
    <col min="14074" max="14074" width="8.875" style="210" customWidth="1"/>
    <col min="14075" max="14077" width="7.625" style="210" customWidth="1"/>
    <col min="14078" max="14078" width="8.125" style="210" customWidth="1"/>
    <col min="14079" max="14079" width="7.625" style="210" customWidth="1"/>
    <col min="14080" max="14080" width="9" style="210" customWidth="1"/>
    <col min="14081" max="14326" width="9" style="210"/>
    <col min="14327" max="14327" width="20.125" style="210" customWidth="1"/>
    <col min="14328" max="14328" width="9.625" style="210" customWidth="1"/>
    <col min="14329" max="14329" width="8.625" style="210" customWidth="1"/>
    <col min="14330" max="14330" width="8.875" style="210" customWidth="1"/>
    <col min="14331" max="14333" width="7.625" style="210" customWidth="1"/>
    <col min="14334" max="14334" width="8.125" style="210" customWidth="1"/>
    <col min="14335" max="14335" width="7.625" style="210" customWidth="1"/>
    <col min="14336" max="14336" width="9" style="210" customWidth="1"/>
    <col min="14337" max="14582" width="9" style="210"/>
    <col min="14583" max="14583" width="20.125" style="210" customWidth="1"/>
    <col min="14584" max="14584" width="9.625" style="210" customWidth="1"/>
    <col min="14585" max="14585" width="8.625" style="210" customWidth="1"/>
    <col min="14586" max="14586" width="8.875" style="210" customWidth="1"/>
    <col min="14587" max="14589" width="7.625" style="210" customWidth="1"/>
    <col min="14590" max="14590" width="8.125" style="210" customWidth="1"/>
    <col min="14591" max="14591" width="7.625" style="210" customWidth="1"/>
    <col min="14592" max="14592" width="9" style="210" customWidth="1"/>
    <col min="14593" max="14838" width="9" style="210"/>
    <col min="14839" max="14839" width="20.125" style="210" customWidth="1"/>
    <col min="14840" max="14840" width="9.625" style="210" customWidth="1"/>
    <col min="14841" max="14841" width="8.625" style="210" customWidth="1"/>
    <col min="14842" max="14842" width="8.875" style="210" customWidth="1"/>
    <col min="14843" max="14845" width="7.625" style="210" customWidth="1"/>
    <col min="14846" max="14846" width="8.125" style="210" customWidth="1"/>
    <col min="14847" max="14847" width="7.625" style="210" customWidth="1"/>
    <col min="14848" max="14848" width="9" style="210" customWidth="1"/>
    <col min="14849" max="15094" width="9" style="210"/>
    <col min="15095" max="15095" width="20.125" style="210" customWidth="1"/>
    <col min="15096" max="15096" width="9.625" style="210" customWidth="1"/>
    <col min="15097" max="15097" width="8.625" style="210" customWidth="1"/>
    <col min="15098" max="15098" width="8.875" style="210" customWidth="1"/>
    <col min="15099" max="15101" width="7.625" style="210" customWidth="1"/>
    <col min="15102" max="15102" width="8.125" style="210" customWidth="1"/>
    <col min="15103" max="15103" width="7.625" style="210" customWidth="1"/>
    <col min="15104" max="15104" width="9" style="210" customWidth="1"/>
    <col min="15105" max="15350" width="9" style="210"/>
    <col min="15351" max="15351" width="20.125" style="210" customWidth="1"/>
    <col min="15352" max="15352" width="9.625" style="210" customWidth="1"/>
    <col min="15353" max="15353" width="8.625" style="210" customWidth="1"/>
    <col min="15354" max="15354" width="8.875" style="210" customWidth="1"/>
    <col min="15355" max="15357" width="7.625" style="210" customWidth="1"/>
    <col min="15358" max="15358" width="8.125" style="210" customWidth="1"/>
    <col min="15359" max="15359" width="7.625" style="210" customWidth="1"/>
    <col min="15360" max="15360" width="9" style="210" customWidth="1"/>
    <col min="15361" max="15606" width="9" style="210"/>
    <col min="15607" max="15607" width="20.125" style="210" customWidth="1"/>
    <col min="15608" max="15608" width="9.625" style="210" customWidth="1"/>
    <col min="15609" max="15609" width="8.625" style="210" customWidth="1"/>
    <col min="15610" max="15610" width="8.875" style="210" customWidth="1"/>
    <col min="15611" max="15613" width="7.625" style="210" customWidth="1"/>
    <col min="15614" max="15614" width="8.125" style="210" customWidth="1"/>
    <col min="15615" max="15615" width="7.625" style="210" customWidth="1"/>
    <col min="15616" max="15616" width="9" style="210" customWidth="1"/>
    <col min="15617" max="15862" width="9" style="210"/>
    <col min="15863" max="15863" width="20.125" style="210" customWidth="1"/>
    <col min="15864" max="15864" width="9.625" style="210" customWidth="1"/>
    <col min="15865" max="15865" width="8.625" style="210" customWidth="1"/>
    <col min="15866" max="15866" width="8.875" style="210" customWidth="1"/>
    <col min="15867" max="15869" width="7.625" style="210" customWidth="1"/>
    <col min="15870" max="15870" width="8.125" style="210" customWidth="1"/>
    <col min="15871" max="15871" width="7.625" style="210" customWidth="1"/>
    <col min="15872" max="15872" width="9" style="210" customWidth="1"/>
    <col min="15873" max="16118" width="9" style="210"/>
    <col min="16119" max="16119" width="20.125" style="210" customWidth="1"/>
    <col min="16120" max="16120" width="9.625" style="210" customWidth="1"/>
    <col min="16121" max="16121" width="8.625" style="210" customWidth="1"/>
    <col min="16122" max="16122" width="8.875" style="210" customWidth="1"/>
    <col min="16123" max="16125" width="7.625" style="210" customWidth="1"/>
    <col min="16126" max="16126" width="8.125" style="210" customWidth="1"/>
    <col min="16127" max="16127" width="7.625" style="210" customWidth="1"/>
    <col min="16128" max="16128" width="9" style="210" customWidth="1"/>
    <col min="16129" max="16384" width="9" style="210"/>
  </cols>
  <sheetData>
    <row r="1" s="210" customFormat="1" ht="23.1" customHeight="1" spans="1:1">
      <c r="A1" s="214" t="s">
        <v>587</v>
      </c>
    </row>
    <row r="2" s="210" customFormat="1" ht="32.45" customHeight="1" spans="1:4">
      <c r="A2" s="215" t="s">
        <v>13</v>
      </c>
      <c r="B2" s="215"/>
      <c r="C2" s="215"/>
      <c r="D2" s="215"/>
    </row>
    <row r="3" ht="23.45" customHeight="1" spans="4:4">
      <c r="D3" s="216" t="s">
        <v>59</v>
      </c>
    </row>
    <row r="4" ht="48.6" customHeight="1" spans="1:4">
      <c r="A4" s="217" t="s">
        <v>588</v>
      </c>
      <c r="B4" s="190" t="s">
        <v>61</v>
      </c>
      <c r="C4" s="114" t="s">
        <v>62</v>
      </c>
      <c r="D4" s="192" t="s">
        <v>63</v>
      </c>
    </row>
    <row r="5" ht="24.6" customHeight="1" spans="1:11">
      <c r="A5" s="218" t="s">
        <v>589</v>
      </c>
      <c r="B5" s="219">
        <v>18049.06</v>
      </c>
      <c r="C5" s="220">
        <v>16368</v>
      </c>
      <c r="D5" s="200">
        <f t="shared" ref="D5:D20" si="0">B5/C5*100</f>
        <v>110.27</v>
      </c>
      <c r="E5" s="221"/>
      <c r="F5" s="222"/>
      <c r="G5" s="222"/>
      <c r="H5" s="222"/>
      <c r="I5" s="222"/>
      <c r="J5" s="222"/>
      <c r="K5" s="222"/>
    </row>
    <row r="6" ht="24.6" customHeight="1" spans="1:11">
      <c r="A6" s="218" t="s">
        <v>590</v>
      </c>
      <c r="B6" s="219">
        <v>65277.88</v>
      </c>
      <c r="C6" s="220">
        <v>62868</v>
      </c>
      <c r="D6" s="200">
        <f t="shared" si="0"/>
        <v>103.83</v>
      </c>
      <c r="E6" s="221"/>
      <c r="F6" s="222"/>
      <c r="G6" s="222"/>
      <c r="H6" s="222"/>
      <c r="I6" s="222"/>
      <c r="J6" s="222"/>
      <c r="K6" s="222"/>
    </row>
    <row r="7" ht="24.6" customHeight="1" spans="1:11">
      <c r="A7" s="218" t="s">
        <v>591</v>
      </c>
      <c r="B7" s="219">
        <v>8965.16</v>
      </c>
      <c r="C7" s="220">
        <v>1191</v>
      </c>
      <c r="D7" s="200">
        <f t="shared" si="0"/>
        <v>752.74</v>
      </c>
      <c r="E7" s="221"/>
      <c r="F7" s="222"/>
      <c r="G7" s="222"/>
      <c r="H7" s="222"/>
      <c r="I7" s="222"/>
      <c r="J7" s="222"/>
      <c r="K7" s="222"/>
    </row>
    <row r="8" ht="24.6" customHeight="1" spans="1:11">
      <c r="A8" s="218" t="s">
        <v>592</v>
      </c>
      <c r="B8" s="219">
        <v>20</v>
      </c>
      <c r="C8" s="220">
        <v>4</v>
      </c>
      <c r="D8" s="200">
        <f t="shared" si="0"/>
        <v>500</v>
      </c>
      <c r="E8" s="221"/>
      <c r="F8" s="222"/>
      <c r="G8" s="222"/>
      <c r="H8" s="222"/>
      <c r="I8" s="222"/>
      <c r="J8" s="222"/>
      <c r="K8" s="222"/>
    </row>
    <row r="9" ht="24.6" customHeight="1" spans="1:11">
      <c r="A9" s="218" t="s">
        <v>593</v>
      </c>
      <c r="B9" s="219">
        <v>125421.16</v>
      </c>
      <c r="C9" s="220">
        <v>123646</v>
      </c>
      <c r="D9" s="200">
        <f t="shared" si="0"/>
        <v>101.44</v>
      </c>
      <c r="E9" s="221"/>
      <c r="F9" s="222"/>
      <c r="G9" s="223"/>
      <c r="H9" s="222"/>
      <c r="I9" s="222"/>
      <c r="J9" s="222"/>
      <c r="K9" s="222"/>
    </row>
    <row r="10" ht="24.6" customHeight="1" spans="1:11">
      <c r="A10" s="218" t="s">
        <v>594</v>
      </c>
      <c r="B10" s="219">
        <v>12058.22</v>
      </c>
      <c r="C10" s="220">
        <v>568</v>
      </c>
      <c r="D10" s="200">
        <f t="shared" si="0"/>
        <v>2122.93</v>
      </c>
      <c r="E10" s="221"/>
      <c r="F10" s="222"/>
      <c r="G10" s="222"/>
      <c r="H10" s="222"/>
      <c r="I10" s="222"/>
      <c r="J10" s="222"/>
      <c r="K10" s="222"/>
    </row>
    <row r="11" ht="24.6" customHeight="1" spans="1:11">
      <c r="A11" s="218" t="s">
        <v>595</v>
      </c>
      <c r="B11" s="219">
        <v>7681.11</v>
      </c>
      <c r="C11" s="220">
        <v>9715</v>
      </c>
      <c r="D11" s="200">
        <f t="shared" si="0"/>
        <v>79.06</v>
      </c>
      <c r="E11" s="221"/>
      <c r="F11" s="222"/>
      <c r="G11" s="222"/>
      <c r="H11" s="222"/>
      <c r="I11" s="222"/>
      <c r="J11" s="222"/>
      <c r="K11" s="222"/>
    </row>
    <row r="12" ht="24.6" customHeight="1" spans="1:11">
      <c r="A12" s="218" t="s">
        <v>596</v>
      </c>
      <c r="B12" s="219">
        <v>3248.09</v>
      </c>
      <c r="C12" s="220">
        <v>5724</v>
      </c>
      <c r="D12" s="200">
        <f t="shared" si="0"/>
        <v>56.75</v>
      </c>
      <c r="E12" s="221"/>
      <c r="F12" s="222"/>
      <c r="G12" s="222"/>
      <c r="H12" s="222"/>
      <c r="I12" s="222"/>
      <c r="J12" s="222"/>
      <c r="K12" s="222"/>
    </row>
    <row r="13" ht="24.6" customHeight="1" spans="1:11">
      <c r="A13" s="218" t="s">
        <v>597</v>
      </c>
      <c r="B13" s="219">
        <v>20829.02</v>
      </c>
      <c r="C13" s="220">
        <v>20799</v>
      </c>
      <c r="D13" s="200">
        <f t="shared" si="0"/>
        <v>100.14</v>
      </c>
      <c r="E13" s="221"/>
      <c r="F13" s="222"/>
      <c r="G13" s="222"/>
      <c r="H13" s="222"/>
      <c r="I13" s="222"/>
      <c r="J13" s="222"/>
      <c r="K13" s="222"/>
    </row>
    <row r="14" ht="24.6" customHeight="1" spans="1:11">
      <c r="A14" s="218" t="s">
        <v>598</v>
      </c>
      <c r="B14" s="219">
        <v>20320</v>
      </c>
      <c r="C14" s="220">
        <v>19356</v>
      </c>
      <c r="D14" s="200">
        <f t="shared" si="0"/>
        <v>104.98</v>
      </c>
      <c r="E14" s="221"/>
      <c r="F14" s="222"/>
      <c r="G14" s="222"/>
      <c r="H14" s="222"/>
      <c r="I14" s="222"/>
      <c r="J14" s="222"/>
      <c r="K14" s="222"/>
    </row>
    <row r="15" ht="24.6" customHeight="1" spans="1:11">
      <c r="A15" s="218" t="s">
        <v>599</v>
      </c>
      <c r="B15" s="219">
        <v>16001.4</v>
      </c>
      <c r="C15" s="220">
        <v>22314</v>
      </c>
      <c r="D15" s="200">
        <f t="shared" si="0"/>
        <v>71.71</v>
      </c>
      <c r="E15" s="221"/>
      <c r="F15" s="222"/>
      <c r="G15" s="222"/>
      <c r="H15" s="222"/>
      <c r="I15" s="222"/>
      <c r="J15" s="222"/>
      <c r="K15" s="222"/>
    </row>
    <row r="16" ht="24.6" customHeight="1" spans="1:11">
      <c r="A16" s="218" t="s">
        <v>600</v>
      </c>
      <c r="B16" s="219"/>
      <c r="C16" s="220"/>
      <c r="D16" s="200"/>
      <c r="E16" s="221"/>
      <c r="F16" s="222"/>
      <c r="G16" s="222"/>
      <c r="H16" s="222"/>
      <c r="I16" s="222"/>
      <c r="J16" s="222"/>
      <c r="K16" s="222"/>
    </row>
    <row r="17" ht="24.6" customHeight="1" spans="1:11">
      <c r="A17" s="218" t="s">
        <v>601</v>
      </c>
      <c r="B17" s="219"/>
      <c r="C17" s="220"/>
      <c r="D17" s="200"/>
      <c r="E17" s="221"/>
      <c r="F17" s="222"/>
      <c r="G17" s="222"/>
      <c r="H17" s="222"/>
      <c r="I17" s="222"/>
      <c r="J17" s="222"/>
      <c r="K17" s="222"/>
    </row>
    <row r="18" ht="24.6" customHeight="1" spans="1:11">
      <c r="A18" s="218" t="s">
        <v>602</v>
      </c>
      <c r="B18" s="219"/>
      <c r="C18" s="220"/>
      <c r="D18" s="200"/>
      <c r="E18" s="221"/>
      <c r="F18" s="222"/>
      <c r="G18" s="222"/>
      <c r="H18" s="222"/>
      <c r="I18" s="222"/>
      <c r="J18" s="222"/>
      <c r="K18" s="222"/>
    </row>
    <row r="19" ht="24.6" customHeight="1" spans="1:11">
      <c r="A19" s="218" t="s">
        <v>603</v>
      </c>
      <c r="B19" s="219">
        <v>2654.49</v>
      </c>
      <c r="C19" s="220">
        <v>2927</v>
      </c>
      <c r="D19" s="200">
        <f t="shared" si="0"/>
        <v>90.69</v>
      </c>
      <c r="E19" s="221"/>
      <c r="F19" s="222"/>
      <c r="G19" s="222"/>
      <c r="H19" s="222"/>
      <c r="I19" s="222"/>
      <c r="J19" s="222"/>
      <c r="K19" s="222"/>
    </row>
    <row r="20" ht="25" customHeight="1" spans="1:5">
      <c r="A20" s="224" t="s">
        <v>586</v>
      </c>
      <c r="B20" s="225">
        <f>SUM(B5:B19)</f>
        <v>300525.59</v>
      </c>
      <c r="C20" s="225">
        <v>285479</v>
      </c>
      <c r="D20" s="200">
        <f t="shared" si="0"/>
        <v>105.27</v>
      </c>
      <c r="E20" s="221"/>
    </row>
    <row r="21" ht="22.15" customHeight="1" spans="5:5">
      <c r="E21" s="221"/>
    </row>
    <row r="22" ht="22.15" customHeight="1" spans="5:5">
      <c r="E22" s="221"/>
    </row>
    <row r="23" ht="22.15" customHeight="1" spans="5:5">
      <c r="E23" s="221"/>
    </row>
    <row r="24" ht="22.15" customHeight="1" spans="5:5">
      <c r="E24" s="221"/>
    </row>
    <row r="25" ht="22.15" customHeight="1" spans="5:5">
      <c r="E25" s="221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"/>
  <sheetViews>
    <sheetView workbookViewId="0">
      <selection activeCell="M12" sqref="M12"/>
    </sheetView>
  </sheetViews>
  <sheetFormatPr defaultColWidth="9" defaultRowHeight="11.25" outlineLevelCol="6"/>
  <cols>
    <col min="1" max="1" width="33.5" style="178" customWidth="1"/>
    <col min="2" max="2" width="15.125" style="181" customWidth="1"/>
    <col min="3" max="3" width="15.125" style="182" customWidth="1"/>
    <col min="4" max="4" width="15.125" style="183" customWidth="1"/>
    <col min="5" max="16384" width="9" style="178"/>
  </cols>
  <sheetData>
    <row r="1" s="178" customFormat="1" ht="18.6" customHeight="1" spans="1:1">
      <c r="A1" s="184" t="s">
        <v>604</v>
      </c>
    </row>
    <row r="2" s="178" customFormat="1" ht="22.5" spans="1:4">
      <c r="A2" s="185" t="s">
        <v>15</v>
      </c>
      <c r="B2" s="185"/>
      <c r="C2" s="185"/>
      <c r="D2" s="185"/>
    </row>
    <row r="3" ht="21" customHeight="1" spans="1:4">
      <c r="A3" s="186"/>
      <c r="B3" s="187"/>
      <c r="D3" s="188" t="s">
        <v>59</v>
      </c>
    </row>
    <row r="4" ht="39" customHeight="1" spans="1:4">
      <c r="A4" s="189" t="s">
        <v>588</v>
      </c>
      <c r="B4" s="190" t="s">
        <v>61</v>
      </c>
      <c r="C4" s="191" t="s">
        <v>62</v>
      </c>
      <c r="D4" s="192" t="s">
        <v>63</v>
      </c>
    </row>
    <row r="5" s="179" customFormat="1" ht="16.35" customHeight="1" spans="1:4">
      <c r="A5" s="193" t="s">
        <v>589</v>
      </c>
      <c r="B5" s="194">
        <f>SUM(B6:B9)</f>
        <v>16587.33</v>
      </c>
      <c r="C5" s="195">
        <v>14799</v>
      </c>
      <c r="D5" s="196">
        <f t="shared" ref="D5:D56" si="0">B5/C5*100</f>
        <v>112.08</v>
      </c>
    </row>
    <row r="6" ht="16.35" customHeight="1" spans="1:4">
      <c r="A6" s="197" t="s">
        <v>605</v>
      </c>
      <c r="B6" s="198">
        <v>11875.16</v>
      </c>
      <c r="C6" s="199">
        <v>11458</v>
      </c>
      <c r="D6" s="200">
        <f t="shared" si="0"/>
        <v>103.64</v>
      </c>
    </row>
    <row r="7" ht="16.35" customHeight="1" spans="1:4">
      <c r="A7" s="197" t="s">
        <v>606</v>
      </c>
      <c r="B7" s="198">
        <v>3632.6</v>
      </c>
      <c r="C7" s="199">
        <v>2230</v>
      </c>
      <c r="D7" s="200">
        <f t="shared" si="0"/>
        <v>162.9</v>
      </c>
    </row>
    <row r="8" ht="16.35" customHeight="1" spans="1:4">
      <c r="A8" s="197" t="s">
        <v>607</v>
      </c>
      <c r="B8" s="198">
        <v>1076.21</v>
      </c>
      <c r="C8" s="199">
        <v>1105</v>
      </c>
      <c r="D8" s="200">
        <f t="shared" si="0"/>
        <v>97.39</v>
      </c>
    </row>
    <row r="9" ht="16.35" customHeight="1" spans="1:7">
      <c r="A9" s="197" t="s">
        <v>608</v>
      </c>
      <c r="B9" s="198">
        <v>3.36</v>
      </c>
      <c r="C9" s="199">
        <v>6</v>
      </c>
      <c r="D9" s="200">
        <f t="shared" si="0"/>
        <v>56</v>
      </c>
      <c r="G9" s="201"/>
    </row>
    <row r="10" s="179" customFormat="1" ht="16.35" customHeight="1" spans="1:4">
      <c r="A10" s="193" t="s">
        <v>590</v>
      </c>
      <c r="B10" s="194">
        <f>SUM(B11:B20)</f>
        <v>1637.65</v>
      </c>
      <c r="C10" s="195">
        <v>1470</v>
      </c>
      <c r="D10" s="196">
        <f t="shared" si="0"/>
        <v>111.4</v>
      </c>
    </row>
    <row r="11" ht="16.35" customHeight="1" spans="1:4">
      <c r="A11" s="197" t="s">
        <v>609</v>
      </c>
      <c r="B11" s="198">
        <v>1035.88</v>
      </c>
      <c r="C11" s="199">
        <v>970</v>
      </c>
      <c r="D11" s="200">
        <f t="shared" si="0"/>
        <v>106.79</v>
      </c>
    </row>
    <row r="12" ht="16.35" customHeight="1" spans="1:4">
      <c r="A12" s="197" t="s">
        <v>610</v>
      </c>
      <c r="B12" s="202">
        <v>2</v>
      </c>
      <c r="C12" s="203">
        <v>0</v>
      </c>
      <c r="D12" s="200" t="e">
        <f t="shared" si="0"/>
        <v>#DIV/0!</v>
      </c>
    </row>
    <row r="13" ht="16.35" customHeight="1" spans="1:4">
      <c r="A13" s="197" t="s">
        <v>611</v>
      </c>
      <c r="B13" s="202">
        <v>77.37</v>
      </c>
      <c r="C13" s="203">
        <v>84</v>
      </c>
      <c r="D13" s="200">
        <f t="shared" si="0"/>
        <v>92.11</v>
      </c>
    </row>
    <row r="14" ht="16.35" customHeight="1" spans="1:4">
      <c r="A14" s="197" t="s">
        <v>612</v>
      </c>
      <c r="B14" s="198">
        <v>0</v>
      </c>
      <c r="C14" s="199">
        <v>0</v>
      </c>
      <c r="D14" s="200"/>
    </row>
    <row r="15" ht="16.35" customHeight="1" spans="1:4">
      <c r="A15" s="197" t="s">
        <v>613</v>
      </c>
      <c r="B15" s="198">
        <v>440.26</v>
      </c>
      <c r="C15" s="199">
        <v>342</v>
      </c>
      <c r="D15" s="200">
        <f t="shared" si="0"/>
        <v>128.73</v>
      </c>
    </row>
    <row r="16" ht="16.35" customHeight="1" spans="1:4">
      <c r="A16" s="197" t="s">
        <v>614</v>
      </c>
      <c r="B16" s="198">
        <v>2.7</v>
      </c>
      <c r="C16" s="199">
        <v>2</v>
      </c>
      <c r="D16" s="200">
        <f t="shared" si="0"/>
        <v>135</v>
      </c>
    </row>
    <row r="17" ht="16.35" customHeight="1" spans="1:4">
      <c r="A17" s="197" t="s">
        <v>615</v>
      </c>
      <c r="B17" s="198">
        <v>0</v>
      </c>
      <c r="C17" s="199">
        <v>2</v>
      </c>
      <c r="D17" s="200">
        <f t="shared" si="0"/>
        <v>0</v>
      </c>
    </row>
    <row r="18" ht="16.35" customHeight="1" spans="1:4">
      <c r="A18" s="197" t="s">
        <v>616</v>
      </c>
      <c r="B18" s="198">
        <v>8.3</v>
      </c>
      <c r="C18" s="199">
        <v>9</v>
      </c>
      <c r="D18" s="200">
        <f t="shared" si="0"/>
        <v>92.22</v>
      </c>
    </row>
    <row r="19" ht="16.35" customHeight="1" spans="1:4">
      <c r="A19" s="197" t="s">
        <v>617</v>
      </c>
      <c r="B19" s="198">
        <v>33</v>
      </c>
      <c r="C19" s="199">
        <v>7</v>
      </c>
      <c r="D19" s="200">
        <f t="shared" si="0"/>
        <v>471.43</v>
      </c>
    </row>
    <row r="20" ht="16.35" customHeight="1" spans="1:4">
      <c r="A20" s="197" t="s">
        <v>618</v>
      </c>
      <c r="B20" s="198">
        <v>38.14</v>
      </c>
      <c r="C20" s="199">
        <v>54</v>
      </c>
      <c r="D20" s="200">
        <f t="shared" si="0"/>
        <v>70.63</v>
      </c>
    </row>
    <row r="21" s="179" customFormat="1" ht="16.35" customHeight="1" spans="1:4">
      <c r="A21" s="193" t="s">
        <v>591</v>
      </c>
      <c r="B21" s="194">
        <f>SUM(B22:B28)</f>
        <v>71.98</v>
      </c>
      <c r="C21" s="195">
        <v>86</v>
      </c>
      <c r="D21" s="196">
        <f t="shared" si="0"/>
        <v>83.7</v>
      </c>
    </row>
    <row r="22" ht="16.35" customHeight="1" spans="1:4">
      <c r="A22" s="197" t="s">
        <v>619</v>
      </c>
      <c r="B22" s="198"/>
      <c r="C22" s="199"/>
      <c r="D22" s="200"/>
    </row>
    <row r="23" ht="16.35" customHeight="1" spans="1:4">
      <c r="A23" s="197" t="s">
        <v>620</v>
      </c>
      <c r="B23" s="198"/>
      <c r="C23" s="199"/>
      <c r="D23" s="200"/>
    </row>
    <row r="24" ht="16.35" customHeight="1" spans="1:4">
      <c r="A24" s="197" t="s">
        <v>621</v>
      </c>
      <c r="B24" s="198"/>
      <c r="C24" s="199"/>
      <c r="D24" s="200"/>
    </row>
    <row r="25" ht="16.35" customHeight="1" spans="1:4">
      <c r="A25" s="197" t="s">
        <v>622</v>
      </c>
      <c r="B25" s="198"/>
      <c r="C25" s="199"/>
      <c r="D25" s="200"/>
    </row>
    <row r="26" ht="16.35" customHeight="1" spans="1:4">
      <c r="A26" s="197" t="s">
        <v>623</v>
      </c>
      <c r="B26" s="198">
        <v>71.98</v>
      </c>
      <c r="C26" s="199">
        <v>86</v>
      </c>
      <c r="D26" s="200">
        <f t="shared" si="0"/>
        <v>83.7</v>
      </c>
    </row>
    <row r="27" ht="16.35" customHeight="1" spans="1:4">
      <c r="A27" s="197" t="s">
        <v>624</v>
      </c>
      <c r="B27" s="198"/>
      <c r="C27" s="199"/>
      <c r="D27" s="200" t="e">
        <f t="shared" si="0"/>
        <v>#DIV/0!</v>
      </c>
    </row>
    <row r="28" ht="16.35" customHeight="1" spans="1:4">
      <c r="A28" s="197" t="s">
        <v>625</v>
      </c>
      <c r="B28" s="198"/>
      <c r="C28" s="199"/>
      <c r="D28" s="200"/>
    </row>
    <row r="29" s="179" customFormat="1" ht="16.35" customHeight="1" spans="1:4">
      <c r="A29" s="193" t="s">
        <v>592</v>
      </c>
      <c r="B29" s="194">
        <f>SUM(B30:B35)</f>
        <v>0</v>
      </c>
      <c r="C29" s="195">
        <v>0</v>
      </c>
      <c r="D29" s="196"/>
    </row>
    <row r="30" ht="16.35" customHeight="1" spans="1:4">
      <c r="A30" s="197" t="s">
        <v>619</v>
      </c>
      <c r="B30" s="198"/>
      <c r="C30" s="199"/>
      <c r="D30" s="196"/>
    </row>
    <row r="31" ht="16.35" customHeight="1" spans="1:4">
      <c r="A31" s="197" t="s">
        <v>620</v>
      </c>
      <c r="B31" s="198"/>
      <c r="C31" s="199"/>
      <c r="D31" s="196"/>
    </row>
    <row r="32" ht="16.35" customHeight="1" spans="1:4">
      <c r="A32" s="197" t="s">
        <v>621</v>
      </c>
      <c r="B32" s="198"/>
      <c r="C32" s="199"/>
      <c r="D32" s="196"/>
    </row>
    <row r="33" ht="16.35" customHeight="1" spans="1:4">
      <c r="A33" s="197" t="s">
        <v>623</v>
      </c>
      <c r="B33" s="198"/>
      <c r="C33" s="199"/>
      <c r="D33" s="196"/>
    </row>
    <row r="34" ht="16.35" customHeight="1" spans="1:4">
      <c r="A34" s="197" t="s">
        <v>624</v>
      </c>
      <c r="B34" s="198"/>
      <c r="C34" s="199"/>
      <c r="D34" s="196"/>
    </row>
    <row r="35" ht="16.35" customHeight="1" spans="1:4">
      <c r="A35" s="197" t="s">
        <v>625</v>
      </c>
      <c r="B35" s="198"/>
      <c r="C35" s="199"/>
      <c r="D35" s="196"/>
    </row>
    <row r="36" s="179" customFormat="1" ht="16.35" customHeight="1" spans="1:4">
      <c r="A36" s="193" t="s">
        <v>593</v>
      </c>
      <c r="B36" s="194">
        <f>SUM(B37:B39)</f>
        <v>99916.11</v>
      </c>
      <c r="C36" s="195">
        <v>91555</v>
      </c>
      <c r="D36" s="196">
        <f t="shared" si="0"/>
        <v>109.13</v>
      </c>
    </row>
    <row r="37" ht="16.35" customHeight="1" spans="1:4">
      <c r="A37" s="197" t="s">
        <v>626</v>
      </c>
      <c r="B37" s="198">
        <v>95325.46</v>
      </c>
      <c r="C37" s="199">
        <v>86542</v>
      </c>
      <c r="D37" s="200">
        <f t="shared" si="0"/>
        <v>110.15</v>
      </c>
    </row>
    <row r="38" ht="16.35" customHeight="1" spans="1:4">
      <c r="A38" s="197" t="s">
        <v>627</v>
      </c>
      <c r="B38" s="198">
        <v>4590.65</v>
      </c>
      <c r="C38" s="199">
        <v>5013</v>
      </c>
      <c r="D38" s="200">
        <f t="shared" si="0"/>
        <v>91.57</v>
      </c>
    </row>
    <row r="39" ht="16.35" customHeight="1" spans="1:4">
      <c r="A39" s="197" t="s">
        <v>628</v>
      </c>
      <c r="B39" s="198"/>
      <c r="C39" s="199"/>
      <c r="D39" s="200"/>
    </row>
    <row r="40" s="179" customFormat="1" ht="16.35" customHeight="1" spans="1:4">
      <c r="A40" s="193" t="s">
        <v>594</v>
      </c>
      <c r="B40" s="194">
        <f>SUM(B41:B42)</f>
        <v>64.2</v>
      </c>
      <c r="C40" s="195">
        <v>410</v>
      </c>
      <c r="D40" s="196">
        <f t="shared" si="0"/>
        <v>15.66</v>
      </c>
    </row>
    <row r="41" ht="16.35" customHeight="1" spans="1:4">
      <c r="A41" s="197" t="s">
        <v>629</v>
      </c>
      <c r="B41" s="198">
        <v>64.2</v>
      </c>
      <c r="C41" s="199">
        <v>410</v>
      </c>
      <c r="D41" s="200">
        <f t="shared" si="0"/>
        <v>15.66</v>
      </c>
    </row>
    <row r="42" ht="16.35" customHeight="1" spans="1:4">
      <c r="A42" s="197" t="s">
        <v>630</v>
      </c>
      <c r="B42" s="198"/>
      <c r="C42" s="199"/>
      <c r="D42" s="200"/>
    </row>
    <row r="43" s="179" customFormat="1" ht="16.35" customHeight="1" spans="1:4">
      <c r="A43" s="193" t="s">
        <v>595</v>
      </c>
      <c r="B43" s="194">
        <f>SUM(B44:B46)</f>
        <v>0</v>
      </c>
      <c r="C43" s="195">
        <v>0</v>
      </c>
      <c r="D43" s="196"/>
    </row>
    <row r="44" ht="16.35" customHeight="1" spans="1:4">
      <c r="A44" s="197" t="s">
        <v>631</v>
      </c>
      <c r="B44" s="198"/>
      <c r="C44" s="199"/>
      <c r="D44" s="196"/>
    </row>
    <row r="45" ht="16.35" customHeight="1" spans="1:4">
      <c r="A45" s="197" t="s">
        <v>632</v>
      </c>
      <c r="B45" s="198"/>
      <c r="C45" s="199"/>
      <c r="D45" s="196"/>
    </row>
    <row r="46" ht="16.35" customHeight="1" spans="1:4">
      <c r="A46" s="197" t="s">
        <v>633</v>
      </c>
      <c r="B46" s="198"/>
      <c r="C46" s="199"/>
      <c r="D46" s="196"/>
    </row>
    <row r="47" s="179" customFormat="1" ht="16.35" customHeight="1" spans="1:4">
      <c r="A47" s="193" t="s">
        <v>596</v>
      </c>
      <c r="B47" s="194">
        <f>SUM(B48:B50)</f>
        <v>0</v>
      </c>
      <c r="C47" s="195">
        <v>0</v>
      </c>
      <c r="D47" s="196"/>
    </row>
    <row r="48" ht="16.35" customHeight="1" spans="1:4">
      <c r="A48" s="197" t="s">
        <v>634</v>
      </c>
      <c r="B48" s="198"/>
      <c r="C48" s="199"/>
      <c r="D48" s="196"/>
    </row>
    <row r="49" ht="16.35" customHeight="1" spans="1:4">
      <c r="A49" s="197" t="s">
        <v>635</v>
      </c>
      <c r="B49" s="198"/>
      <c r="C49" s="199"/>
      <c r="D49" s="196"/>
    </row>
    <row r="50" customFormat="1" ht="16.35" customHeight="1" spans="1:4">
      <c r="A50" s="197" t="s">
        <v>636</v>
      </c>
      <c r="B50" s="198"/>
      <c r="C50" s="199"/>
      <c r="D50" s="196"/>
    </row>
    <row r="51" s="179" customFormat="1" ht="16.35" customHeight="1" spans="1:4">
      <c r="A51" s="193" t="s">
        <v>597</v>
      </c>
      <c r="B51" s="194">
        <f>SUM(B52:B56)</f>
        <v>7850.73</v>
      </c>
      <c r="C51" s="195">
        <v>7647</v>
      </c>
      <c r="D51" s="196">
        <f t="shared" si="0"/>
        <v>102.66</v>
      </c>
    </row>
    <row r="52" ht="16.35" customHeight="1" spans="1:4">
      <c r="A52" s="197" t="s">
        <v>637</v>
      </c>
      <c r="B52" s="198">
        <v>78.66</v>
      </c>
      <c r="C52" s="199">
        <v>89</v>
      </c>
      <c r="D52" s="200">
        <f t="shared" si="0"/>
        <v>88.38</v>
      </c>
    </row>
    <row r="53" ht="16.35" customHeight="1" spans="1:4">
      <c r="A53" s="197" t="s">
        <v>638</v>
      </c>
      <c r="B53" s="198"/>
      <c r="C53" s="199"/>
      <c r="D53" s="200"/>
    </row>
    <row r="54" ht="16.35" customHeight="1" spans="1:4">
      <c r="A54" s="197" t="s">
        <v>639</v>
      </c>
      <c r="B54" s="198"/>
      <c r="C54" s="199"/>
      <c r="D54" s="200"/>
    </row>
    <row r="55" ht="16.35" customHeight="1" spans="1:4">
      <c r="A55" s="197" t="s">
        <v>640</v>
      </c>
      <c r="B55" s="198">
        <v>53.43</v>
      </c>
      <c r="C55" s="199">
        <v>59</v>
      </c>
      <c r="D55" s="200">
        <f t="shared" si="0"/>
        <v>90.56</v>
      </c>
    </row>
    <row r="56" ht="16.35" customHeight="1" spans="1:4">
      <c r="A56" s="197" t="s">
        <v>641</v>
      </c>
      <c r="B56" s="198">
        <v>7718.64</v>
      </c>
      <c r="C56" s="199">
        <v>7499</v>
      </c>
      <c r="D56" s="200">
        <f t="shared" si="0"/>
        <v>102.93</v>
      </c>
    </row>
    <row r="57" s="179" customFormat="1" ht="16.35" customHeight="1" spans="1:4">
      <c r="A57" s="193" t="s">
        <v>598</v>
      </c>
      <c r="B57" s="194"/>
      <c r="C57" s="195"/>
      <c r="D57" s="196"/>
    </row>
    <row r="58" ht="16.35" customHeight="1" spans="1:4">
      <c r="A58" s="197" t="s">
        <v>642</v>
      </c>
      <c r="B58" s="198"/>
      <c r="C58" s="199"/>
      <c r="D58" s="196"/>
    </row>
    <row r="59" ht="16.35" customHeight="1" spans="1:4">
      <c r="A59" s="197" t="s">
        <v>643</v>
      </c>
      <c r="B59" s="198"/>
      <c r="C59" s="199"/>
      <c r="D59" s="196"/>
    </row>
    <row r="60" s="179" customFormat="1" ht="16.35" customHeight="1" spans="1:4">
      <c r="A60" s="193" t="s">
        <v>599</v>
      </c>
      <c r="B60" s="194">
        <f>SUM(B61:B64)</f>
        <v>0</v>
      </c>
      <c r="C60" s="195">
        <v>0</v>
      </c>
      <c r="D60" s="196"/>
    </row>
    <row r="61" ht="16.35" customHeight="1" spans="1:4">
      <c r="A61" s="197" t="s">
        <v>644</v>
      </c>
      <c r="B61" s="202"/>
      <c r="C61" s="203"/>
      <c r="D61" s="196"/>
    </row>
    <row r="62" ht="16.35" customHeight="1" spans="1:4">
      <c r="A62" s="197" t="s">
        <v>645</v>
      </c>
      <c r="B62" s="202"/>
      <c r="C62" s="203"/>
      <c r="D62" s="196"/>
    </row>
    <row r="63" ht="16.35" customHeight="1" spans="1:4">
      <c r="A63" s="197" t="s">
        <v>646</v>
      </c>
      <c r="B63" s="202"/>
      <c r="C63" s="203"/>
      <c r="D63" s="196"/>
    </row>
    <row r="64" ht="16.35" customHeight="1" spans="1:4">
      <c r="A64" s="197" t="s">
        <v>647</v>
      </c>
      <c r="B64" s="204"/>
      <c r="C64" s="205"/>
      <c r="D64" s="196"/>
    </row>
    <row r="65" s="179" customFormat="1" ht="16.35" customHeight="1" spans="1:4">
      <c r="A65" s="193" t="s">
        <v>600</v>
      </c>
      <c r="B65" s="194"/>
      <c r="C65" s="195"/>
      <c r="D65" s="196"/>
    </row>
    <row r="66" ht="16.35" customHeight="1" spans="1:4">
      <c r="A66" s="197" t="s">
        <v>648</v>
      </c>
      <c r="B66" s="198"/>
      <c r="C66" s="199"/>
      <c r="D66" s="196"/>
    </row>
    <row r="67" ht="16.35" customHeight="1" spans="1:4">
      <c r="A67" s="197" t="s">
        <v>649</v>
      </c>
      <c r="B67" s="198"/>
      <c r="C67" s="199"/>
      <c r="D67" s="196"/>
    </row>
    <row r="68" s="179" customFormat="1" ht="16.35" customHeight="1" spans="1:4">
      <c r="A68" s="193" t="s">
        <v>601</v>
      </c>
      <c r="B68" s="194"/>
      <c r="C68" s="195"/>
      <c r="D68" s="196"/>
    </row>
    <row r="69" ht="16.35" customHeight="1" spans="1:4">
      <c r="A69" s="197" t="s">
        <v>650</v>
      </c>
      <c r="B69" s="198"/>
      <c r="C69" s="199"/>
      <c r="D69" s="196"/>
    </row>
    <row r="70" ht="16.35" customHeight="1" spans="1:4">
      <c r="A70" s="197" t="s">
        <v>651</v>
      </c>
      <c r="B70" s="198"/>
      <c r="C70" s="199"/>
      <c r="D70" s="196"/>
    </row>
    <row r="71" ht="16.35" customHeight="1" spans="1:4">
      <c r="A71" s="197" t="s">
        <v>652</v>
      </c>
      <c r="B71" s="198"/>
      <c r="C71" s="199"/>
      <c r="D71" s="196"/>
    </row>
    <row r="72" ht="16.35" customHeight="1" spans="1:4">
      <c r="A72" s="197" t="s">
        <v>653</v>
      </c>
      <c r="B72" s="198"/>
      <c r="C72" s="199"/>
      <c r="D72" s="196"/>
    </row>
    <row r="73" s="179" customFormat="1" ht="16.35" customHeight="1" spans="1:4">
      <c r="A73" s="193" t="s">
        <v>602</v>
      </c>
      <c r="B73" s="194"/>
      <c r="C73" s="195"/>
      <c r="D73" s="196"/>
    </row>
    <row r="74" ht="16.35" customHeight="1" spans="1:4">
      <c r="A74" s="197" t="s">
        <v>572</v>
      </c>
      <c r="B74" s="198"/>
      <c r="C74" s="199"/>
      <c r="D74" s="196"/>
    </row>
    <row r="75" ht="16.35" customHeight="1" spans="1:4">
      <c r="A75" s="197" t="s">
        <v>654</v>
      </c>
      <c r="B75" s="198"/>
      <c r="C75" s="199"/>
      <c r="D75" s="196"/>
    </row>
    <row r="76" s="179" customFormat="1" ht="16.35" customHeight="1" spans="1:4">
      <c r="A76" s="193" t="s">
        <v>603</v>
      </c>
      <c r="B76" s="194">
        <f>SUM(B77:B80)</f>
        <v>0</v>
      </c>
      <c r="C76" s="195">
        <v>0</v>
      </c>
      <c r="D76" s="196"/>
    </row>
    <row r="77" s="180" customFormat="1" ht="13.5" spans="1:4">
      <c r="A77" s="206" t="s">
        <v>655</v>
      </c>
      <c r="B77" s="207"/>
      <c r="C77" s="207"/>
      <c r="D77" s="207"/>
    </row>
    <row r="78" s="180" customFormat="1" ht="27" spans="1:4">
      <c r="A78" s="206" t="s">
        <v>656</v>
      </c>
      <c r="B78" s="207"/>
      <c r="C78" s="207"/>
      <c r="D78" s="207"/>
    </row>
    <row r="79" s="180" customFormat="1" ht="13.5" spans="1:4">
      <c r="A79" s="206" t="s">
        <v>657</v>
      </c>
      <c r="B79" s="207"/>
      <c r="C79" s="207"/>
      <c r="D79" s="207"/>
    </row>
    <row r="80" s="180" customFormat="1" ht="13.5" spans="1:4">
      <c r="A80" s="206" t="s">
        <v>658</v>
      </c>
      <c r="B80" s="207"/>
      <c r="C80" s="207"/>
      <c r="D80" s="207"/>
    </row>
    <row r="81" s="180" customFormat="1" ht="13.5" spans="1:4">
      <c r="A81" s="206" t="s">
        <v>574</v>
      </c>
      <c r="B81" s="207"/>
      <c r="C81" s="207"/>
      <c r="D81" s="207"/>
    </row>
    <row r="82" s="180" customFormat="1" ht="13.5" spans="1:4">
      <c r="A82" s="189" t="s">
        <v>659</v>
      </c>
      <c r="B82" s="208">
        <v>126128</v>
      </c>
      <c r="C82" s="209">
        <v>115967</v>
      </c>
      <c r="D82" s="146">
        <v>108.76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5"/>
  <sheetViews>
    <sheetView workbookViewId="0">
      <selection activeCell="K13" sqref="K13"/>
    </sheetView>
  </sheetViews>
  <sheetFormatPr defaultColWidth="9" defaultRowHeight="14.25" outlineLevelCol="1"/>
  <cols>
    <col min="1" max="1" width="62.75" style="100" customWidth="1"/>
    <col min="2" max="2" width="22.875" style="100" customWidth="1"/>
    <col min="3" max="16384" width="9" style="100"/>
  </cols>
  <sheetData>
    <row r="1" s="100" customFormat="1" ht="16.5" customHeight="1" spans="1:1">
      <c r="A1" s="168" t="s">
        <v>660</v>
      </c>
    </row>
    <row r="2" s="100" customFormat="1" ht="29.1" customHeight="1" spans="1:2">
      <c r="A2" s="169" t="s">
        <v>17</v>
      </c>
      <c r="B2" s="169"/>
    </row>
    <row r="3" s="100" customFormat="1" ht="19.5" customHeight="1" spans="1:2">
      <c r="A3" s="170"/>
      <c r="B3" s="78" t="s">
        <v>661</v>
      </c>
    </row>
    <row r="4" s="100" customFormat="1" ht="18" customHeight="1" spans="1:2">
      <c r="A4" s="171" t="s">
        <v>150</v>
      </c>
      <c r="B4" s="80" t="s">
        <v>662</v>
      </c>
    </row>
    <row r="5" s="100" customFormat="1" ht="18" customHeight="1" spans="1:2">
      <c r="A5" s="172" t="s">
        <v>663</v>
      </c>
      <c r="B5" s="173"/>
    </row>
    <row r="6" s="100" customFormat="1" ht="18" customHeight="1" spans="1:2">
      <c r="A6" s="174" t="s">
        <v>664</v>
      </c>
      <c r="B6" s="173"/>
    </row>
    <row r="7" s="100" customFormat="1" ht="18" customHeight="1" spans="1:2">
      <c r="A7" s="174" t="s">
        <v>665</v>
      </c>
      <c r="B7" s="173"/>
    </row>
    <row r="8" s="100" customFormat="1" ht="18" customHeight="1" spans="1:2">
      <c r="A8" s="174" t="s">
        <v>666</v>
      </c>
      <c r="B8" s="173"/>
    </row>
    <row r="9" s="100" customFormat="1" ht="18" customHeight="1" spans="1:2">
      <c r="A9" s="174" t="s">
        <v>667</v>
      </c>
      <c r="B9" s="173"/>
    </row>
    <row r="10" s="100" customFormat="1" ht="18" customHeight="1" spans="1:2">
      <c r="A10" s="174" t="s">
        <v>668</v>
      </c>
      <c r="B10" s="173"/>
    </row>
    <row r="11" s="100" customFormat="1" ht="18" customHeight="1" spans="1:2">
      <c r="A11" s="172" t="s">
        <v>669</v>
      </c>
      <c r="B11" s="173"/>
    </row>
    <row r="12" s="100" customFormat="1" ht="18" customHeight="1" spans="1:2">
      <c r="A12" s="174" t="s">
        <v>670</v>
      </c>
      <c r="B12" s="173"/>
    </row>
    <row r="13" s="100" customFormat="1" ht="18" customHeight="1" spans="1:2">
      <c r="A13" s="174" t="s">
        <v>671</v>
      </c>
      <c r="B13" s="173"/>
    </row>
    <row r="14" s="100" customFormat="1" ht="18" customHeight="1" spans="1:2">
      <c r="A14" s="174" t="s">
        <v>672</v>
      </c>
      <c r="B14" s="173"/>
    </row>
    <row r="15" s="100" customFormat="1" ht="18" customHeight="1" spans="1:2">
      <c r="A15" s="174" t="s">
        <v>673</v>
      </c>
      <c r="B15" s="173"/>
    </row>
    <row r="16" s="100" customFormat="1" ht="18" customHeight="1" spans="1:2">
      <c r="A16" s="174" t="s">
        <v>674</v>
      </c>
      <c r="B16" s="173"/>
    </row>
    <row r="17" s="100" customFormat="1" ht="18" customHeight="1" spans="1:2">
      <c r="A17" s="174" t="s">
        <v>675</v>
      </c>
      <c r="B17" s="173"/>
    </row>
    <row r="18" s="100" customFormat="1" ht="18" customHeight="1" spans="1:2">
      <c r="A18" s="174" t="s">
        <v>676</v>
      </c>
      <c r="B18" s="173"/>
    </row>
    <row r="19" s="100" customFormat="1" ht="18" customHeight="1" spans="1:2">
      <c r="A19" s="174" t="s">
        <v>677</v>
      </c>
      <c r="B19" s="173"/>
    </row>
    <row r="20" s="100" customFormat="1" ht="18" customHeight="1" spans="1:2">
      <c r="A20" s="174" t="s">
        <v>678</v>
      </c>
      <c r="B20" s="173"/>
    </row>
    <row r="21" s="100" customFormat="1" ht="18" customHeight="1" spans="1:2">
      <c r="A21" s="174" t="s">
        <v>679</v>
      </c>
      <c r="B21" s="173"/>
    </row>
    <row r="22" s="100" customFormat="1" ht="18" customHeight="1" spans="1:2">
      <c r="A22" s="174" t="s">
        <v>680</v>
      </c>
      <c r="B22" s="173"/>
    </row>
    <row r="23" s="100" customFormat="1" ht="18" customHeight="1" spans="1:2">
      <c r="A23" s="174" t="s">
        <v>681</v>
      </c>
      <c r="B23" s="173"/>
    </row>
    <row r="24" s="100" customFormat="1" ht="18" customHeight="1" spans="1:2">
      <c r="A24" s="174" t="s">
        <v>682</v>
      </c>
      <c r="B24" s="173"/>
    </row>
    <row r="25" s="100" customFormat="1" ht="18" customHeight="1" spans="1:2">
      <c r="A25" s="174" t="s">
        <v>683</v>
      </c>
      <c r="B25" s="173"/>
    </row>
    <row r="26" s="100" customFormat="1" ht="18" customHeight="1" spans="1:2">
      <c r="A26" s="174" t="s">
        <v>684</v>
      </c>
      <c r="B26" s="173"/>
    </row>
    <row r="27" s="100" customFormat="1" ht="18" customHeight="1" spans="1:2">
      <c r="A27" s="174" t="s">
        <v>685</v>
      </c>
      <c r="B27" s="173"/>
    </row>
    <row r="28" s="100" customFormat="1" ht="18" customHeight="1" spans="1:2">
      <c r="A28" s="174" t="s">
        <v>686</v>
      </c>
      <c r="B28" s="173"/>
    </row>
    <row r="29" s="100" customFormat="1" ht="18" customHeight="1" spans="1:2">
      <c r="A29" s="174" t="s">
        <v>687</v>
      </c>
      <c r="B29" s="173"/>
    </row>
    <row r="30" s="100" customFormat="1" ht="18" customHeight="1" spans="1:2">
      <c r="A30" s="174" t="s">
        <v>688</v>
      </c>
      <c r="B30" s="173"/>
    </row>
    <row r="31" s="100" customFormat="1" ht="18" customHeight="1" spans="1:2">
      <c r="A31" s="174" t="s">
        <v>689</v>
      </c>
      <c r="B31" s="173"/>
    </row>
    <row r="32" s="100" customFormat="1" ht="18" customHeight="1" spans="1:2">
      <c r="A32" s="174" t="s">
        <v>690</v>
      </c>
      <c r="B32" s="173"/>
    </row>
    <row r="33" s="100" customFormat="1" ht="18" customHeight="1" spans="1:2">
      <c r="A33" s="174" t="s">
        <v>691</v>
      </c>
      <c r="B33" s="173"/>
    </row>
    <row r="34" s="100" customFormat="1" ht="18" customHeight="1" spans="1:2">
      <c r="A34" s="174" t="s">
        <v>692</v>
      </c>
      <c r="B34" s="173"/>
    </row>
    <row r="35" s="100" customFormat="1" ht="18" customHeight="1" spans="1:2">
      <c r="A35" s="174" t="s">
        <v>693</v>
      </c>
      <c r="B35" s="173"/>
    </row>
    <row r="36" s="100" customFormat="1" ht="18" customHeight="1" spans="1:2">
      <c r="A36" s="174" t="s">
        <v>694</v>
      </c>
      <c r="B36" s="173"/>
    </row>
    <row r="37" s="100" customFormat="1" ht="18" customHeight="1" spans="1:2">
      <c r="A37" s="174" t="s">
        <v>695</v>
      </c>
      <c r="B37" s="173"/>
    </row>
    <row r="38" s="100" customFormat="1" ht="18" customHeight="1" spans="1:2">
      <c r="A38" s="174" t="s">
        <v>696</v>
      </c>
      <c r="B38" s="173"/>
    </row>
    <row r="39" s="100" customFormat="1" ht="18" customHeight="1" spans="1:2">
      <c r="A39" s="174" t="s">
        <v>697</v>
      </c>
      <c r="B39" s="173"/>
    </row>
    <row r="40" s="100" customFormat="1" ht="18" customHeight="1" spans="1:2">
      <c r="A40" s="174" t="s">
        <v>698</v>
      </c>
      <c r="B40" s="173"/>
    </row>
    <row r="41" s="100" customFormat="1" ht="18" customHeight="1" spans="1:2">
      <c r="A41" s="174" t="s">
        <v>699</v>
      </c>
      <c r="B41" s="173"/>
    </row>
    <row r="42" s="100" customFormat="1" ht="18" customHeight="1" spans="1:2">
      <c r="A42" s="174" t="s">
        <v>700</v>
      </c>
      <c r="B42" s="173"/>
    </row>
    <row r="43" s="100" customFormat="1" ht="18" customHeight="1" spans="1:2">
      <c r="A43" s="174" t="s">
        <v>701</v>
      </c>
      <c r="B43" s="173"/>
    </row>
    <row r="44" s="100" customFormat="1" ht="18" customHeight="1" spans="1:2">
      <c r="A44" s="174" t="s">
        <v>702</v>
      </c>
      <c r="B44" s="173"/>
    </row>
    <row r="45" s="100" customFormat="1" ht="18" customHeight="1" spans="1:2">
      <c r="A45" s="172" t="s">
        <v>703</v>
      </c>
      <c r="B45" s="173"/>
    </row>
    <row r="46" s="100" customFormat="1" ht="18" customHeight="1" spans="1:2">
      <c r="A46" s="174" t="s">
        <v>704</v>
      </c>
      <c r="B46" s="173"/>
    </row>
    <row r="47" s="100" customFormat="1" ht="18" customHeight="1" spans="1:2">
      <c r="A47" s="174" t="s">
        <v>705</v>
      </c>
      <c r="B47" s="173"/>
    </row>
    <row r="48" s="100" customFormat="1" ht="18" customHeight="1" spans="1:2">
      <c r="A48" s="174" t="s">
        <v>706</v>
      </c>
      <c r="B48" s="173"/>
    </row>
    <row r="49" s="100" customFormat="1" ht="18" customHeight="1" spans="1:2">
      <c r="A49" s="174" t="s">
        <v>705</v>
      </c>
      <c r="B49" s="173"/>
    </row>
    <row r="50" s="100" customFormat="1" ht="18" customHeight="1" spans="1:2">
      <c r="A50" s="174" t="s">
        <v>707</v>
      </c>
      <c r="B50" s="173"/>
    </row>
    <row r="51" s="100" customFormat="1" ht="18" customHeight="1" spans="1:2">
      <c r="A51" s="174" t="s">
        <v>705</v>
      </c>
      <c r="B51" s="173"/>
    </row>
    <row r="52" s="100" customFormat="1" ht="18" customHeight="1" spans="1:2">
      <c r="A52" s="174" t="s">
        <v>708</v>
      </c>
      <c r="B52" s="173"/>
    </row>
    <row r="53" s="100" customFormat="1" ht="18" customHeight="1" spans="1:2">
      <c r="A53" s="174" t="s">
        <v>705</v>
      </c>
      <c r="B53" s="173"/>
    </row>
    <row r="54" s="100" customFormat="1" ht="18" customHeight="1" spans="1:2">
      <c r="A54" s="174" t="s">
        <v>709</v>
      </c>
      <c r="B54" s="173"/>
    </row>
    <row r="55" s="100" customFormat="1" ht="18" customHeight="1" spans="1:2">
      <c r="A55" s="174" t="s">
        <v>705</v>
      </c>
      <c r="B55" s="173"/>
    </row>
    <row r="56" s="100" customFormat="1" ht="18" customHeight="1" spans="1:2">
      <c r="A56" s="174" t="s">
        <v>710</v>
      </c>
      <c r="B56" s="173"/>
    </row>
    <row r="57" s="100" customFormat="1" ht="18" customHeight="1" spans="1:2">
      <c r="A57" s="174" t="s">
        <v>705</v>
      </c>
      <c r="B57" s="173"/>
    </row>
    <row r="58" s="100" customFormat="1" ht="18" customHeight="1" spans="1:2">
      <c r="A58" s="174" t="s">
        <v>711</v>
      </c>
      <c r="B58" s="173"/>
    </row>
    <row r="59" s="100" customFormat="1" ht="18" customHeight="1" spans="1:2">
      <c r="A59" s="174" t="s">
        <v>705</v>
      </c>
      <c r="B59" s="173"/>
    </row>
    <row r="60" s="100" customFormat="1" ht="18" customHeight="1" spans="1:2">
      <c r="A60" s="174" t="s">
        <v>712</v>
      </c>
      <c r="B60" s="173"/>
    </row>
    <row r="61" s="100" customFormat="1" ht="18" customHeight="1" spans="1:2">
      <c r="A61" s="174" t="s">
        <v>705</v>
      </c>
      <c r="B61" s="173"/>
    </row>
    <row r="62" s="100" customFormat="1" ht="18" customHeight="1" spans="1:2">
      <c r="A62" s="174" t="s">
        <v>713</v>
      </c>
      <c r="B62" s="173"/>
    </row>
    <row r="63" s="100" customFormat="1" ht="18" customHeight="1" spans="1:2">
      <c r="A63" s="174" t="s">
        <v>705</v>
      </c>
      <c r="B63" s="173"/>
    </row>
    <row r="64" s="100" customFormat="1" ht="18" customHeight="1" spans="1:2">
      <c r="A64" s="174" t="s">
        <v>714</v>
      </c>
      <c r="B64" s="173"/>
    </row>
    <row r="65" s="100" customFormat="1" ht="18" customHeight="1" spans="1:2">
      <c r="A65" s="174" t="s">
        <v>705</v>
      </c>
      <c r="B65" s="173"/>
    </row>
    <row r="66" s="100" customFormat="1" ht="18" customHeight="1" spans="1:2">
      <c r="A66" s="174" t="s">
        <v>715</v>
      </c>
      <c r="B66" s="173"/>
    </row>
    <row r="67" s="100" customFormat="1" ht="18" customHeight="1" spans="1:2">
      <c r="A67" s="174" t="s">
        <v>705</v>
      </c>
      <c r="B67" s="173"/>
    </row>
    <row r="68" s="100" customFormat="1" ht="18" customHeight="1" spans="1:2">
      <c r="A68" s="174" t="s">
        <v>716</v>
      </c>
      <c r="B68" s="173"/>
    </row>
    <row r="69" s="100" customFormat="1" ht="18" customHeight="1" spans="1:2">
      <c r="A69" s="174" t="s">
        <v>705</v>
      </c>
      <c r="B69" s="173"/>
    </row>
    <row r="70" s="100" customFormat="1" ht="18" customHeight="1" spans="1:2">
      <c r="A70" s="174" t="s">
        <v>717</v>
      </c>
      <c r="B70" s="173"/>
    </row>
    <row r="71" s="100" customFormat="1" ht="18" customHeight="1" spans="1:2">
      <c r="A71" s="174" t="s">
        <v>705</v>
      </c>
      <c r="B71" s="173"/>
    </row>
    <row r="72" s="100" customFormat="1" ht="18" customHeight="1" spans="1:2">
      <c r="A72" s="174" t="s">
        <v>718</v>
      </c>
      <c r="B72" s="173"/>
    </row>
    <row r="73" s="100" customFormat="1" ht="18" customHeight="1" spans="1:2">
      <c r="A73" s="174" t="s">
        <v>705</v>
      </c>
      <c r="B73" s="173"/>
    </row>
    <row r="74" s="100" customFormat="1" ht="18" customHeight="1" spans="1:2">
      <c r="A74" s="174" t="s">
        <v>719</v>
      </c>
      <c r="B74" s="173"/>
    </row>
    <row r="75" s="100" customFormat="1" ht="18" customHeight="1" spans="1:2">
      <c r="A75" s="174" t="s">
        <v>705</v>
      </c>
      <c r="B75" s="173"/>
    </row>
    <row r="76" s="100" customFormat="1" ht="18" customHeight="1" spans="1:2">
      <c r="A76" s="174" t="s">
        <v>720</v>
      </c>
      <c r="B76" s="173"/>
    </row>
    <row r="77" s="100" customFormat="1" ht="18" customHeight="1" spans="1:2">
      <c r="A77" s="174" t="s">
        <v>705</v>
      </c>
      <c r="B77" s="173"/>
    </row>
    <row r="78" s="100" customFormat="1" ht="18" customHeight="1" spans="1:2">
      <c r="A78" s="174" t="s">
        <v>721</v>
      </c>
      <c r="B78" s="173"/>
    </row>
    <row r="79" s="100" customFormat="1" ht="18" customHeight="1" spans="1:2">
      <c r="A79" s="174" t="s">
        <v>705</v>
      </c>
      <c r="B79" s="173"/>
    </row>
    <row r="80" s="100" customFormat="1" ht="18" customHeight="1" spans="1:2">
      <c r="A80" s="174" t="s">
        <v>722</v>
      </c>
      <c r="B80" s="173"/>
    </row>
    <row r="81" s="100" customFormat="1" ht="18" customHeight="1" spans="1:2">
      <c r="A81" s="174" t="s">
        <v>705</v>
      </c>
      <c r="B81" s="173"/>
    </row>
    <row r="82" s="100" customFormat="1" ht="18" customHeight="1" spans="1:2">
      <c r="A82" s="174" t="s">
        <v>723</v>
      </c>
      <c r="B82" s="173"/>
    </row>
    <row r="83" s="100" customFormat="1" ht="18" customHeight="1" spans="1:2">
      <c r="A83" s="175" t="s">
        <v>724</v>
      </c>
      <c r="B83" s="175"/>
    </row>
    <row r="84" s="100" customFormat="1" ht="18" customHeight="1" spans="1:2">
      <c r="A84" s="176" t="s">
        <v>586</v>
      </c>
      <c r="B84" s="175"/>
    </row>
    <row r="85" s="100" customFormat="1" ht="43.5" customHeight="1" spans="1:2">
      <c r="A85" s="177" t="s">
        <v>725</v>
      </c>
      <c r="B85" s="177"/>
    </row>
  </sheetData>
  <mergeCells count="2">
    <mergeCell ref="A2:B2"/>
    <mergeCell ref="A85:B85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showZeros="0" workbookViewId="0">
      <selection activeCell="H14" sqref="H14"/>
    </sheetView>
  </sheetViews>
  <sheetFormatPr defaultColWidth="9" defaultRowHeight="14.25" outlineLevelCol="4"/>
  <cols>
    <col min="1" max="1" width="19.875" style="157" customWidth="1"/>
    <col min="2" max="5" width="15.125" style="157" customWidth="1"/>
    <col min="6" max="16384" width="9" style="157"/>
  </cols>
  <sheetData>
    <row r="1" s="74" customFormat="1" ht="17.25" customHeight="1" spans="1:1">
      <c r="A1" s="73" t="s">
        <v>726</v>
      </c>
    </row>
    <row r="2" s="157" customFormat="1" ht="33.75" customHeight="1" spans="1:5">
      <c r="A2" s="158" t="s">
        <v>19</v>
      </c>
      <c r="B2" s="158"/>
      <c r="C2" s="158"/>
      <c r="D2" s="158"/>
      <c r="E2" s="158"/>
    </row>
    <row r="3" s="157" customFormat="1" ht="21" customHeight="1" spans="1:5">
      <c r="A3" s="159"/>
      <c r="B3" s="159"/>
      <c r="C3" s="159"/>
      <c r="D3" s="159"/>
      <c r="E3" s="160" t="s">
        <v>59</v>
      </c>
    </row>
    <row r="4" s="157" customFormat="1" ht="24" customHeight="1" spans="1:5">
      <c r="A4" s="161" t="s">
        <v>727</v>
      </c>
      <c r="B4" s="161" t="s">
        <v>728</v>
      </c>
      <c r="C4" s="161" t="s">
        <v>729</v>
      </c>
      <c r="D4" s="161" t="s">
        <v>730</v>
      </c>
      <c r="E4" s="161" t="s">
        <v>731</v>
      </c>
    </row>
    <row r="5" s="157" customFormat="1" ht="24" customHeight="1" spans="1:5">
      <c r="A5" s="162" t="s">
        <v>732</v>
      </c>
      <c r="B5" s="163"/>
      <c r="C5" s="164"/>
      <c r="D5" s="164"/>
      <c r="E5" s="164"/>
    </row>
    <row r="6" s="157" customFormat="1" ht="24" customHeight="1" spans="1:5">
      <c r="A6" s="162" t="s">
        <v>732</v>
      </c>
      <c r="B6" s="163"/>
      <c r="C6" s="164"/>
      <c r="D6" s="164"/>
      <c r="E6" s="164"/>
    </row>
    <row r="7" s="157" customFormat="1" ht="24" customHeight="1" spans="1:5">
      <c r="A7" s="162" t="s">
        <v>732</v>
      </c>
      <c r="B7" s="163"/>
      <c r="C7" s="164"/>
      <c r="D7" s="164"/>
      <c r="E7" s="164"/>
    </row>
    <row r="8" s="157" customFormat="1" ht="24" customHeight="1" spans="1:5">
      <c r="A8" s="162" t="s">
        <v>732</v>
      </c>
      <c r="B8" s="163"/>
      <c r="C8" s="164"/>
      <c r="D8" s="164"/>
      <c r="E8" s="164"/>
    </row>
    <row r="9" s="157" customFormat="1" ht="24" customHeight="1" spans="1:5">
      <c r="A9" s="162" t="s">
        <v>732</v>
      </c>
      <c r="B9" s="163"/>
      <c r="C9" s="164"/>
      <c r="D9" s="164"/>
      <c r="E9" s="164"/>
    </row>
    <row r="10" s="157" customFormat="1" ht="24" customHeight="1" spans="1:5">
      <c r="A10" s="162" t="s">
        <v>732</v>
      </c>
      <c r="B10" s="163"/>
      <c r="C10" s="164"/>
      <c r="D10" s="164"/>
      <c r="E10" s="164"/>
    </row>
    <row r="11" s="157" customFormat="1" ht="24" customHeight="1" spans="1:5">
      <c r="A11" s="162" t="s">
        <v>732</v>
      </c>
      <c r="B11" s="163"/>
      <c r="C11" s="164"/>
      <c r="D11" s="164"/>
      <c r="E11" s="164"/>
    </row>
    <row r="12" s="157" customFormat="1" ht="24" customHeight="1" spans="1:5">
      <c r="A12" s="162" t="s">
        <v>732</v>
      </c>
      <c r="B12" s="163"/>
      <c r="C12" s="164"/>
      <c r="D12" s="164"/>
      <c r="E12" s="164"/>
    </row>
    <row r="13" s="157" customFormat="1" ht="24" customHeight="1" spans="1:5">
      <c r="A13" s="162" t="s">
        <v>732</v>
      </c>
      <c r="B13" s="163"/>
      <c r="C13" s="164"/>
      <c r="D13" s="164"/>
      <c r="E13" s="164"/>
    </row>
    <row r="14" s="157" customFormat="1" ht="24" customHeight="1" spans="1:5">
      <c r="A14" s="162" t="s">
        <v>732</v>
      </c>
      <c r="B14" s="163"/>
      <c r="C14" s="164"/>
      <c r="D14" s="164"/>
      <c r="E14" s="164"/>
    </row>
    <row r="15" s="157" customFormat="1" ht="24" customHeight="1" spans="1:5">
      <c r="A15" s="162" t="s">
        <v>733</v>
      </c>
      <c r="B15" s="163"/>
      <c r="C15" s="164"/>
      <c r="D15" s="164"/>
      <c r="E15" s="164"/>
    </row>
    <row r="16" s="157" customFormat="1" ht="24" customHeight="1" spans="1:5">
      <c r="A16" s="165" t="s">
        <v>586</v>
      </c>
      <c r="B16" s="165"/>
      <c r="C16" s="166"/>
      <c r="D16" s="166"/>
      <c r="E16" s="166"/>
    </row>
    <row r="17" s="157" customFormat="1" ht="43.5" customHeight="1" spans="1:5">
      <c r="A17" s="167" t="s">
        <v>725</v>
      </c>
      <c r="B17" s="167"/>
      <c r="C17" s="167"/>
      <c r="D17" s="167"/>
      <c r="E17" s="167"/>
    </row>
  </sheetData>
  <mergeCells count="2">
    <mergeCell ref="A2:E2"/>
    <mergeCell ref="A17:E17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N6" sqref="N6"/>
    </sheetView>
  </sheetViews>
  <sheetFormatPr defaultColWidth="8.625" defaultRowHeight="14.25" outlineLevelCol="5"/>
  <cols>
    <col min="1" max="1" width="39.5" style="139" customWidth="1"/>
    <col min="2" max="2" width="16.125" style="87" customWidth="1"/>
    <col min="3" max="3" width="15.5" style="107" customWidth="1"/>
    <col min="4" max="4" width="14.75" style="140" customWidth="1"/>
    <col min="5" max="6" width="8.625" style="139" hidden="1" customWidth="1"/>
    <col min="7" max="16384" width="8.625" style="139"/>
  </cols>
  <sheetData>
    <row r="1" s="139" customFormat="1" ht="22.35" customHeight="1" spans="1:4">
      <c r="A1" s="141" t="s">
        <v>734</v>
      </c>
      <c r="B1" s="142"/>
      <c r="C1" s="142"/>
      <c r="D1" s="142"/>
    </row>
    <row r="2" s="139" customFormat="1" ht="27" customHeight="1" spans="1:4">
      <c r="A2" s="143" t="s">
        <v>21</v>
      </c>
      <c r="B2" s="143"/>
      <c r="C2" s="143"/>
      <c r="D2" s="143"/>
    </row>
    <row r="3" ht="21" customHeight="1" spans="1:4">
      <c r="A3" s="144" t="s">
        <v>59</v>
      </c>
      <c r="B3" s="144"/>
      <c r="C3" s="144"/>
      <c r="D3" s="144"/>
    </row>
    <row r="4" ht="48" customHeight="1" spans="1:4">
      <c r="A4" s="145" t="s">
        <v>150</v>
      </c>
      <c r="B4" s="131" t="s">
        <v>61</v>
      </c>
      <c r="C4" s="146" t="s">
        <v>62</v>
      </c>
      <c r="D4" s="147" t="s">
        <v>63</v>
      </c>
    </row>
    <row r="5" ht="32.45" customHeight="1" spans="1:6">
      <c r="A5" s="148" t="s">
        <v>735</v>
      </c>
      <c r="B5" s="149">
        <v>5.1</v>
      </c>
      <c r="C5" s="149">
        <v>5.1</v>
      </c>
      <c r="D5" s="150">
        <f>B5/C5*100</f>
        <v>100</v>
      </c>
      <c r="E5" s="139">
        <f t="shared" ref="E5:E9" si="0">B5-C5</f>
        <v>0</v>
      </c>
      <c r="F5" s="139">
        <f t="shared" ref="F5:F9" si="1">(B5-C5)/C5*100</f>
        <v>0</v>
      </c>
    </row>
    <row r="6" ht="32.45" customHeight="1" spans="1:6">
      <c r="A6" s="148" t="s">
        <v>736</v>
      </c>
      <c r="B6" s="149">
        <v>13.04</v>
      </c>
      <c r="C6" s="149">
        <v>11.94</v>
      </c>
      <c r="D6" s="150">
        <f t="shared" ref="D5:D10" si="2">B6/C6*100</f>
        <v>109.21</v>
      </c>
      <c r="E6" s="139">
        <f t="shared" si="0"/>
        <v>1.1</v>
      </c>
      <c r="F6" s="139">
        <f t="shared" si="1"/>
        <v>9.21273031825795</v>
      </c>
    </row>
    <row r="7" ht="32.45" customHeight="1" spans="1:6">
      <c r="A7" s="148" t="s">
        <v>737</v>
      </c>
      <c r="B7" s="149">
        <f>SUM(B8:B9)</f>
        <v>278.76</v>
      </c>
      <c r="C7" s="149">
        <v>299.37</v>
      </c>
      <c r="D7" s="150">
        <f t="shared" si="2"/>
        <v>93.12</v>
      </c>
      <c r="E7" s="139">
        <f t="shared" si="0"/>
        <v>-20.61</v>
      </c>
      <c r="F7" s="139">
        <f t="shared" si="1"/>
        <v>-6.88445736045696</v>
      </c>
    </row>
    <row r="8" ht="32.45" customHeight="1" spans="1:6">
      <c r="A8" s="151" t="s">
        <v>738</v>
      </c>
      <c r="B8" s="152">
        <v>264.26</v>
      </c>
      <c r="C8" s="152">
        <v>285.64</v>
      </c>
      <c r="D8" s="150">
        <f t="shared" si="2"/>
        <v>92.52</v>
      </c>
      <c r="E8" s="139">
        <f t="shared" si="0"/>
        <v>-21.38</v>
      </c>
      <c r="F8" s="139">
        <f t="shared" si="1"/>
        <v>-7.48494608598235</v>
      </c>
    </row>
    <row r="9" ht="32.45" customHeight="1" spans="1:6">
      <c r="A9" s="151" t="s">
        <v>739</v>
      </c>
      <c r="B9" s="152">
        <v>14.5</v>
      </c>
      <c r="C9" s="152">
        <v>13.73</v>
      </c>
      <c r="D9" s="150">
        <f t="shared" si="2"/>
        <v>105.61</v>
      </c>
      <c r="E9" s="139">
        <f t="shared" si="0"/>
        <v>0.77</v>
      </c>
      <c r="F9" s="139">
        <f t="shared" si="1"/>
        <v>5.6081573197378</v>
      </c>
    </row>
    <row r="10" s="139" customFormat="1" ht="32.25" customHeight="1" spans="1:4">
      <c r="A10" s="153" t="s">
        <v>586</v>
      </c>
      <c r="B10" s="153">
        <f>SUM(B5+B6+B7)</f>
        <v>296.9</v>
      </c>
      <c r="C10" s="153">
        <f>SUM(C5+C6+C7)</f>
        <v>316.41</v>
      </c>
      <c r="D10" s="154">
        <f t="shared" si="2"/>
        <v>93.83</v>
      </c>
    </row>
    <row r="11" spans="1:4">
      <c r="A11" s="155"/>
      <c r="B11" s="155"/>
      <c r="C11" s="155"/>
      <c r="D11" s="156"/>
    </row>
    <row r="12" spans="1:4">
      <c r="A12" s="155"/>
      <c r="B12" s="155"/>
      <c r="C12" s="155"/>
      <c r="D12" s="156"/>
    </row>
  </sheetData>
  <mergeCells count="2">
    <mergeCell ref="A2:D2"/>
    <mergeCell ref="A3:D3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G31" sqref="G31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customFormat="1" ht="22.15" customHeight="1" spans="1:1">
      <c r="A1" s="73" t="s">
        <v>740</v>
      </c>
    </row>
    <row r="2" ht="27" customHeight="1" spans="1:4">
      <c r="A2" s="109" t="s">
        <v>23</v>
      </c>
      <c r="B2" s="109"/>
      <c r="C2" s="109"/>
      <c r="D2" s="109"/>
    </row>
    <row r="3" spans="1:4">
      <c r="A3" s="90"/>
      <c r="B3" s="116"/>
      <c r="C3" s="116"/>
      <c r="D3" s="130" t="s">
        <v>661</v>
      </c>
    </row>
    <row r="4" ht="46.15" customHeight="1" spans="1:4">
      <c r="A4" s="128" t="s">
        <v>741</v>
      </c>
      <c r="B4" s="131" t="s">
        <v>61</v>
      </c>
      <c r="C4" s="114" t="s">
        <v>62</v>
      </c>
      <c r="D4" s="114" t="s">
        <v>742</v>
      </c>
    </row>
    <row r="5" ht="19.5" customHeight="1" spans="1:4">
      <c r="A5" s="132" t="s">
        <v>743</v>
      </c>
      <c r="B5" s="133"/>
      <c r="C5" s="94"/>
      <c r="D5" s="94"/>
    </row>
    <row r="6" ht="18.75" customHeight="1" spans="1:4">
      <c r="A6" s="132" t="s">
        <v>744</v>
      </c>
      <c r="B6" s="131"/>
      <c r="C6" s="114"/>
      <c r="D6" s="114"/>
    </row>
    <row r="7" ht="17.45" customHeight="1" spans="1:4">
      <c r="A7" s="134" t="s">
        <v>745</v>
      </c>
      <c r="B7" s="82"/>
      <c r="C7" s="82"/>
      <c r="D7" s="82"/>
    </row>
    <row r="8" ht="17.45" customHeight="1" spans="1:6">
      <c r="A8" s="134" t="s">
        <v>746</v>
      </c>
      <c r="B8" s="82"/>
      <c r="C8" s="82"/>
      <c r="D8" s="82"/>
      <c r="F8" s="135"/>
    </row>
    <row r="9" ht="17.45" customHeight="1" spans="1:4">
      <c r="A9" s="134" t="s">
        <v>747</v>
      </c>
      <c r="B9" s="45"/>
      <c r="C9" s="45"/>
      <c r="D9" s="45"/>
    </row>
    <row r="10" ht="17.45" customHeight="1" spans="1:4">
      <c r="A10" s="134" t="s">
        <v>748</v>
      </c>
      <c r="B10" s="45"/>
      <c r="C10" s="45"/>
      <c r="D10" s="45"/>
    </row>
    <row r="11" ht="17.45" customHeight="1" spans="1:4">
      <c r="A11" s="134" t="s">
        <v>749</v>
      </c>
      <c r="B11" s="45"/>
      <c r="C11" s="45"/>
      <c r="D11" s="45"/>
    </row>
    <row r="12" ht="17.45" customHeight="1" spans="1:4">
      <c r="A12" s="134" t="s">
        <v>750</v>
      </c>
      <c r="B12" s="45"/>
      <c r="C12" s="45"/>
      <c r="D12" s="45"/>
    </row>
    <row r="13" ht="17.45" customHeight="1" spans="1:4">
      <c r="A13" s="134" t="s">
        <v>751</v>
      </c>
      <c r="B13" s="45"/>
      <c r="C13" s="45"/>
      <c r="D13" s="45"/>
    </row>
    <row r="14" ht="17.45" customHeight="1" spans="1:4">
      <c r="A14" s="134" t="s">
        <v>752</v>
      </c>
      <c r="B14" s="45"/>
      <c r="C14" s="45"/>
      <c r="D14" s="45"/>
    </row>
    <row r="15" ht="17.45" customHeight="1" spans="1:4">
      <c r="A15" s="134" t="s">
        <v>753</v>
      </c>
      <c r="B15" s="45"/>
      <c r="C15" s="45"/>
      <c r="D15" s="45"/>
    </row>
    <row r="16" ht="17.45" customHeight="1" spans="1:4">
      <c r="A16" s="134" t="s">
        <v>754</v>
      </c>
      <c r="B16" s="45"/>
      <c r="C16" s="45"/>
      <c r="D16" s="45"/>
    </row>
    <row r="17" ht="17.45" customHeight="1" spans="1:4">
      <c r="A17" s="134" t="s">
        <v>755</v>
      </c>
      <c r="B17" s="45"/>
      <c r="C17" s="45"/>
      <c r="D17" s="45"/>
    </row>
    <row r="18" ht="17.45" customHeight="1" spans="1:4">
      <c r="A18" s="134" t="s">
        <v>756</v>
      </c>
      <c r="B18" s="45"/>
      <c r="C18" s="45"/>
      <c r="D18" s="45"/>
    </row>
    <row r="19" ht="17.45" customHeight="1" spans="1:4">
      <c r="A19" s="132" t="s">
        <v>757</v>
      </c>
      <c r="B19" s="45"/>
      <c r="C19" s="45"/>
      <c r="D19" s="45"/>
    </row>
    <row r="20" ht="17.45" customHeight="1" spans="1:4">
      <c r="A20" s="44" t="s">
        <v>91</v>
      </c>
      <c r="B20" s="45"/>
      <c r="C20" s="45"/>
      <c r="D20" s="45"/>
    </row>
    <row r="21" s="100" customFormat="1" ht="17.45" customHeight="1" spans="1:4">
      <c r="A21" s="96" t="s">
        <v>758</v>
      </c>
      <c r="B21" s="45"/>
      <c r="C21" s="45"/>
      <c r="D21" s="45"/>
    </row>
    <row r="22" s="100" customFormat="1" ht="17.45" customHeight="1" spans="1:4">
      <c r="A22" s="96" t="s">
        <v>759</v>
      </c>
      <c r="B22" s="45"/>
      <c r="C22" s="45"/>
      <c r="D22" s="45"/>
    </row>
    <row r="23" s="100" customFormat="1" ht="17.45" customHeight="1" spans="1:4">
      <c r="A23" s="136" t="s">
        <v>760</v>
      </c>
      <c r="B23" s="45"/>
      <c r="C23" s="45"/>
      <c r="D23" s="45"/>
    </row>
    <row r="24" s="100" customFormat="1" ht="17.45" customHeight="1" spans="1:4">
      <c r="A24" s="136" t="s">
        <v>761</v>
      </c>
      <c r="B24" s="45"/>
      <c r="C24" s="45"/>
      <c r="D24" s="45"/>
    </row>
    <row r="25" s="100" customFormat="1" ht="17.45" customHeight="1" spans="1:4">
      <c r="A25" s="136" t="s">
        <v>762</v>
      </c>
      <c r="B25" s="45"/>
      <c r="C25" s="45"/>
      <c r="D25" s="45"/>
    </row>
    <row r="26" s="100" customFormat="1" ht="17.45" customHeight="1" spans="1:4">
      <c r="A26" s="45" t="s">
        <v>763</v>
      </c>
      <c r="B26" s="45"/>
      <c r="C26" s="45"/>
      <c r="D26" s="45"/>
    </row>
    <row r="27" s="100" customFormat="1" ht="17.45" customHeight="1" spans="1:4">
      <c r="A27" s="45" t="s">
        <v>764</v>
      </c>
      <c r="B27" s="45"/>
      <c r="C27" s="45"/>
      <c r="D27" s="45"/>
    </row>
    <row r="28" ht="17.45" customHeight="1" spans="1:4">
      <c r="A28" s="44" t="s">
        <v>104</v>
      </c>
      <c r="B28" s="45"/>
      <c r="C28" s="45"/>
      <c r="D28" s="45"/>
    </row>
    <row r="29" spans="1:1">
      <c r="A29" t="s">
        <v>765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G11" sqref="G11"/>
    </sheetView>
  </sheetViews>
  <sheetFormatPr defaultColWidth="9" defaultRowHeight="14.25" outlineLevelCol="5"/>
  <cols>
    <col min="1" max="1" width="34.5" customWidth="1"/>
    <col min="2" max="3" width="14" customWidth="1"/>
    <col min="4" max="4" width="19.125" customWidth="1"/>
  </cols>
  <sheetData>
    <row r="1" customFormat="1" ht="18" customHeight="1" spans="1:1">
      <c r="A1" s="73" t="s">
        <v>766</v>
      </c>
    </row>
    <row r="2" ht="30" customHeight="1" spans="1:4">
      <c r="A2" s="109" t="s">
        <v>25</v>
      </c>
      <c r="B2" s="109"/>
      <c r="C2" s="109"/>
      <c r="D2" s="109"/>
    </row>
    <row r="3" spans="1:4">
      <c r="A3" s="90"/>
      <c r="B3" s="116"/>
      <c r="C3" s="116"/>
      <c r="D3" s="137" t="s">
        <v>661</v>
      </c>
    </row>
    <row r="4" ht="45.6" customHeight="1" spans="1:4">
      <c r="A4" s="138" t="s">
        <v>741</v>
      </c>
      <c r="B4" s="138" t="s">
        <v>61</v>
      </c>
      <c r="C4" s="114" t="s">
        <v>62</v>
      </c>
      <c r="D4" s="114" t="s">
        <v>63</v>
      </c>
    </row>
    <row r="5" ht="20.1" customHeight="1" spans="1:4">
      <c r="A5" s="45" t="s">
        <v>767</v>
      </c>
      <c r="B5" s="113"/>
      <c r="C5" s="114"/>
      <c r="D5" s="114"/>
    </row>
    <row r="6" ht="19.9" customHeight="1" spans="1:4">
      <c r="A6" s="45" t="s">
        <v>768</v>
      </c>
      <c r="B6" s="45"/>
      <c r="C6" s="45"/>
      <c r="D6" s="45"/>
    </row>
    <row r="7" ht="19.9" customHeight="1" spans="1:4">
      <c r="A7" s="45" t="s">
        <v>769</v>
      </c>
      <c r="B7" s="45"/>
      <c r="C7" s="45"/>
      <c r="D7" s="45"/>
    </row>
    <row r="8" ht="19.9" customHeight="1" spans="1:4">
      <c r="A8" s="45" t="s">
        <v>770</v>
      </c>
      <c r="B8" s="45"/>
      <c r="C8" s="45"/>
      <c r="D8" s="45"/>
    </row>
    <row r="9" ht="19.9" customHeight="1" spans="1:6">
      <c r="A9" s="45" t="s">
        <v>771</v>
      </c>
      <c r="B9" s="45"/>
      <c r="C9" s="45"/>
      <c r="D9" s="45"/>
      <c r="F9" s="135"/>
    </row>
    <row r="10" ht="19.9" customHeight="1" spans="1:4">
      <c r="A10" s="45" t="s">
        <v>772</v>
      </c>
      <c r="B10" s="45"/>
      <c r="C10" s="45"/>
      <c r="D10" s="45"/>
    </row>
    <row r="11" ht="19.9" customHeight="1" spans="1:4">
      <c r="A11" s="45" t="s">
        <v>773</v>
      </c>
      <c r="B11" s="45"/>
      <c r="C11" s="45"/>
      <c r="D11" s="45"/>
    </row>
    <row r="12" ht="19.9" customHeight="1" spans="1:4">
      <c r="A12" s="45" t="s">
        <v>774</v>
      </c>
      <c r="B12" s="45"/>
      <c r="C12" s="45"/>
      <c r="D12" s="45"/>
    </row>
    <row r="13" ht="19.9" customHeight="1" spans="1:4">
      <c r="A13" s="45" t="s">
        <v>775</v>
      </c>
      <c r="B13" s="45"/>
      <c r="C13" s="45"/>
      <c r="D13" s="45"/>
    </row>
    <row r="14" ht="19.9" customHeight="1" spans="1:4">
      <c r="A14" s="45" t="s">
        <v>776</v>
      </c>
      <c r="B14" s="45"/>
      <c r="C14" s="45"/>
      <c r="D14" s="45"/>
    </row>
    <row r="15" ht="19.9" customHeight="1" spans="1:4">
      <c r="A15" s="45" t="s">
        <v>777</v>
      </c>
      <c r="B15" s="45"/>
      <c r="C15" s="45"/>
      <c r="D15" s="45"/>
    </row>
    <row r="16" ht="19.9" customHeight="1" spans="1:4">
      <c r="A16" s="45" t="s">
        <v>778</v>
      </c>
      <c r="B16" s="45"/>
      <c r="C16" s="45"/>
      <c r="D16" s="45"/>
    </row>
    <row r="17" ht="19.9" customHeight="1" spans="1:4">
      <c r="A17" s="44" t="s">
        <v>132</v>
      </c>
      <c r="B17" s="45"/>
      <c r="C17" s="45"/>
      <c r="D17" s="45"/>
    </row>
    <row r="18" ht="19.9" customHeight="1" spans="1:4">
      <c r="A18" s="96" t="s">
        <v>133</v>
      </c>
      <c r="B18" s="45"/>
      <c r="C18" s="45"/>
      <c r="D18" s="45"/>
    </row>
    <row r="19" ht="19.9" customHeight="1" spans="1:4">
      <c r="A19" s="96" t="s">
        <v>134</v>
      </c>
      <c r="B19" s="45"/>
      <c r="C19" s="45"/>
      <c r="D19" s="45"/>
    </row>
    <row r="20" ht="19.9" customHeight="1" spans="1:4">
      <c r="A20" s="106" t="s">
        <v>779</v>
      </c>
      <c r="B20" s="45"/>
      <c r="C20" s="45"/>
      <c r="D20" s="45"/>
    </row>
    <row r="21" ht="19.9" customHeight="1" spans="1:4">
      <c r="A21" s="106" t="s">
        <v>780</v>
      </c>
      <c r="B21" s="45"/>
      <c r="C21" s="45"/>
      <c r="D21" s="45"/>
    </row>
    <row r="22" ht="19.9" customHeight="1" spans="1:4">
      <c r="A22" s="106" t="s">
        <v>781</v>
      </c>
      <c r="B22" s="45"/>
      <c r="C22" s="45"/>
      <c r="D22" s="45"/>
    </row>
    <row r="23" ht="19.9" customHeight="1" spans="1:4">
      <c r="A23" s="106" t="s">
        <v>782</v>
      </c>
      <c r="B23" s="45"/>
      <c r="C23" s="45"/>
      <c r="D23" s="45"/>
    </row>
    <row r="24" ht="19.9" customHeight="1" spans="1:4">
      <c r="A24" s="106" t="s">
        <v>783</v>
      </c>
      <c r="B24" s="45"/>
      <c r="C24" s="45"/>
      <c r="D24" s="45"/>
    </row>
    <row r="25" ht="19.9" customHeight="1" spans="1:4">
      <c r="A25" s="44" t="s">
        <v>146</v>
      </c>
      <c r="B25" s="45"/>
      <c r="C25" s="45"/>
      <c r="D25" s="4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A3" sqref="A3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customFormat="1" ht="22.15" customHeight="1" spans="1:1">
      <c r="A1" s="73" t="s">
        <v>784</v>
      </c>
    </row>
    <row r="2" ht="27" customHeight="1" spans="1:4">
      <c r="A2" s="109" t="s">
        <v>27</v>
      </c>
      <c r="B2" s="109"/>
      <c r="C2" s="109"/>
      <c r="D2" s="109"/>
    </row>
    <row r="3" spans="1:4">
      <c r="A3" s="90"/>
      <c r="B3" s="116"/>
      <c r="C3" s="116"/>
      <c r="D3" s="130" t="s">
        <v>661</v>
      </c>
    </row>
    <row r="4" ht="46.15" customHeight="1" spans="1:4">
      <c r="A4" s="128" t="s">
        <v>741</v>
      </c>
      <c r="B4" s="131" t="s">
        <v>61</v>
      </c>
      <c r="C4" s="114" t="s">
        <v>62</v>
      </c>
      <c r="D4" s="114" t="s">
        <v>63</v>
      </c>
    </row>
    <row r="5" ht="18.75" customHeight="1" spans="1:4">
      <c r="A5" s="132" t="s">
        <v>743</v>
      </c>
      <c r="B5" s="133"/>
      <c r="C5" s="94"/>
      <c r="D5" s="94"/>
    </row>
    <row r="6" ht="18.75" customHeight="1" spans="1:4">
      <c r="A6" s="132" t="s">
        <v>744</v>
      </c>
      <c r="B6" s="131"/>
      <c r="C6" s="114"/>
      <c r="D6" s="114"/>
    </row>
    <row r="7" ht="17.45" customHeight="1" spans="1:4">
      <c r="A7" s="134" t="s">
        <v>745</v>
      </c>
      <c r="B7" s="82"/>
      <c r="C7" s="82"/>
      <c r="D7" s="82"/>
    </row>
    <row r="8" ht="17.45" customHeight="1" spans="1:6">
      <c r="A8" s="134" t="s">
        <v>746</v>
      </c>
      <c r="B8" s="82"/>
      <c r="C8" s="82"/>
      <c r="D8" s="82"/>
      <c r="F8" s="135"/>
    </row>
    <row r="9" ht="17.45" customHeight="1" spans="1:4">
      <c r="A9" s="134" t="s">
        <v>747</v>
      </c>
      <c r="B9" s="45"/>
      <c r="C9" s="45"/>
      <c r="D9" s="45"/>
    </row>
    <row r="10" ht="17.45" customHeight="1" spans="1:4">
      <c r="A10" s="134" t="s">
        <v>748</v>
      </c>
      <c r="B10" s="45"/>
      <c r="C10" s="45"/>
      <c r="D10" s="45"/>
    </row>
    <row r="11" ht="17.45" customHeight="1" spans="1:4">
      <c r="A11" s="134" t="s">
        <v>749</v>
      </c>
      <c r="B11" s="45"/>
      <c r="C11" s="45"/>
      <c r="D11" s="45"/>
    </row>
    <row r="12" ht="17.45" customHeight="1" spans="1:4">
      <c r="A12" s="134" t="s">
        <v>750</v>
      </c>
      <c r="B12" s="45"/>
      <c r="C12" s="45"/>
      <c r="D12" s="45"/>
    </row>
    <row r="13" ht="17.45" customHeight="1" spans="1:4">
      <c r="A13" s="134" t="s">
        <v>751</v>
      </c>
      <c r="B13" s="45"/>
      <c r="C13" s="45"/>
      <c r="D13" s="45"/>
    </row>
    <row r="14" ht="17.45" customHeight="1" spans="1:4">
      <c r="A14" s="134" t="s">
        <v>752</v>
      </c>
      <c r="B14" s="45"/>
      <c r="C14" s="45"/>
      <c r="D14" s="45"/>
    </row>
    <row r="15" ht="17.45" customHeight="1" spans="1:4">
      <c r="A15" s="134" t="s">
        <v>753</v>
      </c>
      <c r="B15" s="45"/>
      <c r="C15" s="45"/>
      <c r="D15" s="45"/>
    </row>
    <row r="16" ht="17.45" customHeight="1" spans="1:4">
      <c r="A16" s="134" t="s">
        <v>754</v>
      </c>
      <c r="B16" s="45"/>
      <c r="C16" s="45"/>
      <c r="D16" s="45"/>
    </row>
    <row r="17" ht="17.45" customHeight="1" spans="1:4">
      <c r="A17" s="134" t="s">
        <v>755</v>
      </c>
      <c r="B17" s="45"/>
      <c r="C17" s="45"/>
      <c r="D17" s="45"/>
    </row>
    <row r="18" ht="17.45" customHeight="1" spans="1:4">
      <c r="A18" s="134" t="s">
        <v>756</v>
      </c>
      <c r="B18" s="45"/>
      <c r="C18" s="45"/>
      <c r="D18" s="45"/>
    </row>
    <row r="19" ht="17.45" customHeight="1" spans="1:4">
      <c r="A19" s="132" t="s">
        <v>757</v>
      </c>
      <c r="B19" s="45"/>
      <c r="C19" s="45"/>
      <c r="D19" s="45"/>
    </row>
    <row r="20" ht="17.45" customHeight="1" spans="1:4">
      <c r="A20" s="44" t="s">
        <v>91</v>
      </c>
      <c r="B20" s="45"/>
      <c r="C20" s="45"/>
      <c r="D20" s="45"/>
    </row>
    <row r="21" ht="17.45" customHeight="1" spans="1:4">
      <c r="A21" s="96" t="s">
        <v>758</v>
      </c>
      <c r="B21" s="45"/>
      <c r="C21" s="45"/>
      <c r="D21" s="45"/>
    </row>
    <row r="22" ht="17.45" customHeight="1" spans="1:4">
      <c r="A22" s="96" t="s">
        <v>759</v>
      </c>
      <c r="B22" s="45"/>
      <c r="C22" s="45"/>
      <c r="D22" s="45"/>
    </row>
    <row r="23" ht="17.45" customHeight="1" spans="1:4">
      <c r="A23" s="136" t="s">
        <v>760</v>
      </c>
      <c r="B23" s="45"/>
      <c r="C23" s="45"/>
      <c r="D23" s="45"/>
    </row>
    <row r="24" ht="17.45" customHeight="1" spans="1:4">
      <c r="A24" s="136" t="s">
        <v>761</v>
      </c>
      <c r="B24" s="45"/>
      <c r="C24" s="45"/>
      <c r="D24" s="45"/>
    </row>
    <row r="25" ht="17.45" customHeight="1" spans="1:4">
      <c r="A25" s="136" t="s">
        <v>762</v>
      </c>
      <c r="B25" s="45"/>
      <c r="C25" s="45"/>
      <c r="D25" s="45"/>
    </row>
    <row r="26" ht="17.45" customHeight="1" spans="1:4">
      <c r="A26" s="45" t="s">
        <v>763</v>
      </c>
      <c r="B26" s="45"/>
      <c r="C26" s="45"/>
      <c r="D26" s="45"/>
    </row>
    <row r="27" ht="17.45" customHeight="1" spans="1:4">
      <c r="A27" s="45" t="s">
        <v>764</v>
      </c>
      <c r="B27" s="45"/>
      <c r="C27" s="45"/>
      <c r="D27" s="45"/>
    </row>
    <row r="28" ht="17.45" customHeight="1" spans="1:4">
      <c r="A28" s="44" t="s">
        <v>104</v>
      </c>
      <c r="B28" s="45"/>
      <c r="C28" s="45"/>
      <c r="D28" s="4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workbookViewId="0">
      <selection activeCell="J32" sqref="J32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customFormat="1" ht="19.15" customHeight="1" spans="1:1">
      <c r="A1" s="73" t="s">
        <v>785</v>
      </c>
    </row>
    <row r="2" ht="23.45" customHeight="1" spans="1:4">
      <c r="A2" s="109" t="s">
        <v>29</v>
      </c>
      <c r="B2" s="109"/>
      <c r="C2" s="109"/>
      <c r="D2" s="109"/>
    </row>
    <row r="3" ht="17.45" customHeight="1" spans="1:4">
      <c r="A3" s="90"/>
      <c r="B3" s="116"/>
      <c r="C3" s="116"/>
      <c r="D3" s="127" t="s">
        <v>661</v>
      </c>
    </row>
    <row r="4" ht="27" spans="1:4">
      <c r="A4" s="128" t="s">
        <v>741</v>
      </c>
      <c r="B4" s="129" t="s">
        <v>61</v>
      </c>
      <c r="C4" s="114" t="s">
        <v>62</v>
      </c>
      <c r="D4" s="114" t="s">
        <v>63</v>
      </c>
    </row>
    <row r="5" ht="18" customHeight="1" spans="1:4">
      <c r="A5" s="45" t="s">
        <v>767</v>
      </c>
      <c r="B5" s="45"/>
      <c r="C5" s="45"/>
      <c r="D5" s="45"/>
    </row>
    <row r="6" ht="18" customHeight="1" spans="1:4">
      <c r="A6" s="97" t="s">
        <v>786</v>
      </c>
      <c r="B6" s="45"/>
      <c r="C6" s="45"/>
      <c r="D6" s="45"/>
    </row>
    <row r="7" ht="18" customHeight="1" spans="1:4">
      <c r="A7" s="45" t="s">
        <v>768</v>
      </c>
      <c r="B7" s="45"/>
      <c r="C7" s="45"/>
      <c r="D7" s="45"/>
    </row>
    <row r="8" ht="18" customHeight="1" spans="1:4">
      <c r="A8" s="97" t="s">
        <v>786</v>
      </c>
      <c r="B8" s="45"/>
      <c r="C8" s="45"/>
      <c r="D8" s="45"/>
    </row>
    <row r="9" ht="18" customHeight="1" spans="1:4">
      <c r="A9" s="45" t="s">
        <v>769</v>
      </c>
      <c r="B9" s="45"/>
      <c r="C9" s="45"/>
      <c r="D9" s="45"/>
    </row>
    <row r="10" ht="18" customHeight="1" spans="1:4">
      <c r="A10" s="97" t="s">
        <v>786</v>
      </c>
      <c r="B10" s="45"/>
      <c r="C10" s="45"/>
      <c r="D10" s="45"/>
    </row>
    <row r="11" ht="18" customHeight="1" spans="1:4">
      <c r="A11" s="45" t="s">
        <v>770</v>
      </c>
      <c r="B11" s="45"/>
      <c r="C11" s="45"/>
      <c r="D11" s="45"/>
    </row>
    <row r="12" ht="18" customHeight="1" spans="1:4">
      <c r="A12" s="97" t="s">
        <v>786</v>
      </c>
      <c r="B12" s="45"/>
      <c r="C12" s="45"/>
      <c r="D12" s="45"/>
    </row>
    <row r="13" ht="18" customHeight="1" spans="1:4">
      <c r="A13" s="45" t="s">
        <v>771</v>
      </c>
      <c r="B13" s="45"/>
      <c r="C13" s="45"/>
      <c r="D13" s="45"/>
    </row>
    <row r="14" ht="18" customHeight="1" spans="1:4">
      <c r="A14" s="97" t="s">
        <v>786</v>
      </c>
      <c r="B14" s="45"/>
      <c r="C14" s="45"/>
      <c r="D14" s="45"/>
    </row>
    <row r="15" ht="18" customHeight="1" spans="1:4">
      <c r="A15" s="45" t="s">
        <v>772</v>
      </c>
      <c r="B15" s="45"/>
      <c r="C15" s="45"/>
      <c r="D15" s="45"/>
    </row>
    <row r="16" ht="18" customHeight="1" spans="1:4">
      <c r="A16" s="97" t="s">
        <v>786</v>
      </c>
      <c r="B16" s="45"/>
      <c r="C16" s="45"/>
      <c r="D16" s="45"/>
    </row>
    <row r="17" ht="18" customHeight="1" spans="1:4">
      <c r="A17" s="45" t="s">
        <v>773</v>
      </c>
      <c r="B17" s="45"/>
      <c r="C17" s="45"/>
      <c r="D17" s="45"/>
    </row>
    <row r="18" ht="18" customHeight="1" spans="1:4">
      <c r="A18" s="97" t="s">
        <v>786</v>
      </c>
      <c r="B18" s="45"/>
      <c r="C18" s="45"/>
      <c r="D18" s="45"/>
    </row>
    <row r="19" ht="18" customHeight="1" spans="1:4">
      <c r="A19" s="45" t="s">
        <v>774</v>
      </c>
      <c r="B19" s="45"/>
      <c r="C19" s="45"/>
      <c r="D19" s="45"/>
    </row>
    <row r="20" ht="18" customHeight="1" spans="1:4">
      <c r="A20" s="97" t="s">
        <v>786</v>
      </c>
      <c r="B20" s="45"/>
      <c r="C20" s="45"/>
      <c r="D20" s="45"/>
    </row>
    <row r="21" ht="18" customHeight="1" spans="1:4">
      <c r="A21" s="45" t="s">
        <v>775</v>
      </c>
      <c r="B21" s="45"/>
      <c r="C21" s="45"/>
      <c r="D21" s="45"/>
    </row>
    <row r="22" ht="18" customHeight="1" spans="1:4">
      <c r="A22" s="97" t="s">
        <v>786</v>
      </c>
      <c r="B22" s="45"/>
      <c r="C22" s="45"/>
      <c r="D22" s="45"/>
    </row>
    <row r="23" ht="18" customHeight="1" spans="1:4">
      <c r="A23" s="45" t="s">
        <v>776</v>
      </c>
      <c r="B23" s="45"/>
      <c r="C23" s="45"/>
      <c r="D23" s="45"/>
    </row>
    <row r="24" ht="18" customHeight="1" spans="1:4">
      <c r="A24" s="97" t="s">
        <v>786</v>
      </c>
      <c r="B24" s="45"/>
      <c r="C24" s="45"/>
      <c r="D24" s="45"/>
    </row>
    <row r="25" ht="18" customHeight="1" spans="1:4">
      <c r="A25" s="45" t="s">
        <v>777</v>
      </c>
      <c r="B25" s="45"/>
      <c r="C25" s="45"/>
      <c r="D25" s="45"/>
    </row>
    <row r="26" ht="18" customHeight="1" spans="1:4">
      <c r="A26" s="97" t="s">
        <v>786</v>
      </c>
      <c r="B26" s="45"/>
      <c r="C26" s="45"/>
      <c r="D26" s="45"/>
    </row>
    <row r="27" ht="18" customHeight="1" spans="1:4">
      <c r="A27" s="45" t="s">
        <v>778</v>
      </c>
      <c r="B27" s="45"/>
      <c r="C27" s="45"/>
      <c r="D27" s="45"/>
    </row>
    <row r="28" ht="18" customHeight="1" spans="1:4">
      <c r="A28" s="97" t="s">
        <v>786</v>
      </c>
      <c r="B28" s="45"/>
      <c r="C28" s="45"/>
      <c r="D28" s="45"/>
    </row>
    <row r="29" ht="18" customHeight="1" spans="1:4">
      <c r="A29" s="44" t="s">
        <v>132</v>
      </c>
      <c r="B29" s="45"/>
      <c r="C29" s="45"/>
      <c r="D29" s="45"/>
    </row>
    <row r="30" ht="18" customHeight="1" spans="1:4">
      <c r="A30" s="96" t="s">
        <v>133</v>
      </c>
      <c r="B30" s="45"/>
      <c r="C30" s="45"/>
      <c r="D30" s="45"/>
    </row>
    <row r="31" ht="18" customHeight="1" spans="1:4">
      <c r="A31" s="96" t="s">
        <v>134</v>
      </c>
      <c r="B31" s="45"/>
      <c r="C31" s="45"/>
      <c r="D31" s="45"/>
    </row>
    <row r="32" ht="18" customHeight="1" spans="1:4">
      <c r="A32" s="106" t="s">
        <v>779</v>
      </c>
      <c r="B32" s="45"/>
      <c r="C32" s="45"/>
      <c r="D32" s="45"/>
    </row>
    <row r="33" ht="18" customHeight="1" spans="1:4">
      <c r="A33" s="106" t="s">
        <v>780</v>
      </c>
      <c r="B33" s="45"/>
      <c r="C33" s="45"/>
      <c r="D33" s="45"/>
    </row>
    <row r="34" ht="18" customHeight="1" spans="1:4">
      <c r="A34" s="106" t="s">
        <v>781</v>
      </c>
      <c r="B34" s="45"/>
      <c r="C34" s="45"/>
      <c r="D34" s="45"/>
    </row>
    <row r="35" ht="18" customHeight="1" spans="1:4">
      <c r="A35" s="106" t="s">
        <v>782</v>
      </c>
      <c r="B35" s="45"/>
      <c r="C35" s="45"/>
      <c r="D35" s="45"/>
    </row>
    <row r="36" ht="18" customHeight="1" spans="1:4">
      <c r="A36" s="106" t="s">
        <v>783</v>
      </c>
      <c r="B36" s="123"/>
      <c r="C36" s="123"/>
      <c r="D36" s="123"/>
    </row>
    <row r="37" ht="18" customHeight="1" spans="1:4">
      <c r="A37" s="44" t="s">
        <v>146</v>
      </c>
      <c r="B37" s="123"/>
      <c r="C37" s="123"/>
      <c r="D37" s="123"/>
    </row>
    <row r="38" customFormat="1" ht="9.75" customHeight="1"/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K22" sqref="K22"/>
    </sheetView>
  </sheetViews>
  <sheetFormatPr defaultColWidth="9" defaultRowHeight="14.25"/>
  <cols>
    <col min="1" max="1" width="15.625" customWidth="1"/>
    <col min="2" max="3" width="8.625" customWidth="1"/>
    <col min="4" max="12" width="8" customWidth="1"/>
  </cols>
  <sheetData>
    <row r="1" customFormat="1" ht="18.6" customHeight="1" spans="1:2">
      <c r="A1" s="73" t="s">
        <v>787</v>
      </c>
      <c r="B1" s="73"/>
    </row>
    <row r="2" ht="22.5" spans="1:12">
      <c r="A2" s="75" t="s">
        <v>31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customFormat="1" ht="19.5" customHeight="1" spans="1:12">
      <c r="A3" s="77"/>
      <c r="B3" s="77"/>
      <c r="C3" s="77"/>
      <c r="D3" s="77"/>
      <c r="E3" s="77"/>
      <c r="F3" s="77"/>
      <c r="G3" s="77"/>
      <c r="H3" s="77"/>
      <c r="I3" s="77"/>
      <c r="K3" s="86"/>
      <c r="L3" s="78" t="s">
        <v>661</v>
      </c>
    </row>
    <row r="4" ht="56.25" customHeight="1" spans="1:12">
      <c r="A4" s="79" t="s">
        <v>727</v>
      </c>
      <c r="B4" s="80" t="s">
        <v>728</v>
      </c>
      <c r="C4" s="119" t="s">
        <v>788</v>
      </c>
      <c r="D4" s="119" t="s">
        <v>312</v>
      </c>
      <c r="E4" s="119" t="s">
        <v>324</v>
      </c>
      <c r="F4" s="119" t="s">
        <v>344</v>
      </c>
      <c r="G4" s="119" t="s">
        <v>449</v>
      </c>
      <c r="H4" s="119" t="s">
        <v>461</v>
      </c>
      <c r="I4" s="119" t="s">
        <v>475</v>
      </c>
      <c r="J4" s="119" t="s">
        <v>516</v>
      </c>
      <c r="K4" s="119" t="s">
        <v>789</v>
      </c>
      <c r="L4" s="119" t="s">
        <v>574</v>
      </c>
    </row>
    <row r="5" ht="24" customHeight="1" spans="1:12">
      <c r="A5" s="120" t="s">
        <v>732</v>
      </c>
      <c r="B5" s="80"/>
      <c r="C5" s="44"/>
      <c r="D5" s="44"/>
      <c r="E5" s="45"/>
      <c r="F5" s="45"/>
      <c r="G5" s="45"/>
      <c r="H5" s="45"/>
      <c r="I5" s="45"/>
      <c r="J5" s="45"/>
      <c r="K5" s="45"/>
      <c r="L5" s="45"/>
    </row>
    <row r="6" ht="24" customHeight="1" spans="1:12">
      <c r="A6" s="120" t="s">
        <v>732</v>
      </c>
      <c r="B6" s="80"/>
      <c r="C6" s="44"/>
      <c r="D6" s="44"/>
      <c r="E6" s="45"/>
      <c r="F6" s="45"/>
      <c r="G6" s="45"/>
      <c r="H6" s="45"/>
      <c r="I6" s="45"/>
      <c r="J6" s="45"/>
      <c r="K6" s="45"/>
      <c r="L6" s="45"/>
    </row>
    <row r="7" ht="24" customHeight="1" spans="1:12">
      <c r="A7" s="120" t="s">
        <v>732</v>
      </c>
      <c r="B7" s="80"/>
      <c r="C7" s="44"/>
      <c r="D7" s="44"/>
      <c r="E7" s="45"/>
      <c r="F7" s="45"/>
      <c r="G7" s="45"/>
      <c r="H7" s="45"/>
      <c r="I7" s="45"/>
      <c r="J7" s="45"/>
      <c r="K7" s="45"/>
      <c r="L7" s="45"/>
    </row>
    <row r="8" ht="24" customHeight="1" spans="1:12">
      <c r="A8" s="120" t="s">
        <v>732</v>
      </c>
      <c r="B8" s="80"/>
      <c r="C8" s="44"/>
      <c r="D8" s="44"/>
      <c r="E8" s="45"/>
      <c r="F8" s="45"/>
      <c r="G8" s="45"/>
      <c r="H8" s="45"/>
      <c r="I8" s="45"/>
      <c r="J8" s="45"/>
      <c r="K8" s="45"/>
      <c r="L8" s="45"/>
    </row>
    <row r="9" ht="24" customHeight="1" spans="1:12">
      <c r="A9" s="120" t="s">
        <v>732</v>
      </c>
      <c r="B9" s="80"/>
      <c r="C9" s="44"/>
      <c r="D9" s="44"/>
      <c r="E9" s="45"/>
      <c r="F9" s="45"/>
      <c r="G9" s="45"/>
      <c r="H9" s="45"/>
      <c r="I9" s="45"/>
      <c r="J9" s="45"/>
      <c r="K9" s="45"/>
      <c r="L9" s="45"/>
    </row>
    <row r="10" ht="24" customHeight="1" spans="1:12">
      <c r="A10" s="120" t="s">
        <v>732</v>
      </c>
      <c r="B10" s="80"/>
      <c r="C10" s="44"/>
      <c r="D10" s="44"/>
      <c r="E10" s="45"/>
      <c r="F10" s="45"/>
      <c r="G10" s="45"/>
      <c r="H10" s="45"/>
      <c r="I10" s="45"/>
      <c r="J10" s="45"/>
      <c r="K10" s="45"/>
      <c r="L10" s="45"/>
    </row>
    <row r="11" ht="24" customHeight="1" spans="1:12">
      <c r="A11" s="120" t="s">
        <v>732</v>
      </c>
      <c r="B11" s="80"/>
      <c r="C11" s="44"/>
      <c r="D11" s="44"/>
      <c r="E11" s="45"/>
      <c r="F11" s="45"/>
      <c r="G11" s="45"/>
      <c r="H11" s="45"/>
      <c r="I11" s="45"/>
      <c r="J11" s="45"/>
      <c r="K11" s="45"/>
      <c r="L11" s="45"/>
    </row>
    <row r="12" ht="24" customHeight="1" spans="1:12">
      <c r="A12" s="120" t="s">
        <v>732</v>
      </c>
      <c r="B12" s="80"/>
      <c r="C12" s="44"/>
      <c r="D12" s="44"/>
      <c r="E12" s="45"/>
      <c r="F12" s="45"/>
      <c r="G12" s="45"/>
      <c r="H12" s="45"/>
      <c r="I12" s="45"/>
      <c r="J12" s="45"/>
      <c r="K12" s="45"/>
      <c r="L12" s="45"/>
    </row>
    <row r="13" ht="24" customHeight="1" spans="1:12">
      <c r="A13" s="120" t="s">
        <v>732</v>
      </c>
      <c r="B13" s="80"/>
      <c r="C13" s="44"/>
      <c r="D13" s="44"/>
      <c r="E13" s="45"/>
      <c r="F13" s="45"/>
      <c r="G13" s="45"/>
      <c r="H13" s="45"/>
      <c r="I13" s="126"/>
      <c r="J13" s="45"/>
      <c r="K13" s="45"/>
      <c r="L13" s="45"/>
    </row>
    <row r="14" ht="24" customHeight="1" spans="1:12">
      <c r="A14" s="120" t="s">
        <v>732</v>
      </c>
      <c r="B14" s="80"/>
      <c r="C14" s="44"/>
      <c r="D14" s="44"/>
      <c r="E14" s="45"/>
      <c r="F14" s="45"/>
      <c r="G14" s="45"/>
      <c r="H14" s="45"/>
      <c r="I14" s="45"/>
      <c r="J14" s="45"/>
      <c r="K14" s="45"/>
      <c r="L14" s="45"/>
    </row>
    <row r="15" ht="24" customHeight="1" spans="1:12">
      <c r="A15" s="121" t="s">
        <v>733</v>
      </c>
      <c r="B15" s="122"/>
      <c r="C15" s="84"/>
      <c r="D15" s="84"/>
      <c r="E15" s="123"/>
      <c r="F15" s="123"/>
      <c r="G15" s="123"/>
      <c r="H15" s="123"/>
      <c r="I15" s="123"/>
      <c r="J15" s="123"/>
      <c r="K15" s="123"/>
      <c r="L15" s="123"/>
    </row>
    <row r="16" customFormat="1" ht="24" customHeight="1" spans="1:12">
      <c r="A16" s="124" t="s">
        <v>586</v>
      </c>
      <c r="B16" s="125"/>
      <c r="C16" s="44"/>
      <c r="D16" s="44"/>
      <c r="E16" s="96"/>
      <c r="F16" s="96"/>
      <c r="G16" s="96"/>
      <c r="H16" s="96"/>
      <c r="I16" s="96"/>
      <c r="J16" s="96"/>
      <c r="K16" s="96"/>
      <c r="L16" s="96"/>
    </row>
    <row r="17" customFormat="1"/>
    <row r="18" ht="33.75" customHeight="1" spans="1:12">
      <c r="A18" s="85" t="s">
        <v>790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</row>
  </sheetData>
  <mergeCells count="2">
    <mergeCell ref="A2:L2"/>
    <mergeCell ref="A18:L18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K11" sqref="K11"/>
    </sheetView>
  </sheetViews>
  <sheetFormatPr defaultColWidth="9" defaultRowHeight="14.25" outlineLevelCol="3"/>
  <cols>
    <col min="1" max="1" width="36.25" customWidth="1"/>
    <col min="2" max="2" width="17" style="107" customWidth="1"/>
    <col min="3" max="3" width="13.5" customWidth="1"/>
    <col min="4" max="4" width="18.5" style="88" customWidth="1"/>
  </cols>
  <sheetData>
    <row r="1" customFormat="1" ht="18.6" customHeight="1" spans="1:1">
      <c r="A1" s="73" t="s">
        <v>791</v>
      </c>
    </row>
    <row r="2" ht="27" customHeight="1" spans="1:4">
      <c r="A2" s="109" t="s">
        <v>33</v>
      </c>
      <c r="B2" s="109"/>
      <c r="C2" s="109"/>
      <c r="D2" s="109"/>
    </row>
    <row r="3" ht="26" customHeight="1" spans="1:4">
      <c r="A3" s="90"/>
      <c r="B3" s="115"/>
      <c r="C3" s="116"/>
      <c r="D3" s="110" t="s">
        <v>661</v>
      </c>
    </row>
    <row r="4" ht="49.9" customHeight="1" spans="1:4">
      <c r="A4" s="93" t="s">
        <v>150</v>
      </c>
      <c r="B4" s="93" t="s">
        <v>61</v>
      </c>
      <c r="C4" s="94" t="s">
        <v>792</v>
      </c>
      <c r="D4" s="94" t="s">
        <v>793</v>
      </c>
    </row>
    <row r="5" ht="30.6" customHeight="1" spans="1:4">
      <c r="A5" s="45" t="s">
        <v>794</v>
      </c>
      <c r="B5" s="45"/>
      <c r="C5" s="45"/>
      <c r="D5" s="45"/>
    </row>
    <row r="6" ht="30.6" customHeight="1" spans="1:4">
      <c r="A6" s="45" t="s">
        <v>795</v>
      </c>
      <c r="B6" s="45"/>
      <c r="C6" s="45"/>
      <c r="D6" s="45"/>
    </row>
    <row r="7" ht="30.6" customHeight="1" spans="1:4">
      <c r="A7" s="45" t="s">
        <v>796</v>
      </c>
      <c r="B7" s="45"/>
      <c r="C7" s="45"/>
      <c r="D7" s="45"/>
    </row>
    <row r="8" s="100" customFormat="1" ht="30.6" customHeight="1" spans="1:4">
      <c r="A8" s="45" t="s">
        <v>797</v>
      </c>
      <c r="B8" s="45"/>
      <c r="C8" s="45"/>
      <c r="D8" s="45"/>
    </row>
    <row r="9" s="100" customFormat="1" ht="30.6" customHeight="1" spans="1:4">
      <c r="A9" s="45" t="s">
        <v>798</v>
      </c>
      <c r="B9" s="45"/>
      <c r="C9" s="45"/>
      <c r="D9" s="45"/>
    </row>
    <row r="10" s="100" customFormat="1" ht="30.6" customHeight="1" spans="1:4">
      <c r="A10" s="44" t="s">
        <v>91</v>
      </c>
      <c r="B10" s="45"/>
      <c r="C10" s="45"/>
      <c r="D10" s="45"/>
    </row>
    <row r="11" s="100" customFormat="1" ht="30.6" customHeight="1" spans="1:4">
      <c r="A11" s="45" t="s">
        <v>799</v>
      </c>
      <c r="B11" s="117"/>
      <c r="C11" s="117"/>
      <c r="D11" s="117"/>
    </row>
    <row r="12" s="100" customFormat="1" ht="30.6" customHeight="1" spans="1:4">
      <c r="A12" s="45" t="s">
        <v>800</v>
      </c>
      <c r="B12" s="117"/>
      <c r="C12" s="117"/>
      <c r="D12" s="117"/>
    </row>
    <row r="13" s="100" customFormat="1" ht="30.6" customHeight="1" spans="1:4">
      <c r="A13" s="45" t="s">
        <v>801</v>
      </c>
      <c r="B13" s="117"/>
      <c r="C13" s="117"/>
      <c r="D13" s="117"/>
    </row>
    <row r="14" s="100" customFormat="1" ht="30.6" customHeight="1" spans="1:4">
      <c r="A14" s="118" t="s">
        <v>104</v>
      </c>
      <c r="B14" s="117"/>
      <c r="C14" s="117"/>
      <c r="D14" s="117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H7" sqref="H7"/>
    </sheetView>
  </sheetViews>
  <sheetFormatPr defaultColWidth="9" defaultRowHeight="14.25" outlineLevelCol="3"/>
  <cols>
    <col min="1" max="1" width="33.875" customWidth="1"/>
    <col min="2" max="2" width="13.375" style="107" customWidth="1"/>
    <col min="3" max="3" width="14.25" style="107" customWidth="1"/>
    <col min="4" max="4" width="18.25" style="108" customWidth="1"/>
  </cols>
  <sheetData>
    <row r="1" customFormat="1" ht="23.45" customHeight="1" spans="1:1">
      <c r="A1" s="73" t="s">
        <v>802</v>
      </c>
    </row>
    <row r="2" ht="22.5" spans="1:4">
      <c r="A2" s="109" t="s">
        <v>35</v>
      </c>
      <c r="B2" s="109"/>
      <c r="C2" s="109"/>
      <c r="D2" s="109"/>
    </row>
    <row r="3" spans="1:4">
      <c r="A3" s="90"/>
      <c r="B3" s="91"/>
      <c r="C3" s="91"/>
      <c r="D3" s="110" t="s">
        <v>661</v>
      </c>
    </row>
    <row r="4" ht="50.45" customHeight="1" spans="1:4">
      <c r="A4" s="111" t="s">
        <v>150</v>
      </c>
      <c r="B4" s="111" t="s">
        <v>61</v>
      </c>
      <c r="C4" s="112" t="s">
        <v>792</v>
      </c>
      <c r="D4" s="112" t="s">
        <v>793</v>
      </c>
    </row>
    <row r="5" ht="31.35" customHeight="1" spans="1:4">
      <c r="A5" s="45" t="s">
        <v>803</v>
      </c>
      <c r="B5" s="113"/>
      <c r="C5" s="114"/>
      <c r="D5" s="114"/>
    </row>
    <row r="6" ht="31.15" customHeight="1" spans="1:4">
      <c r="A6" s="45" t="s">
        <v>804</v>
      </c>
      <c r="B6" s="45"/>
      <c r="C6" s="45"/>
      <c r="D6" s="45"/>
    </row>
    <row r="7" ht="31.15" customHeight="1" spans="1:4">
      <c r="A7" s="45" t="s">
        <v>805</v>
      </c>
      <c r="B7" s="45"/>
      <c r="C7" s="45"/>
      <c r="D7" s="45"/>
    </row>
    <row r="8" ht="31.15" customHeight="1" spans="1:4">
      <c r="A8" s="45" t="s">
        <v>806</v>
      </c>
      <c r="B8" s="45"/>
      <c r="C8" s="45"/>
      <c r="D8" s="45"/>
    </row>
    <row r="9" ht="31.15" customHeight="1" spans="1:4">
      <c r="A9" s="45" t="s">
        <v>807</v>
      </c>
      <c r="B9" s="45"/>
      <c r="C9" s="45"/>
      <c r="D9" s="45"/>
    </row>
    <row r="10" ht="31.15" customHeight="1" spans="1:4">
      <c r="A10" s="44" t="s">
        <v>132</v>
      </c>
      <c r="B10" s="45"/>
      <c r="C10" s="45"/>
      <c r="D10" s="45"/>
    </row>
    <row r="11" ht="31.15" customHeight="1" spans="1:4">
      <c r="A11" s="45" t="s">
        <v>808</v>
      </c>
      <c r="B11" s="45"/>
      <c r="C11" s="45"/>
      <c r="D11" s="45"/>
    </row>
    <row r="12" ht="31.15" customHeight="1" spans="1:4">
      <c r="A12" s="45" t="s">
        <v>809</v>
      </c>
      <c r="B12" s="45"/>
      <c r="C12" s="45"/>
      <c r="D12" s="45"/>
    </row>
    <row r="13" ht="31.15" customHeight="1" spans="1:4">
      <c r="A13" s="45" t="s">
        <v>810</v>
      </c>
      <c r="B13" s="45"/>
      <c r="C13" s="45"/>
      <c r="D13" s="45"/>
    </row>
    <row r="14" ht="31.15" customHeight="1" spans="1:4">
      <c r="A14" s="45" t="s">
        <v>811</v>
      </c>
      <c r="B14" s="45"/>
      <c r="C14" s="45"/>
      <c r="D14" s="45"/>
    </row>
    <row r="15" ht="31.15" customHeight="1" spans="1:4">
      <c r="A15" s="44" t="s">
        <v>146</v>
      </c>
      <c r="B15" s="45"/>
      <c r="C15" s="45"/>
      <c r="D15" s="4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workbookViewId="0">
      <selection activeCell="I12" sqref="I12"/>
    </sheetView>
  </sheetViews>
  <sheetFormatPr defaultColWidth="9" defaultRowHeight="14.25" outlineLevelCol="3"/>
  <cols>
    <col min="1" max="1" width="43.75" style="100" customWidth="1"/>
    <col min="2" max="2" width="14.5" style="100" customWidth="1"/>
    <col min="3" max="3" width="14.75" style="100" customWidth="1"/>
    <col min="4" max="4" width="18" style="101" customWidth="1"/>
    <col min="5" max="16384" width="9" style="100"/>
  </cols>
  <sheetData>
    <row r="1" spans="1:1">
      <c r="A1" s="102" t="s">
        <v>812</v>
      </c>
    </row>
    <row r="2" ht="22.5" spans="1:4">
      <c r="A2" s="75" t="s">
        <v>37</v>
      </c>
      <c r="B2" s="75"/>
      <c r="C2" s="75"/>
      <c r="D2" s="75"/>
    </row>
    <row r="3" ht="24.6" customHeight="1" spans="1:4">
      <c r="A3" s="103"/>
      <c r="B3" s="104"/>
      <c r="C3" s="104"/>
      <c r="D3" s="105" t="s">
        <v>661</v>
      </c>
    </row>
    <row r="4" ht="48.6" customHeight="1" spans="1:4">
      <c r="A4" s="93" t="s">
        <v>150</v>
      </c>
      <c r="B4" s="93" t="s">
        <v>61</v>
      </c>
      <c r="C4" s="94" t="s">
        <v>792</v>
      </c>
      <c r="D4" s="94" t="s">
        <v>793</v>
      </c>
    </row>
    <row r="5" ht="23.45" customHeight="1" spans="1:4">
      <c r="A5" s="45" t="s">
        <v>794</v>
      </c>
      <c r="B5" s="45"/>
      <c r="C5" s="45"/>
      <c r="D5" s="45"/>
    </row>
    <row r="6" ht="23.45" customHeight="1" spans="1:4">
      <c r="A6" s="45" t="s">
        <v>813</v>
      </c>
      <c r="B6" s="45"/>
      <c r="C6" s="45"/>
      <c r="D6" s="45"/>
    </row>
    <row r="7" ht="23.45" customHeight="1" spans="1:4">
      <c r="A7" s="45" t="s">
        <v>795</v>
      </c>
      <c r="B7" s="45"/>
      <c r="C7" s="45"/>
      <c r="D7" s="45"/>
    </row>
    <row r="8" ht="23.45" customHeight="1" spans="1:4">
      <c r="A8" s="45" t="s">
        <v>814</v>
      </c>
      <c r="B8" s="45"/>
      <c r="C8" s="45"/>
      <c r="D8" s="45"/>
    </row>
    <row r="9" ht="23.45" customHeight="1" spans="1:4">
      <c r="A9" s="106" t="s">
        <v>815</v>
      </c>
      <c r="B9" s="45"/>
      <c r="C9" s="45"/>
      <c r="D9" s="45"/>
    </row>
    <row r="10" ht="23.45" customHeight="1" spans="1:4">
      <c r="A10" s="106" t="s">
        <v>816</v>
      </c>
      <c r="B10" s="45"/>
      <c r="C10" s="45"/>
      <c r="D10" s="45"/>
    </row>
    <row r="11" ht="23.45" customHeight="1" spans="1:4">
      <c r="A11" s="106" t="s">
        <v>817</v>
      </c>
      <c r="B11" s="45"/>
      <c r="C11" s="45"/>
      <c r="D11" s="45"/>
    </row>
    <row r="12" ht="23.45" customHeight="1" spans="1:4">
      <c r="A12" s="45" t="s">
        <v>796</v>
      </c>
      <c r="B12" s="45"/>
      <c r="C12" s="45"/>
      <c r="D12" s="45"/>
    </row>
    <row r="13" ht="23.45" customHeight="1" spans="1:4">
      <c r="A13" s="45" t="s">
        <v>797</v>
      </c>
      <c r="B13" s="45"/>
      <c r="C13" s="45"/>
      <c r="D13" s="45"/>
    </row>
    <row r="14" ht="23.45" customHeight="1" spans="1:4">
      <c r="A14" s="45" t="s">
        <v>798</v>
      </c>
      <c r="B14" s="45"/>
      <c r="C14" s="45"/>
      <c r="D14" s="45"/>
    </row>
    <row r="15" ht="23.45" customHeight="1" spans="1:4">
      <c r="A15" s="44" t="s">
        <v>91</v>
      </c>
      <c r="B15" s="45"/>
      <c r="C15" s="45"/>
      <c r="D15" s="45"/>
    </row>
    <row r="16" ht="23.45" customHeight="1" spans="1:4">
      <c r="A16" s="45" t="s">
        <v>799</v>
      </c>
      <c r="B16" s="45"/>
      <c r="C16" s="45"/>
      <c r="D16" s="45"/>
    </row>
    <row r="17" ht="23.45" customHeight="1" spans="1:4">
      <c r="A17" s="45" t="s">
        <v>800</v>
      </c>
      <c r="B17" s="45"/>
      <c r="C17" s="45"/>
      <c r="D17" s="45"/>
    </row>
    <row r="18" ht="23.45" customHeight="1" spans="1:4">
      <c r="A18" s="45" t="s">
        <v>801</v>
      </c>
      <c r="B18" s="45"/>
      <c r="C18" s="45"/>
      <c r="D18" s="45"/>
    </row>
    <row r="19" ht="23.45" customHeight="1" spans="1:4">
      <c r="A19" s="44" t="s">
        <v>104</v>
      </c>
      <c r="B19" s="45"/>
      <c r="C19" s="45"/>
      <c r="D19" s="4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F9" sqref="F9"/>
    </sheetView>
  </sheetViews>
  <sheetFormatPr defaultColWidth="9" defaultRowHeight="14.25" outlineLevelCol="3"/>
  <cols>
    <col min="1" max="1" width="43.375" customWidth="1"/>
    <col min="2" max="2" width="13.875" style="87" customWidth="1"/>
    <col min="3" max="3" width="13.5" style="87" customWidth="1"/>
    <col min="4" max="4" width="17.25" style="88" customWidth="1"/>
    <col min="5" max="5" width="25.5" customWidth="1"/>
  </cols>
  <sheetData>
    <row r="1" spans="1:1">
      <c r="A1" s="74" t="s">
        <v>818</v>
      </c>
    </row>
    <row r="2" ht="26.45" customHeight="1" spans="1:4">
      <c r="A2" s="89" t="s">
        <v>39</v>
      </c>
      <c r="B2" s="89"/>
      <c r="C2" s="89"/>
      <c r="D2" s="89"/>
    </row>
    <row r="3" spans="1:4">
      <c r="A3" s="90"/>
      <c r="B3" s="91"/>
      <c r="C3" s="91"/>
      <c r="D3" s="92" t="s">
        <v>661</v>
      </c>
    </row>
    <row r="4" ht="44.25" customHeight="1" spans="1:4">
      <c r="A4" s="93" t="s">
        <v>150</v>
      </c>
      <c r="B4" s="93" t="s">
        <v>61</v>
      </c>
      <c r="C4" s="94" t="s">
        <v>792</v>
      </c>
      <c r="D4" s="94" t="s">
        <v>793</v>
      </c>
    </row>
    <row r="5" customFormat="1" ht="18.6" customHeight="1" spans="1:4">
      <c r="A5" s="95" t="s">
        <v>803</v>
      </c>
      <c r="B5" s="96"/>
      <c r="C5" s="96"/>
      <c r="D5" s="96"/>
    </row>
    <row r="6" customFormat="1" ht="18.6" customHeight="1" spans="1:4">
      <c r="A6" s="97" t="s">
        <v>786</v>
      </c>
      <c r="B6" s="45"/>
      <c r="C6" s="45"/>
      <c r="D6" s="45"/>
    </row>
    <row r="7" customFormat="1" ht="18.6" customHeight="1" spans="1:4">
      <c r="A7" s="95" t="s">
        <v>804</v>
      </c>
      <c r="B7" s="96"/>
      <c r="C7" s="96"/>
      <c r="D7" s="96"/>
    </row>
    <row r="8" customFormat="1" ht="18.6" customHeight="1" spans="1:4">
      <c r="A8" s="97" t="s">
        <v>786</v>
      </c>
      <c r="B8" s="45"/>
      <c r="C8" s="45"/>
      <c r="D8" s="45"/>
    </row>
    <row r="9" customFormat="1" ht="18.6" customHeight="1" spans="1:4">
      <c r="A9" s="95" t="s">
        <v>805</v>
      </c>
      <c r="B9" s="98"/>
      <c r="C9" s="98"/>
      <c r="D9" s="98"/>
    </row>
    <row r="10" customFormat="1" ht="18.6" customHeight="1" spans="1:4">
      <c r="A10" s="97" t="s">
        <v>786</v>
      </c>
      <c r="B10" s="99"/>
      <c r="C10" s="99"/>
      <c r="D10" s="99"/>
    </row>
    <row r="11" customFormat="1" ht="18.6" customHeight="1" spans="1:4">
      <c r="A11" s="95" t="s">
        <v>806</v>
      </c>
      <c r="B11" s="98"/>
      <c r="C11" s="98"/>
      <c r="D11" s="98"/>
    </row>
    <row r="12" customFormat="1" ht="18.6" customHeight="1" spans="1:4">
      <c r="A12" s="97" t="s">
        <v>786</v>
      </c>
      <c r="B12" s="99"/>
      <c r="C12" s="99"/>
      <c r="D12" s="99"/>
    </row>
    <row r="13" customFormat="1" ht="18.6" customHeight="1" spans="1:4">
      <c r="A13" s="95" t="s">
        <v>807</v>
      </c>
      <c r="B13" s="98"/>
      <c r="C13" s="98"/>
      <c r="D13" s="98"/>
    </row>
    <row r="14" customFormat="1" ht="18.6" customHeight="1" spans="1:4">
      <c r="A14" s="97" t="s">
        <v>786</v>
      </c>
      <c r="B14" s="98"/>
      <c r="C14" s="98"/>
      <c r="D14" s="98"/>
    </row>
    <row r="15" customFormat="1" ht="18.6" customHeight="1" spans="1:4">
      <c r="A15" s="44" t="s">
        <v>132</v>
      </c>
      <c r="B15" s="99"/>
      <c r="C15" s="99"/>
      <c r="D15" s="99"/>
    </row>
    <row r="16" customFormat="1" ht="18.6" customHeight="1" spans="1:4">
      <c r="A16" s="45" t="s">
        <v>819</v>
      </c>
      <c r="B16" s="99"/>
      <c r="C16" s="99"/>
      <c r="D16" s="99"/>
    </row>
    <row r="17" customFormat="1" ht="18.6" customHeight="1" spans="1:4">
      <c r="A17" s="45" t="s">
        <v>820</v>
      </c>
      <c r="B17" s="99"/>
      <c r="C17" s="99"/>
      <c r="D17" s="99"/>
    </row>
    <row r="18" customFormat="1" ht="18.6" customHeight="1" spans="1:4">
      <c r="A18" s="45" t="s">
        <v>821</v>
      </c>
      <c r="B18" s="99"/>
      <c r="C18" s="99"/>
      <c r="D18" s="99"/>
    </row>
    <row r="19" customFormat="1" ht="18.6" customHeight="1" spans="1:4">
      <c r="A19" s="45" t="s">
        <v>822</v>
      </c>
      <c r="B19" s="99"/>
      <c r="C19" s="99"/>
      <c r="D19" s="99"/>
    </row>
    <row r="20" customFormat="1" ht="18.6" customHeight="1" spans="1:4">
      <c r="A20" s="44" t="s">
        <v>146</v>
      </c>
      <c r="B20" s="99"/>
      <c r="C20" s="99"/>
      <c r="D20" s="99"/>
    </row>
    <row r="21" customFormat="1"/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I4" sqref="I4"/>
    </sheetView>
  </sheetViews>
  <sheetFormatPr defaultColWidth="9" defaultRowHeight="14.25"/>
  <cols>
    <col min="1" max="1" width="19.75" customWidth="1"/>
    <col min="2" max="5" width="15" customWidth="1"/>
    <col min="6" max="10" width="10.125" customWidth="1"/>
    <col min="11" max="11" width="15.125" customWidth="1"/>
  </cols>
  <sheetData>
    <row r="1" customFormat="1" ht="18.6" customHeight="1" spans="1:2">
      <c r="A1" s="73" t="s">
        <v>823</v>
      </c>
      <c r="B1" s="74"/>
    </row>
    <row r="2" ht="22.5" spans="1:11">
      <c r="A2" s="75" t="s">
        <v>41</v>
      </c>
      <c r="B2" s="75"/>
      <c r="C2" s="75"/>
      <c r="D2" s="75"/>
      <c r="E2" s="75"/>
      <c r="F2" s="76"/>
      <c r="G2" s="76"/>
      <c r="H2" s="76"/>
      <c r="I2" s="76"/>
      <c r="J2" s="76"/>
      <c r="K2" s="76"/>
    </row>
    <row r="3" customFormat="1" ht="21.75" customHeight="1" spans="1:11">
      <c r="A3" s="77"/>
      <c r="B3" s="77"/>
      <c r="C3" s="77"/>
      <c r="D3" s="77"/>
      <c r="E3" s="78" t="s">
        <v>661</v>
      </c>
      <c r="F3" s="77"/>
      <c r="G3" s="77"/>
      <c r="H3" s="77"/>
      <c r="I3" s="77"/>
      <c r="K3" s="86"/>
    </row>
    <row r="4" customFormat="1" ht="24" customHeight="1" spans="1:5">
      <c r="A4" s="79" t="s">
        <v>727</v>
      </c>
      <c r="B4" s="80" t="s">
        <v>728</v>
      </c>
      <c r="C4" s="81" t="s">
        <v>824</v>
      </c>
      <c r="D4" s="81" t="s">
        <v>824</v>
      </c>
      <c r="E4" s="81" t="s">
        <v>825</v>
      </c>
    </row>
    <row r="5" customFormat="1" ht="24" customHeight="1" spans="1:5">
      <c r="A5" s="82" t="s">
        <v>732</v>
      </c>
      <c r="B5" s="44"/>
      <c r="C5" s="44"/>
      <c r="D5" s="44"/>
      <c r="E5" s="44"/>
    </row>
    <row r="6" customFormat="1" ht="24" customHeight="1" spans="1:5">
      <c r="A6" s="82" t="s">
        <v>732</v>
      </c>
      <c r="B6" s="44"/>
      <c r="C6" s="44"/>
      <c r="D6" s="44"/>
      <c r="E6" s="44"/>
    </row>
    <row r="7" customFormat="1" ht="24" customHeight="1" spans="1:5">
      <c r="A7" s="82" t="s">
        <v>732</v>
      </c>
      <c r="B7" s="44"/>
      <c r="C7" s="44"/>
      <c r="D7" s="44"/>
      <c r="E7" s="44"/>
    </row>
    <row r="8" customFormat="1" ht="24" customHeight="1" spans="1:5">
      <c r="A8" s="82" t="s">
        <v>732</v>
      </c>
      <c r="B8" s="44"/>
      <c r="C8" s="44"/>
      <c r="D8" s="44"/>
      <c r="E8" s="44"/>
    </row>
    <row r="9" customFormat="1" ht="24" customHeight="1" spans="1:5">
      <c r="A9" s="82" t="s">
        <v>732</v>
      </c>
      <c r="B9" s="44"/>
      <c r="C9" s="44"/>
      <c r="D9" s="44"/>
      <c r="E9" s="44"/>
    </row>
    <row r="10" customFormat="1" ht="24" customHeight="1" spans="1:5">
      <c r="A10" s="82" t="s">
        <v>732</v>
      </c>
      <c r="B10" s="44"/>
      <c r="C10" s="44"/>
      <c r="D10" s="44"/>
      <c r="E10" s="44"/>
    </row>
    <row r="11" customFormat="1" ht="24" customHeight="1" spans="1:5">
      <c r="A11" s="82" t="s">
        <v>732</v>
      </c>
      <c r="B11" s="44"/>
      <c r="C11" s="44"/>
      <c r="D11" s="44"/>
      <c r="E11" s="44"/>
    </row>
    <row r="12" customFormat="1" ht="24" customHeight="1" spans="1:5">
      <c r="A12" s="82" t="s">
        <v>732</v>
      </c>
      <c r="B12" s="44"/>
      <c r="C12" s="44"/>
      <c r="D12" s="44"/>
      <c r="E12" s="44"/>
    </row>
    <row r="13" customFormat="1" ht="24" customHeight="1" spans="1:5">
      <c r="A13" s="82" t="s">
        <v>732</v>
      </c>
      <c r="B13" s="44"/>
      <c r="C13" s="44"/>
      <c r="D13" s="44"/>
      <c r="E13" s="44"/>
    </row>
    <row r="14" customFormat="1" ht="24" customHeight="1" spans="1:5">
      <c r="A14" s="82" t="s">
        <v>732</v>
      </c>
      <c r="B14" s="44"/>
      <c r="C14" s="44"/>
      <c r="D14" s="44"/>
      <c r="E14" s="44"/>
    </row>
    <row r="15" customFormat="1" ht="24" customHeight="1" spans="1:5">
      <c r="A15" s="83" t="s">
        <v>733</v>
      </c>
      <c r="B15" s="84"/>
      <c r="C15" s="84"/>
      <c r="D15" s="84"/>
      <c r="E15" s="84"/>
    </row>
    <row r="16" customFormat="1" ht="24" customHeight="1" spans="1:5">
      <c r="A16" s="44" t="s">
        <v>586</v>
      </c>
      <c r="B16" s="44"/>
      <c r="C16" s="44"/>
      <c r="D16" s="44"/>
      <c r="E16" s="44"/>
    </row>
    <row r="17" customFormat="1"/>
    <row r="18" customFormat="1" ht="36.75" customHeight="1" spans="1:5">
      <c r="A18" s="85" t="s">
        <v>826</v>
      </c>
      <c r="B18" s="85"/>
      <c r="C18" s="85"/>
      <c r="D18" s="85"/>
      <c r="E18" s="85"/>
    </row>
  </sheetData>
  <mergeCells count="2">
    <mergeCell ref="A2:E2"/>
    <mergeCell ref="A18:E18"/>
  </mergeCells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Q24" sqref="Q24"/>
    </sheetView>
  </sheetViews>
  <sheetFormatPr defaultColWidth="8.125" defaultRowHeight="14.25" outlineLevelCol="5"/>
  <cols>
    <col min="1" max="1" width="36.125" style="27" customWidth="1"/>
    <col min="2" max="3" width="15.375" style="27" customWidth="1"/>
    <col min="4" max="4" width="16.625" style="53" customWidth="1"/>
    <col min="5" max="5" width="10.5" style="27" customWidth="1"/>
    <col min="6" max="6" width="9.125" style="27" customWidth="1"/>
    <col min="7" max="13" width="8.125" style="27"/>
    <col min="14" max="14" width="11.5" style="27" customWidth="1"/>
    <col min="15" max="16384" width="8.125" style="27"/>
  </cols>
  <sheetData>
    <row r="1" s="27" customFormat="1" ht="17.25" customHeight="1" spans="1:4">
      <c r="A1" s="54" t="s">
        <v>827</v>
      </c>
      <c r="D1" s="53"/>
    </row>
    <row r="2" s="27" customFormat="1" ht="22.5" spans="1:4">
      <c r="A2" s="55" t="s">
        <v>43</v>
      </c>
      <c r="B2" s="55"/>
      <c r="C2" s="55"/>
      <c r="D2" s="55"/>
    </row>
    <row r="3" s="27" customFormat="1" ht="23.25" customHeight="1" spans="2:4">
      <c r="B3" s="26"/>
      <c r="D3" s="28" t="s">
        <v>661</v>
      </c>
    </row>
    <row r="4" s="50" customFormat="1" ht="44.25" customHeight="1" spans="1:4">
      <c r="A4" s="30" t="s">
        <v>150</v>
      </c>
      <c r="B4" s="30" t="s">
        <v>61</v>
      </c>
      <c r="C4" s="31" t="s">
        <v>792</v>
      </c>
      <c r="D4" s="31" t="s">
        <v>793</v>
      </c>
    </row>
    <row r="5" s="27" customFormat="1" ht="27" customHeight="1" spans="1:4">
      <c r="A5" s="47" t="s">
        <v>828</v>
      </c>
      <c r="B5" s="61"/>
      <c r="C5" s="61"/>
      <c r="D5" s="68"/>
    </row>
    <row r="6" s="27" customFormat="1" ht="27" customHeight="1" spans="1:4">
      <c r="A6" s="47" t="s">
        <v>829</v>
      </c>
      <c r="B6" s="69"/>
      <c r="C6" s="69"/>
      <c r="D6" s="69"/>
    </row>
    <row r="7" s="27" customFormat="1" ht="27" customHeight="1" spans="1:4">
      <c r="A7" s="47" t="s">
        <v>830</v>
      </c>
      <c r="B7" s="69"/>
      <c r="C7" s="69"/>
      <c r="D7" s="69"/>
    </row>
    <row r="8" s="27" customFormat="1" ht="27" customHeight="1" spans="1:4">
      <c r="A8" s="47" t="s">
        <v>831</v>
      </c>
      <c r="B8" s="69"/>
      <c r="C8" s="69"/>
      <c r="D8" s="69"/>
    </row>
    <row r="9" s="27" customFormat="1" ht="27" customHeight="1" spans="1:4">
      <c r="A9" s="47" t="s">
        <v>832</v>
      </c>
      <c r="B9" s="70">
        <v>11765</v>
      </c>
      <c r="C9" s="70">
        <v>11015</v>
      </c>
      <c r="D9" s="62">
        <f>(B9-C9)/C9*100</f>
        <v>6.81</v>
      </c>
    </row>
    <row r="10" s="27" customFormat="1" ht="27" customHeight="1" spans="1:4">
      <c r="A10" s="47" t="s">
        <v>833</v>
      </c>
      <c r="B10" s="69"/>
      <c r="C10" s="69"/>
      <c r="D10" s="69"/>
    </row>
    <row r="11" s="27" customFormat="1" ht="27" customHeight="1" spans="1:6">
      <c r="A11" s="47" t="s">
        <v>834</v>
      </c>
      <c r="B11" s="69"/>
      <c r="C11" s="69"/>
      <c r="D11" s="69"/>
      <c r="F11" s="71"/>
    </row>
    <row r="12" s="22" customFormat="1" ht="27" customHeight="1" spans="1:4">
      <c r="A12" s="44" t="s">
        <v>586</v>
      </c>
      <c r="B12" s="72">
        <f>B9</f>
        <v>11765</v>
      </c>
      <c r="C12" s="72">
        <f>C9</f>
        <v>11015</v>
      </c>
      <c r="D12" s="62">
        <f>(B12-C12)/C12*100</f>
        <v>6.81</v>
      </c>
    </row>
  </sheetData>
  <mergeCells count="1">
    <mergeCell ref="A2:D2"/>
  </mergeCells>
  <conditionalFormatting sqref="D12">
    <cfRule type="cellIs" dxfId="0" priority="1" stopIfTrue="1" operator="lessThan">
      <formula>0</formula>
    </cfRule>
  </conditionalFormatting>
  <conditionalFormatting sqref="A5 A9">
    <cfRule type="expression" dxfId="1" priority="2" stopIfTrue="1">
      <formula>"len($A:$A)=3"</formula>
    </cfRule>
  </conditionalFormatting>
  <conditionalFormatting sqref="D5 D9">
    <cfRule type="cellIs" dxfId="0" priority="3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K12" sqref="K12"/>
    </sheetView>
  </sheetViews>
  <sheetFormatPr defaultColWidth="8.125" defaultRowHeight="14.25" outlineLevelCol="5"/>
  <cols>
    <col min="1" max="1" width="37.125" style="27" customWidth="1"/>
    <col min="2" max="3" width="14.625" style="27" customWidth="1"/>
    <col min="4" max="4" width="17" style="53" customWidth="1"/>
    <col min="5" max="5" width="10.5" style="27" customWidth="1"/>
    <col min="6" max="6" width="9.125" style="27" customWidth="1"/>
    <col min="7" max="13" width="8.125" style="27"/>
    <col min="14" max="14" width="11.5" style="27" customWidth="1"/>
    <col min="15" max="16384" width="8.125" style="27"/>
  </cols>
  <sheetData>
    <row r="1" s="27" customFormat="1" ht="19.9" customHeight="1" spans="1:4">
      <c r="A1" s="54" t="s">
        <v>835</v>
      </c>
      <c r="D1" s="53"/>
    </row>
    <row r="2" s="27" customFormat="1" ht="22.5" spans="1:4">
      <c r="A2" s="55" t="s">
        <v>45</v>
      </c>
      <c r="B2" s="55"/>
      <c r="C2" s="55"/>
      <c r="D2" s="55"/>
    </row>
    <row r="3" s="27" customFormat="1" ht="20.25" customHeight="1" spans="2:4">
      <c r="B3" s="26"/>
      <c r="D3" s="28" t="s">
        <v>661</v>
      </c>
    </row>
    <row r="4" s="50" customFormat="1" ht="45.75" customHeight="1" spans="1:4">
      <c r="A4" s="30" t="s">
        <v>150</v>
      </c>
      <c r="B4" s="30" t="s">
        <v>61</v>
      </c>
      <c r="C4" s="31" t="s">
        <v>792</v>
      </c>
      <c r="D4" s="31" t="s">
        <v>793</v>
      </c>
    </row>
    <row r="5" s="51" customFormat="1" ht="27" customHeight="1" spans="1:4">
      <c r="A5" s="47" t="s">
        <v>836</v>
      </c>
      <c r="B5" s="56"/>
      <c r="C5" s="57"/>
      <c r="D5" s="58"/>
    </row>
    <row r="6" s="51" customFormat="1" ht="27" customHeight="1" spans="1:4">
      <c r="A6" s="47" t="s">
        <v>837</v>
      </c>
      <c r="B6" s="56"/>
      <c r="C6" s="57"/>
      <c r="D6" s="58"/>
    </row>
    <row r="7" s="51" customFormat="1" ht="27" customHeight="1" spans="1:4">
      <c r="A7" s="47" t="s">
        <v>838</v>
      </c>
      <c r="B7" s="59"/>
      <c r="C7" s="57"/>
      <c r="D7" s="58"/>
    </row>
    <row r="8" s="51" customFormat="1" ht="27" customHeight="1" spans="1:4">
      <c r="A8" s="47" t="s">
        <v>839</v>
      </c>
      <c r="B8" s="56"/>
      <c r="C8" s="57"/>
      <c r="D8" s="58"/>
    </row>
    <row r="9" s="51" customFormat="1" ht="27" customHeight="1" spans="1:6">
      <c r="A9" s="47" t="s">
        <v>840</v>
      </c>
      <c r="B9" s="60">
        <v>10961</v>
      </c>
      <c r="C9" s="61">
        <v>10336</v>
      </c>
      <c r="D9" s="62">
        <f>(B9-C9)/C9*100</f>
        <v>6.05</v>
      </c>
      <c r="F9" s="63"/>
    </row>
    <row r="10" s="52" customFormat="1" ht="27" customHeight="1" spans="1:4">
      <c r="A10" s="47" t="s">
        <v>841</v>
      </c>
      <c r="B10" s="64"/>
      <c r="C10" s="65"/>
      <c r="D10" s="66"/>
    </row>
    <row r="11" s="51" customFormat="1" ht="27" customHeight="1" spans="1:4">
      <c r="A11" s="47" t="s">
        <v>842</v>
      </c>
      <c r="B11" s="67"/>
      <c r="C11" s="67"/>
      <c r="D11" s="67"/>
    </row>
    <row r="12" s="22" customFormat="1" ht="27" customHeight="1" spans="1:4">
      <c r="A12" s="44" t="s">
        <v>586</v>
      </c>
      <c r="B12" s="45">
        <f>B9</f>
        <v>10961</v>
      </c>
      <c r="C12" s="45">
        <f>C9</f>
        <v>10336</v>
      </c>
      <c r="D12" s="62">
        <f>(B12-C12)/C12*100</f>
        <v>6.05</v>
      </c>
    </row>
    <row r="13" s="27" customFormat="1" spans="4:4">
      <c r="D13" s="53"/>
    </row>
    <row r="14" s="27" customFormat="1" spans="4:4">
      <c r="D14" s="53"/>
    </row>
    <row r="15" s="27" customFormat="1" spans="4:4">
      <c r="D15" s="53"/>
    </row>
    <row r="16" s="27" customFormat="1" spans="4:4">
      <c r="D16" s="53"/>
    </row>
  </sheetData>
  <mergeCells count="1">
    <mergeCell ref="A2:D2"/>
  </mergeCells>
  <conditionalFormatting sqref="A5 A9">
    <cfRule type="expression" dxfId="1" priority="1" stopIfTrue="1">
      <formula>"len($A:$A)=3"</formula>
    </cfRule>
  </conditionalFormatting>
  <conditionalFormatting sqref="D5:D10 D12">
    <cfRule type="cellIs" dxfId="0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workbookViewId="0">
      <pane ySplit="4" topLeftCell="A5" activePane="bottomLeft" state="frozen"/>
      <selection/>
      <selection pane="bottomLeft" activeCell="G29" sqref="G29"/>
    </sheetView>
  </sheetViews>
  <sheetFormatPr defaultColWidth="9" defaultRowHeight="14.25" outlineLevelCol="3"/>
  <cols>
    <col min="1" max="1" width="37.375" style="21" customWidth="1"/>
    <col min="2" max="3" width="14.875" style="21" customWidth="1"/>
    <col min="4" max="4" width="15.75" style="21" customWidth="1"/>
    <col min="5" max="16384" width="9" style="21"/>
  </cols>
  <sheetData>
    <row r="1" s="21" customFormat="1" ht="19.35" customHeight="1" spans="1:1">
      <c r="A1" s="23" t="s">
        <v>843</v>
      </c>
    </row>
    <row r="2" s="21" customFormat="1" ht="24.75" customHeight="1" spans="1:4">
      <c r="A2" s="24" t="s">
        <v>47</v>
      </c>
      <c r="B2" s="24"/>
      <c r="C2" s="24"/>
      <c r="D2" s="24"/>
    </row>
    <row r="3" s="21" customFormat="1" ht="24" customHeight="1" spans="1:4">
      <c r="A3" s="25"/>
      <c r="B3" s="26"/>
      <c r="C3" s="27"/>
      <c r="D3" s="28" t="s">
        <v>661</v>
      </c>
    </row>
    <row r="4" s="21" customFormat="1" ht="51" customHeight="1" spans="1:4">
      <c r="A4" s="29" t="s">
        <v>150</v>
      </c>
      <c r="B4" s="30" t="s">
        <v>61</v>
      </c>
      <c r="C4" s="31" t="s">
        <v>792</v>
      </c>
      <c r="D4" s="31" t="s">
        <v>793</v>
      </c>
    </row>
    <row r="5" s="21" customFormat="1" ht="20.1" customHeight="1" spans="1:4">
      <c r="A5" s="32" t="s">
        <v>828</v>
      </c>
      <c r="B5" s="33"/>
      <c r="C5" s="33"/>
      <c r="D5" s="34"/>
    </row>
    <row r="6" s="21" customFormat="1" ht="20.1" customHeight="1" spans="1:4">
      <c r="A6" s="35" t="s">
        <v>844</v>
      </c>
      <c r="B6" s="33"/>
      <c r="C6" s="33"/>
      <c r="D6" s="34"/>
    </row>
    <row r="7" s="21" customFormat="1" ht="20.1" customHeight="1" spans="1:4">
      <c r="A7" s="35" t="s">
        <v>845</v>
      </c>
      <c r="B7" s="33"/>
      <c r="C7" s="33"/>
      <c r="D7" s="34"/>
    </row>
    <row r="8" s="21" customFormat="1" ht="20.1" customHeight="1" spans="1:4">
      <c r="A8" s="35" t="s">
        <v>846</v>
      </c>
      <c r="B8" s="33"/>
      <c r="C8" s="33"/>
      <c r="D8" s="34"/>
    </row>
    <row r="9" s="21" customFormat="1" ht="20.1" customHeight="1" spans="1:4">
      <c r="A9" s="36" t="s">
        <v>847</v>
      </c>
      <c r="B9" s="33"/>
      <c r="C9" s="33"/>
      <c r="D9" s="34"/>
    </row>
    <row r="10" s="21" customFormat="1" ht="20.1" customHeight="1" spans="1:4">
      <c r="A10" s="35" t="s">
        <v>848</v>
      </c>
      <c r="B10" s="33"/>
      <c r="C10" s="33"/>
      <c r="D10" s="34"/>
    </row>
    <row r="11" s="21" customFormat="1" ht="20.1" customHeight="1" spans="1:4">
      <c r="A11" s="32" t="s">
        <v>829</v>
      </c>
      <c r="B11" s="36"/>
      <c r="C11" s="36"/>
      <c r="D11" s="36"/>
    </row>
    <row r="12" s="21" customFormat="1" ht="20.1" customHeight="1" spans="1:4">
      <c r="A12" s="35" t="s">
        <v>849</v>
      </c>
      <c r="B12" s="36"/>
      <c r="C12" s="36"/>
      <c r="D12" s="36"/>
    </row>
    <row r="13" s="21" customFormat="1" ht="20.1" customHeight="1" spans="1:4">
      <c r="A13" s="35" t="s">
        <v>845</v>
      </c>
      <c r="B13" s="36"/>
      <c r="C13" s="36"/>
      <c r="D13" s="36"/>
    </row>
    <row r="14" s="21" customFormat="1" ht="20.1" customHeight="1" spans="1:4">
      <c r="A14" s="35" t="s">
        <v>846</v>
      </c>
      <c r="B14" s="36"/>
      <c r="C14" s="36"/>
      <c r="D14" s="36"/>
    </row>
    <row r="15" s="21" customFormat="1" ht="20.1" customHeight="1" spans="1:4">
      <c r="A15" s="35" t="s">
        <v>848</v>
      </c>
      <c r="B15" s="36"/>
      <c r="C15" s="36"/>
      <c r="D15" s="36"/>
    </row>
    <row r="16" s="21" customFormat="1" ht="20.1" customHeight="1" spans="1:4">
      <c r="A16" s="32" t="s">
        <v>830</v>
      </c>
      <c r="B16" s="36"/>
      <c r="C16" s="36"/>
      <c r="D16" s="36"/>
    </row>
    <row r="17" s="21" customFormat="1" ht="20.1" customHeight="1" spans="1:4">
      <c r="A17" s="47" t="s">
        <v>850</v>
      </c>
      <c r="B17" s="36"/>
      <c r="C17" s="36"/>
      <c r="D17" s="36"/>
    </row>
    <row r="18" s="21" customFormat="1" ht="20.1" customHeight="1" spans="1:4">
      <c r="A18" s="47" t="s">
        <v>845</v>
      </c>
      <c r="B18" s="36"/>
      <c r="C18" s="36"/>
      <c r="D18" s="36"/>
    </row>
    <row r="19" s="21" customFormat="1" ht="20.1" customHeight="1" spans="1:4">
      <c r="A19" s="47" t="s">
        <v>846</v>
      </c>
      <c r="B19" s="36"/>
      <c r="C19" s="36"/>
      <c r="D19" s="36"/>
    </row>
    <row r="20" s="21" customFormat="1" ht="20.1" customHeight="1" spans="1:4">
      <c r="A20" s="47" t="s">
        <v>848</v>
      </c>
      <c r="B20" s="36"/>
      <c r="C20" s="36"/>
      <c r="D20" s="36"/>
    </row>
    <row r="21" s="21" customFormat="1" ht="20.1" customHeight="1" spans="1:4">
      <c r="A21" s="32" t="s">
        <v>831</v>
      </c>
      <c r="B21" s="36"/>
      <c r="C21" s="36"/>
      <c r="D21" s="36"/>
    </row>
    <row r="22" s="21" customFormat="1" ht="20.1" customHeight="1" spans="1:4">
      <c r="A22" s="35" t="s">
        <v>851</v>
      </c>
      <c r="B22" s="36"/>
      <c r="C22" s="36"/>
      <c r="D22" s="36"/>
    </row>
    <row r="23" s="21" customFormat="1" ht="20.1" customHeight="1" spans="1:4">
      <c r="A23" s="35" t="s">
        <v>845</v>
      </c>
      <c r="B23" s="36"/>
      <c r="C23" s="36"/>
      <c r="D23" s="36"/>
    </row>
    <row r="24" s="21" customFormat="1" ht="20.1" customHeight="1" spans="1:4">
      <c r="A24" s="35" t="s">
        <v>846</v>
      </c>
      <c r="B24" s="36"/>
      <c r="C24" s="36"/>
      <c r="D24" s="36"/>
    </row>
    <row r="25" s="21" customFormat="1" ht="20.1" customHeight="1" spans="1:4">
      <c r="A25" s="35" t="s">
        <v>852</v>
      </c>
      <c r="B25" s="36"/>
      <c r="C25" s="36"/>
      <c r="D25" s="36"/>
    </row>
    <row r="26" s="21" customFormat="1" ht="20.1" customHeight="1" spans="1:4">
      <c r="A26" s="35" t="s">
        <v>848</v>
      </c>
      <c r="B26" s="36"/>
      <c r="C26" s="36"/>
      <c r="D26" s="36"/>
    </row>
    <row r="27" s="21" customFormat="1" ht="20.1" customHeight="1" spans="1:4">
      <c r="A27" s="32" t="s">
        <v>832</v>
      </c>
      <c r="B27" s="36">
        <f>SUM(B28:B33)</f>
        <v>11765</v>
      </c>
      <c r="C27" s="36">
        <f>SUM(C28:C33)</f>
        <v>11015</v>
      </c>
      <c r="D27" s="40">
        <f>(B27-C27)/C27*100</f>
        <v>6.81</v>
      </c>
    </row>
    <row r="28" s="21" customFormat="1" ht="20.1" customHeight="1" spans="1:4">
      <c r="A28" s="35" t="s">
        <v>853</v>
      </c>
      <c r="B28" s="36">
        <v>797</v>
      </c>
      <c r="C28" s="36">
        <v>864</v>
      </c>
      <c r="D28" s="40">
        <f>(B28-C28)/C28*100</f>
        <v>-7.75</v>
      </c>
    </row>
    <row r="29" s="21" customFormat="1" ht="20.1" customHeight="1" spans="1:4">
      <c r="A29" s="35" t="s">
        <v>845</v>
      </c>
      <c r="B29" s="36">
        <v>10806</v>
      </c>
      <c r="C29" s="36">
        <v>9976</v>
      </c>
      <c r="D29" s="40">
        <f>(B29-C29)/C29*100</f>
        <v>8.32</v>
      </c>
    </row>
    <row r="30" s="21" customFormat="1" ht="20.1" customHeight="1" spans="1:4">
      <c r="A30" s="35" t="s">
        <v>846</v>
      </c>
      <c r="B30" s="36">
        <v>25</v>
      </c>
      <c r="C30" s="36">
        <v>36</v>
      </c>
      <c r="D30" s="40">
        <f>(B30-C30)/C30*100</f>
        <v>-30.56</v>
      </c>
    </row>
    <row r="31" s="21" customFormat="1" ht="20.1" customHeight="1" spans="1:4">
      <c r="A31" s="48" t="s">
        <v>847</v>
      </c>
      <c r="B31" s="36">
        <v>95</v>
      </c>
      <c r="C31" s="36">
        <v>87</v>
      </c>
      <c r="D31" s="40">
        <f>(B31-C31)/C31*100</f>
        <v>9.2</v>
      </c>
    </row>
    <row r="32" s="21" customFormat="1" ht="20.1" customHeight="1" spans="1:4">
      <c r="A32" s="48" t="s">
        <v>854</v>
      </c>
      <c r="B32" s="36">
        <v>2</v>
      </c>
      <c r="C32" s="36"/>
      <c r="D32" s="40"/>
    </row>
    <row r="33" s="21" customFormat="1" ht="20.1" customHeight="1" spans="1:4">
      <c r="A33" s="35" t="s">
        <v>848</v>
      </c>
      <c r="B33" s="36">
        <v>40</v>
      </c>
      <c r="C33" s="36">
        <v>52</v>
      </c>
      <c r="D33" s="40">
        <f>(B33-C33)/C33*100</f>
        <v>-23.08</v>
      </c>
    </row>
    <row r="34" s="21" customFormat="1" ht="20.1" customHeight="1" spans="1:4">
      <c r="A34" s="32" t="s">
        <v>833</v>
      </c>
      <c r="B34" s="36"/>
      <c r="C34" s="36"/>
      <c r="D34" s="40"/>
    </row>
    <row r="35" s="21" customFormat="1" ht="20.1" customHeight="1" spans="1:4">
      <c r="A35" s="47" t="s">
        <v>844</v>
      </c>
      <c r="B35" s="36"/>
      <c r="C35" s="36"/>
      <c r="D35" s="40"/>
    </row>
    <row r="36" s="21" customFormat="1" ht="20.1" customHeight="1" spans="1:4">
      <c r="A36" s="47" t="s">
        <v>845</v>
      </c>
      <c r="B36" s="36"/>
      <c r="C36" s="49"/>
      <c r="D36" s="40"/>
    </row>
    <row r="37" s="21" customFormat="1" ht="20.1" customHeight="1" spans="1:4">
      <c r="A37" s="47" t="s">
        <v>846</v>
      </c>
      <c r="B37" s="36"/>
      <c r="C37" s="36"/>
      <c r="D37" s="40"/>
    </row>
    <row r="38" s="21" customFormat="1" ht="20.1" customHeight="1" spans="1:4">
      <c r="A38" s="47" t="s">
        <v>848</v>
      </c>
      <c r="B38" s="36"/>
      <c r="C38" s="36"/>
      <c r="D38" s="40"/>
    </row>
    <row r="39" s="21" customFormat="1" ht="20.1" customHeight="1" spans="1:4">
      <c r="A39" s="32" t="s">
        <v>834</v>
      </c>
      <c r="B39" s="36"/>
      <c r="C39" s="36"/>
      <c r="D39" s="40"/>
    </row>
    <row r="40" s="21" customFormat="1" ht="20.1" customHeight="1" spans="1:4">
      <c r="A40" s="35" t="s">
        <v>850</v>
      </c>
      <c r="B40" s="36"/>
      <c r="C40" s="36"/>
      <c r="D40" s="40"/>
    </row>
    <row r="41" s="21" customFormat="1" ht="20.1" customHeight="1" spans="1:4">
      <c r="A41" s="35" t="s">
        <v>845</v>
      </c>
      <c r="B41" s="36"/>
      <c r="C41" s="36"/>
      <c r="D41" s="40"/>
    </row>
    <row r="42" s="21" customFormat="1" ht="20.1" customHeight="1" spans="1:4">
      <c r="A42" s="35" t="s">
        <v>846</v>
      </c>
      <c r="B42" s="36"/>
      <c r="C42" s="36"/>
      <c r="D42" s="40"/>
    </row>
    <row r="43" s="21" customFormat="1" ht="20.1" customHeight="1" spans="1:4">
      <c r="A43" s="35" t="s">
        <v>848</v>
      </c>
      <c r="B43" s="36"/>
      <c r="C43" s="36"/>
      <c r="D43" s="40"/>
    </row>
    <row r="44" s="22" customFormat="1" ht="20.1" customHeight="1" spans="1:4">
      <c r="A44" s="44" t="s">
        <v>586</v>
      </c>
      <c r="B44" s="45">
        <f>B27</f>
        <v>11765</v>
      </c>
      <c r="C44" s="45">
        <f>C27</f>
        <v>11015</v>
      </c>
      <c r="D44" s="40">
        <f>(B44-C44)/C44*100</f>
        <v>6.81</v>
      </c>
    </row>
  </sheetData>
  <mergeCells count="1">
    <mergeCell ref="A2:D2"/>
  </mergeCells>
  <conditionalFormatting sqref="A22:A26">
    <cfRule type="expression" dxfId="1" priority="1" stopIfTrue="1">
      <formula>"len($A:$A)=3"</formula>
    </cfRule>
  </conditionalFormatting>
  <conditionalFormatting sqref="A5:A8 A30">
    <cfRule type="expression" dxfId="1" priority="3" stopIfTrue="1">
      <formula>"len($A:$A)=3"</formula>
    </cfRule>
  </conditionalFormatting>
  <conditionalFormatting sqref="A33 A10 A12:A15 A27:A29 A40:A43">
    <cfRule type="expression" dxfId="1" priority="2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9" fitToHeight="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workbookViewId="0">
      <selection activeCell="F34" sqref="F34"/>
    </sheetView>
  </sheetViews>
  <sheetFormatPr defaultColWidth="9" defaultRowHeight="14.25" outlineLevelCol="3"/>
  <cols>
    <col min="1" max="1" width="46.375" style="21" customWidth="1"/>
    <col min="2" max="3" width="13.75" style="21" customWidth="1"/>
    <col min="4" max="4" width="16" style="21" customWidth="1"/>
    <col min="5" max="16384" width="9" style="21"/>
  </cols>
  <sheetData>
    <row r="1" s="21" customFormat="1" ht="19.35" customHeight="1" spans="1:1">
      <c r="A1" s="23" t="s">
        <v>855</v>
      </c>
    </row>
    <row r="2" s="21" customFormat="1" ht="26.45" customHeight="1" spans="1:4">
      <c r="A2" s="24" t="s">
        <v>49</v>
      </c>
      <c r="B2" s="24"/>
      <c r="C2" s="24"/>
      <c r="D2" s="24"/>
    </row>
    <row r="3" s="21" customFormat="1" ht="23.25" customHeight="1" spans="1:4">
      <c r="A3" s="25"/>
      <c r="B3" s="26"/>
      <c r="C3" s="27"/>
      <c r="D3" s="28" t="s">
        <v>661</v>
      </c>
    </row>
    <row r="4" s="21" customFormat="1" ht="44.45" customHeight="1" spans="1:4">
      <c r="A4" s="29" t="s">
        <v>150</v>
      </c>
      <c r="B4" s="30" t="s">
        <v>61</v>
      </c>
      <c r="C4" s="31" t="s">
        <v>792</v>
      </c>
      <c r="D4" s="31" t="s">
        <v>793</v>
      </c>
    </row>
    <row r="5" s="21" customFormat="1" ht="20.1" customHeight="1" spans="1:4">
      <c r="A5" s="32" t="s">
        <v>836</v>
      </c>
      <c r="B5" s="33"/>
      <c r="C5" s="33"/>
      <c r="D5" s="34"/>
    </row>
    <row r="6" s="21" customFormat="1" ht="20.1" customHeight="1" spans="1:4">
      <c r="A6" s="35" t="s">
        <v>856</v>
      </c>
      <c r="B6" s="33"/>
      <c r="C6" s="33"/>
      <c r="D6" s="34"/>
    </row>
    <row r="7" s="21" customFormat="1" ht="20.1" customHeight="1" spans="1:4">
      <c r="A7" s="35" t="s">
        <v>857</v>
      </c>
      <c r="B7" s="33"/>
      <c r="C7" s="33"/>
      <c r="D7" s="34"/>
    </row>
    <row r="8" s="21" customFormat="1" ht="20.1" customHeight="1" spans="1:4">
      <c r="A8" s="35" t="s">
        <v>858</v>
      </c>
      <c r="B8" s="33"/>
      <c r="C8" s="33"/>
      <c r="D8" s="34"/>
    </row>
    <row r="9" s="21" customFormat="1" ht="20.1" customHeight="1" spans="1:4">
      <c r="A9" s="35" t="s">
        <v>859</v>
      </c>
      <c r="B9" s="33"/>
      <c r="C9" s="33"/>
      <c r="D9" s="34"/>
    </row>
    <row r="10" s="21" customFormat="1" ht="20.1" customHeight="1" spans="1:4">
      <c r="A10" s="35" t="s">
        <v>860</v>
      </c>
      <c r="B10" s="33"/>
      <c r="C10" s="33"/>
      <c r="D10" s="34"/>
    </row>
    <row r="11" s="21" customFormat="1" ht="20.1" customHeight="1" spans="1:4">
      <c r="A11" s="32" t="s">
        <v>837</v>
      </c>
      <c r="B11" s="36"/>
      <c r="C11" s="36"/>
      <c r="D11" s="36"/>
    </row>
    <row r="12" s="21" customFormat="1" ht="20.1" customHeight="1" spans="1:4">
      <c r="A12" s="37" t="s">
        <v>861</v>
      </c>
      <c r="B12" s="36"/>
      <c r="C12" s="36"/>
      <c r="D12" s="36"/>
    </row>
    <row r="13" s="21" customFormat="1" ht="20.1" customHeight="1" spans="1:4">
      <c r="A13" s="37" t="s">
        <v>862</v>
      </c>
      <c r="B13" s="36"/>
      <c r="C13" s="36"/>
      <c r="D13" s="36"/>
    </row>
    <row r="14" s="21" customFormat="1" ht="20.1" customHeight="1" spans="1:4">
      <c r="A14" s="35" t="s">
        <v>858</v>
      </c>
      <c r="B14" s="36"/>
      <c r="C14" s="36"/>
      <c r="D14" s="36"/>
    </row>
    <row r="15" s="21" customFormat="1" ht="20.1" customHeight="1" spans="1:4">
      <c r="A15" s="37" t="s">
        <v>863</v>
      </c>
      <c r="B15" s="36"/>
      <c r="C15" s="36"/>
      <c r="D15" s="36"/>
    </row>
    <row r="16" s="21" customFormat="1" ht="20.1" customHeight="1" spans="1:4">
      <c r="A16" s="37" t="s">
        <v>864</v>
      </c>
      <c r="B16" s="36"/>
      <c r="C16" s="36"/>
      <c r="D16" s="36"/>
    </row>
    <row r="17" s="21" customFormat="1" ht="20.1" customHeight="1" spans="1:4">
      <c r="A17" s="37" t="s">
        <v>865</v>
      </c>
      <c r="B17" s="36"/>
      <c r="C17" s="36"/>
      <c r="D17" s="36"/>
    </row>
    <row r="18" s="21" customFormat="1" ht="20.1" customHeight="1" spans="1:4">
      <c r="A18" s="37" t="s">
        <v>866</v>
      </c>
      <c r="B18" s="36"/>
      <c r="C18" s="36"/>
      <c r="D18" s="36"/>
    </row>
    <row r="19" s="21" customFormat="1" ht="20.1" customHeight="1" spans="1:4">
      <c r="A19" s="37" t="s">
        <v>860</v>
      </c>
      <c r="B19" s="36"/>
      <c r="C19" s="36"/>
      <c r="D19" s="36"/>
    </row>
    <row r="20" s="21" customFormat="1" ht="20.1" customHeight="1" spans="1:4">
      <c r="A20" s="32" t="s">
        <v>838</v>
      </c>
      <c r="B20" s="36"/>
      <c r="C20" s="36"/>
      <c r="D20" s="36"/>
    </row>
    <row r="21" s="21" customFormat="1" ht="20.1" customHeight="1" spans="1:4">
      <c r="A21" s="38" t="s">
        <v>867</v>
      </c>
      <c r="B21" s="36"/>
      <c r="C21" s="36"/>
      <c r="D21" s="36"/>
    </row>
    <row r="22" s="21" customFormat="1" ht="20.1" customHeight="1" spans="1:4">
      <c r="A22" s="38" t="s">
        <v>868</v>
      </c>
      <c r="B22" s="36"/>
      <c r="C22" s="36"/>
      <c r="D22" s="36"/>
    </row>
    <row r="23" s="21" customFormat="1" ht="20.1" customHeight="1" spans="1:4">
      <c r="A23" s="38" t="s">
        <v>860</v>
      </c>
      <c r="B23" s="36"/>
      <c r="C23" s="36"/>
      <c r="D23" s="36"/>
    </row>
    <row r="24" s="21" customFormat="1" ht="20.1" customHeight="1" spans="1:4">
      <c r="A24" s="32" t="s">
        <v>839</v>
      </c>
      <c r="B24" s="36"/>
      <c r="C24" s="36"/>
      <c r="D24" s="36"/>
    </row>
    <row r="25" s="21" customFormat="1" ht="20.1" customHeight="1" spans="1:4">
      <c r="A25" s="39" t="s">
        <v>869</v>
      </c>
      <c r="B25" s="36"/>
      <c r="C25" s="36"/>
      <c r="D25" s="36"/>
    </row>
    <row r="26" s="21" customFormat="1" ht="20.1" customHeight="1" spans="1:4">
      <c r="A26" s="39" t="s">
        <v>870</v>
      </c>
      <c r="B26" s="36"/>
      <c r="C26" s="36"/>
      <c r="D26" s="36"/>
    </row>
    <row r="27" s="21" customFormat="1" ht="20.1" customHeight="1" spans="1:4">
      <c r="A27" s="39" t="s">
        <v>871</v>
      </c>
      <c r="B27" s="36"/>
      <c r="C27" s="36"/>
      <c r="D27" s="36"/>
    </row>
    <row r="28" s="21" customFormat="1" ht="20.1" customHeight="1" spans="1:4">
      <c r="A28" s="39" t="s">
        <v>872</v>
      </c>
      <c r="B28" s="36"/>
      <c r="C28" s="36"/>
      <c r="D28" s="36"/>
    </row>
    <row r="29" s="21" customFormat="1" ht="20.1" customHeight="1" spans="1:4">
      <c r="A29" s="39" t="s">
        <v>860</v>
      </c>
      <c r="B29" s="36"/>
      <c r="C29" s="36"/>
      <c r="D29" s="36"/>
    </row>
    <row r="30" s="21" customFormat="1" ht="20.1" customHeight="1" spans="1:4">
      <c r="A30" s="32" t="s">
        <v>840</v>
      </c>
      <c r="B30" s="36">
        <f>SUM(B31:B34)</f>
        <v>10961</v>
      </c>
      <c r="C30" s="36">
        <f>SUM(C31:C34)</f>
        <v>10336</v>
      </c>
      <c r="D30" s="40">
        <f>(B30-C30)/C30*100</f>
        <v>6.05</v>
      </c>
    </row>
    <row r="31" s="21" customFormat="1" ht="20.1" customHeight="1" spans="1:4">
      <c r="A31" s="41" t="s">
        <v>873</v>
      </c>
      <c r="B31" s="36">
        <v>9854</v>
      </c>
      <c r="C31" s="36">
        <v>9155</v>
      </c>
      <c r="D31" s="40">
        <f>(B31-C31)/C31*100</f>
        <v>7.64</v>
      </c>
    </row>
    <row r="32" s="21" customFormat="1" ht="20.1" customHeight="1" spans="1:4">
      <c r="A32" s="41" t="s">
        <v>874</v>
      </c>
      <c r="B32" s="36">
        <v>692</v>
      </c>
      <c r="C32" s="36">
        <v>616</v>
      </c>
      <c r="D32" s="40">
        <f>(B32-C32)/C32*100</f>
        <v>12.34</v>
      </c>
    </row>
    <row r="33" s="21" customFormat="1" ht="20.1" customHeight="1" spans="1:4">
      <c r="A33" s="35" t="s">
        <v>875</v>
      </c>
      <c r="B33" s="36">
        <v>388</v>
      </c>
      <c r="C33" s="36">
        <v>546</v>
      </c>
      <c r="D33" s="40">
        <f>(B33-C33)/C33*100</f>
        <v>-28.94</v>
      </c>
    </row>
    <row r="34" s="21" customFormat="1" ht="20.1" customHeight="1" spans="1:4">
      <c r="A34" s="41" t="s">
        <v>860</v>
      </c>
      <c r="B34" s="36">
        <v>27</v>
      </c>
      <c r="C34" s="36">
        <v>19</v>
      </c>
      <c r="D34" s="40">
        <f>(B34-C34)/C34*100</f>
        <v>42.11</v>
      </c>
    </row>
    <row r="35" s="21" customFormat="1" ht="20.1" customHeight="1" spans="1:4">
      <c r="A35" s="32" t="s">
        <v>841</v>
      </c>
      <c r="B35" s="36"/>
      <c r="C35" s="36"/>
      <c r="D35" s="36"/>
    </row>
    <row r="36" s="21" customFormat="1" ht="20.1" customHeight="1" spans="1:4">
      <c r="A36" s="42" t="s">
        <v>856</v>
      </c>
      <c r="B36" s="36"/>
      <c r="C36" s="36"/>
      <c r="D36" s="36"/>
    </row>
    <row r="37" s="21" customFormat="1" ht="20.1" customHeight="1" spans="1:4">
      <c r="A37" s="42" t="s">
        <v>860</v>
      </c>
      <c r="B37" s="36"/>
      <c r="C37" s="36"/>
      <c r="D37" s="36"/>
    </row>
    <row r="38" s="21" customFormat="1" ht="20.1" customHeight="1" spans="1:4">
      <c r="A38" s="32" t="s">
        <v>842</v>
      </c>
      <c r="B38" s="36"/>
      <c r="C38" s="36"/>
      <c r="D38" s="36"/>
    </row>
    <row r="39" s="21" customFormat="1" ht="20.1" customHeight="1" spans="1:4">
      <c r="A39" s="43" t="s">
        <v>876</v>
      </c>
      <c r="B39" s="36"/>
      <c r="C39" s="36"/>
      <c r="D39" s="36"/>
    </row>
    <row r="40" s="21" customFormat="1" ht="20.1" customHeight="1" spans="1:4">
      <c r="A40" s="43" t="s">
        <v>877</v>
      </c>
      <c r="B40" s="36"/>
      <c r="C40" s="36"/>
      <c r="D40" s="36"/>
    </row>
    <row r="41" s="21" customFormat="1" ht="20.1" customHeight="1" spans="1:4">
      <c r="A41" s="43" t="s">
        <v>860</v>
      </c>
      <c r="B41" s="36"/>
      <c r="C41" s="36"/>
      <c r="D41" s="36"/>
    </row>
    <row r="42" s="22" customFormat="1" ht="20.1" customHeight="1" spans="1:4">
      <c r="A42" s="44" t="s">
        <v>586</v>
      </c>
      <c r="B42" s="45">
        <f>B30</f>
        <v>10961</v>
      </c>
      <c r="C42" s="45">
        <f>C30</f>
        <v>10336</v>
      </c>
      <c r="D42" s="40">
        <f>(B42-C42)/C42*100</f>
        <v>6.05</v>
      </c>
    </row>
    <row r="44" s="21" customFormat="1" spans="1:4">
      <c r="A44" s="46"/>
      <c r="B44" s="46"/>
      <c r="C44" s="46"/>
      <c r="D44" s="46"/>
    </row>
  </sheetData>
  <mergeCells count="2">
    <mergeCell ref="A2:D2"/>
    <mergeCell ref="A44:D44"/>
  </mergeCells>
  <conditionalFormatting sqref="A14">
    <cfRule type="expression" dxfId="1" priority="2" stopIfTrue="1">
      <formula>"len($A:$A)=3"</formula>
    </cfRule>
  </conditionalFormatting>
  <conditionalFormatting sqref="A5:A10 A30:A34">
    <cfRule type="expression" dxfId="1" priority="3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workbookViewId="0">
      <selection activeCell="I21" sqref="I21"/>
    </sheetView>
  </sheetViews>
  <sheetFormatPr defaultColWidth="10" defaultRowHeight="14.25" outlineLevelRow="6" outlineLevelCol="6"/>
  <cols>
    <col min="1" max="1" width="23.875" style="16" customWidth="1"/>
    <col min="2" max="7" width="11.125" style="9" customWidth="1"/>
    <col min="8" max="8" width="9.75" style="9" customWidth="1"/>
    <col min="9" max="256" width="10" style="9"/>
    <col min="257" max="257" width="22.75" style="9" customWidth="1"/>
    <col min="258" max="263" width="13.75" style="9" customWidth="1"/>
    <col min="264" max="264" width="9.75" style="9" customWidth="1"/>
    <col min="265" max="512" width="10" style="9"/>
    <col min="513" max="513" width="22.75" style="9" customWidth="1"/>
    <col min="514" max="519" width="13.75" style="9" customWidth="1"/>
    <col min="520" max="520" width="9.75" style="9" customWidth="1"/>
    <col min="521" max="768" width="10" style="9"/>
    <col min="769" max="769" width="22.75" style="9" customWidth="1"/>
    <col min="770" max="775" width="13.75" style="9" customWidth="1"/>
    <col min="776" max="776" width="9.75" style="9" customWidth="1"/>
    <col min="777" max="1024" width="10" style="9"/>
    <col min="1025" max="1025" width="22.75" style="9" customWidth="1"/>
    <col min="1026" max="1031" width="13.75" style="9" customWidth="1"/>
    <col min="1032" max="1032" width="9.75" style="9" customWidth="1"/>
    <col min="1033" max="1280" width="10" style="9"/>
    <col min="1281" max="1281" width="22.75" style="9" customWidth="1"/>
    <col min="1282" max="1287" width="13.75" style="9" customWidth="1"/>
    <col min="1288" max="1288" width="9.75" style="9" customWidth="1"/>
    <col min="1289" max="1536" width="10" style="9"/>
    <col min="1537" max="1537" width="22.75" style="9" customWidth="1"/>
    <col min="1538" max="1543" width="13.75" style="9" customWidth="1"/>
    <col min="1544" max="1544" width="9.75" style="9" customWidth="1"/>
    <col min="1545" max="1792" width="10" style="9"/>
    <col min="1793" max="1793" width="22.75" style="9" customWidth="1"/>
    <col min="1794" max="1799" width="13.75" style="9" customWidth="1"/>
    <col min="1800" max="1800" width="9.75" style="9" customWidth="1"/>
    <col min="1801" max="2048" width="10" style="9"/>
    <col min="2049" max="2049" width="22.75" style="9" customWidth="1"/>
    <col min="2050" max="2055" width="13.75" style="9" customWidth="1"/>
    <col min="2056" max="2056" width="9.75" style="9" customWidth="1"/>
    <col min="2057" max="2304" width="10" style="9"/>
    <col min="2305" max="2305" width="22.75" style="9" customWidth="1"/>
    <col min="2306" max="2311" width="13.75" style="9" customWidth="1"/>
    <col min="2312" max="2312" width="9.75" style="9" customWidth="1"/>
    <col min="2313" max="2560" width="10" style="9"/>
    <col min="2561" max="2561" width="22.75" style="9" customWidth="1"/>
    <col min="2562" max="2567" width="13.75" style="9" customWidth="1"/>
    <col min="2568" max="2568" width="9.75" style="9" customWidth="1"/>
    <col min="2569" max="2816" width="10" style="9"/>
    <col min="2817" max="2817" width="22.75" style="9" customWidth="1"/>
    <col min="2818" max="2823" width="13.75" style="9" customWidth="1"/>
    <col min="2824" max="2824" width="9.75" style="9" customWidth="1"/>
    <col min="2825" max="3072" width="10" style="9"/>
    <col min="3073" max="3073" width="22.75" style="9" customWidth="1"/>
    <col min="3074" max="3079" width="13.75" style="9" customWidth="1"/>
    <col min="3080" max="3080" width="9.75" style="9" customWidth="1"/>
    <col min="3081" max="3328" width="10" style="9"/>
    <col min="3329" max="3329" width="22.75" style="9" customWidth="1"/>
    <col min="3330" max="3335" width="13.75" style="9" customWidth="1"/>
    <col min="3336" max="3336" width="9.75" style="9" customWidth="1"/>
    <col min="3337" max="3584" width="10" style="9"/>
    <col min="3585" max="3585" width="22.75" style="9" customWidth="1"/>
    <col min="3586" max="3591" width="13.75" style="9" customWidth="1"/>
    <col min="3592" max="3592" width="9.75" style="9" customWidth="1"/>
    <col min="3593" max="3840" width="10" style="9"/>
    <col min="3841" max="3841" width="22.75" style="9" customWidth="1"/>
    <col min="3842" max="3847" width="13.75" style="9" customWidth="1"/>
    <col min="3848" max="3848" width="9.75" style="9" customWidth="1"/>
    <col min="3849" max="4096" width="10" style="9"/>
    <col min="4097" max="4097" width="22.75" style="9" customWidth="1"/>
    <col min="4098" max="4103" width="13.75" style="9" customWidth="1"/>
    <col min="4104" max="4104" width="9.75" style="9" customWidth="1"/>
    <col min="4105" max="4352" width="10" style="9"/>
    <col min="4353" max="4353" width="22.75" style="9" customWidth="1"/>
    <col min="4354" max="4359" width="13.75" style="9" customWidth="1"/>
    <col min="4360" max="4360" width="9.75" style="9" customWidth="1"/>
    <col min="4361" max="4608" width="10" style="9"/>
    <col min="4609" max="4609" width="22.75" style="9" customWidth="1"/>
    <col min="4610" max="4615" width="13.75" style="9" customWidth="1"/>
    <col min="4616" max="4616" width="9.75" style="9" customWidth="1"/>
    <col min="4617" max="4864" width="10" style="9"/>
    <col min="4865" max="4865" width="22.75" style="9" customWidth="1"/>
    <col min="4866" max="4871" width="13.75" style="9" customWidth="1"/>
    <col min="4872" max="4872" width="9.75" style="9" customWidth="1"/>
    <col min="4873" max="5120" width="10" style="9"/>
    <col min="5121" max="5121" width="22.75" style="9" customWidth="1"/>
    <col min="5122" max="5127" width="13.75" style="9" customWidth="1"/>
    <col min="5128" max="5128" width="9.75" style="9" customWidth="1"/>
    <col min="5129" max="5376" width="10" style="9"/>
    <col min="5377" max="5377" width="22.75" style="9" customWidth="1"/>
    <col min="5378" max="5383" width="13.75" style="9" customWidth="1"/>
    <col min="5384" max="5384" width="9.75" style="9" customWidth="1"/>
    <col min="5385" max="5632" width="10" style="9"/>
    <col min="5633" max="5633" width="22.75" style="9" customWidth="1"/>
    <col min="5634" max="5639" width="13.75" style="9" customWidth="1"/>
    <col min="5640" max="5640" width="9.75" style="9" customWidth="1"/>
    <col min="5641" max="5888" width="10" style="9"/>
    <col min="5889" max="5889" width="22.75" style="9" customWidth="1"/>
    <col min="5890" max="5895" width="13.75" style="9" customWidth="1"/>
    <col min="5896" max="5896" width="9.75" style="9" customWidth="1"/>
    <col min="5897" max="6144" width="10" style="9"/>
    <col min="6145" max="6145" width="22.75" style="9" customWidth="1"/>
    <col min="6146" max="6151" width="13.75" style="9" customWidth="1"/>
    <col min="6152" max="6152" width="9.75" style="9" customWidth="1"/>
    <col min="6153" max="6400" width="10" style="9"/>
    <col min="6401" max="6401" width="22.75" style="9" customWidth="1"/>
    <col min="6402" max="6407" width="13.75" style="9" customWidth="1"/>
    <col min="6408" max="6408" width="9.75" style="9" customWidth="1"/>
    <col min="6409" max="6656" width="10" style="9"/>
    <col min="6657" max="6657" width="22.75" style="9" customWidth="1"/>
    <col min="6658" max="6663" width="13.75" style="9" customWidth="1"/>
    <col min="6664" max="6664" width="9.75" style="9" customWidth="1"/>
    <col min="6665" max="6912" width="10" style="9"/>
    <col min="6913" max="6913" width="22.75" style="9" customWidth="1"/>
    <col min="6914" max="6919" width="13.75" style="9" customWidth="1"/>
    <col min="6920" max="6920" width="9.75" style="9" customWidth="1"/>
    <col min="6921" max="7168" width="10" style="9"/>
    <col min="7169" max="7169" width="22.75" style="9" customWidth="1"/>
    <col min="7170" max="7175" width="13.75" style="9" customWidth="1"/>
    <col min="7176" max="7176" width="9.75" style="9" customWidth="1"/>
    <col min="7177" max="7424" width="10" style="9"/>
    <col min="7425" max="7425" width="22.75" style="9" customWidth="1"/>
    <col min="7426" max="7431" width="13.75" style="9" customWidth="1"/>
    <col min="7432" max="7432" width="9.75" style="9" customWidth="1"/>
    <col min="7433" max="7680" width="10" style="9"/>
    <col min="7681" max="7681" width="22.75" style="9" customWidth="1"/>
    <col min="7682" max="7687" width="13.75" style="9" customWidth="1"/>
    <col min="7688" max="7688" width="9.75" style="9" customWidth="1"/>
    <col min="7689" max="7936" width="10" style="9"/>
    <col min="7937" max="7937" width="22.75" style="9" customWidth="1"/>
    <col min="7938" max="7943" width="13.75" style="9" customWidth="1"/>
    <col min="7944" max="7944" width="9.75" style="9" customWidth="1"/>
    <col min="7945" max="8192" width="10" style="9"/>
    <col min="8193" max="8193" width="22.75" style="9" customWidth="1"/>
    <col min="8194" max="8199" width="13.75" style="9" customWidth="1"/>
    <col min="8200" max="8200" width="9.75" style="9" customWidth="1"/>
    <col min="8201" max="8448" width="10" style="9"/>
    <col min="8449" max="8449" width="22.75" style="9" customWidth="1"/>
    <col min="8450" max="8455" width="13.75" style="9" customWidth="1"/>
    <col min="8456" max="8456" width="9.75" style="9" customWidth="1"/>
    <col min="8457" max="8704" width="10" style="9"/>
    <col min="8705" max="8705" width="22.75" style="9" customWidth="1"/>
    <col min="8706" max="8711" width="13.75" style="9" customWidth="1"/>
    <col min="8712" max="8712" width="9.75" style="9" customWidth="1"/>
    <col min="8713" max="8960" width="10" style="9"/>
    <col min="8961" max="8961" width="22.75" style="9" customWidth="1"/>
    <col min="8962" max="8967" width="13.75" style="9" customWidth="1"/>
    <col min="8968" max="8968" width="9.75" style="9" customWidth="1"/>
    <col min="8969" max="9216" width="10" style="9"/>
    <col min="9217" max="9217" width="22.75" style="9" customWidth="1"/>
    <col min="9218" max="9223" width="13.75" style="9" customWidth="1"/>
    <col min="9224" max="9224" width="9.75" style="9" customWidth="1"/>
    <col min="9225" max="9472" width="10" style="9"/>
    <col min="9473" max="9473" width="22.75" style="9" customWidth="1"/>
    <col min="9474" max="9479" width="13.75" style="9" customWidth="1"/>
    <col min="9480" max="9480" width="9.75" style="9" customWidth="1"/>
    <col min="9481" max="9728" width="10" style="9"/>
    <col min="9729" max="9729" width="22.75" style="9" customWidth="1"/>
    <col min="9730" max="9735" width="13.75" style="9" customWidth="1"/>
    <col min="9736" max="9736" width="9.75" style="9" customWidth="1"/>
    <col min="9737" max="9984" width="10" style="9"/>
    <col min="9985" max="9985" width="22.75" style="9" customWidth="1"/>
    <col min="9986" max="9991" width="13.75" style="9" customWidth="1"/>
    <col min="9992" max="9992" width="9.75" style="9" customWidth="1"/>
    <col min="9993" max="10240" width="10" style="9"/>
    <col min="10241" max="10241" width="22.75" style="9" customWidth="1"/>
    <col min="10242" max="10247" width="13.75" style="9" customWidth="1"/>
    <col min="10248" max="10248" width="9.75" style="9" customWidth="1"/>
    <col min="10249" max="10496" width="10" style="9"/>
    <col min="10497" max="10497" width="22.75" style="9" customWidth="1"/>
    <col min="10498" max="10503" width="13.75" style="9" customWidth="1"/>
    <col min="10504" max="10504" width="9.75" style="9" customWidth="1"/>
    <col min="10505" max="10752" width="10" style="9"/>
    <col min="10753" max="10753" width="22.75" style="9" customWidth="1"/>
    <col min="10754" max="10759" width="13.75" style="9" customWidth="1"/>
    <col min="10760" max="10760" width="9.75" style="9" customWidth="1"/>
    <col min="10761" max="11008" width="10" style="9"/>
    <col min="11009" max="11009" width="22.75" style="9" customWidth="1"/>
    <col min="11010" max="11015" width="13.75" style="9" customWidth="1"/>
    <col min="11016" max="11016" width="9.75" style="9" customWidth="1"/>
    <col min="11017" max="11264" width="10" style="9"/>
    <col min="11265" max="11265" width="22.75" style="9" customWidth="1"/>
    <col min="11266" max="11271" width="13.75" style="9" customWidth="1"/>
    <col min="11272" max="11272" width="9.75" style="9" customWidth="1"/>
    <col min="11273" max="11520" width="10" style="9"/>
    <col min="11521" max="11521" width="22.75" style="9" customWidth="1"/>
    <col min="11522" max="11527" width="13.75" style="9" customWidth="1"/>
    <col min="11528" max="11528" width="9.75" style="9" customWidth="1"/>
    <col min="11529" max="11776" width="10" style="9"/>
    <col min="11777" max="11777" width="22.75" style="9" customWidth="1"/>
    <col min="11778" max="11783" width="13.75" style="9" customWidth="1"/>
    <col min="11784" max="11784" width="9.75" style="9" customWidth="1"/>
    <col min="11785" max="12032" width="10" style="9"/>
    <col min="12033" max="12033" width="22.75" style="9" customWidth="1"/>
    <col min="12034" max="12039" width="13.75" style="9" customWidth="1"/>
    <col min="12040" max="12040" width="9.75" style="9" customWidth="1"/>
    <col min="12041" max="12288" width="10" style="9"/>
    <col min="12289" max="12289" width="22.75" style="9" customWidth="1"/>
    <col min="12290" max="12295" width="13.75" style="9" customWidth="1"/>
    <col min="12296" max="12296" width="9.75" style="9" customWidth="1"/>
    <col min="12297" max="12544" width="10" style="9"/>
    <col min="12545" max="12545" width="22.75" style="9" customWidth="1"/>
    <col min="12546" max="12551" width="13.75" style="9" customWidth="1"/>
    <col min="12552" max="12552" width="9.75" style="9" customWidth="1"/>
    <col min="12553" max="12800" width="10" style="9"/>
    <col min="12801" max="12801" width="22.75" style="9" customWidth="1"/>
    <col min="12802" max="12807" width="13.75" style="9" customWidth="1"/>
    <col min="12808" max="12808" width="9.75" style="9" customWidth="1"/>
    <col min="12809" max="13056" width="10" style="9"/>
    <col min="13057" max="13057" width="22.75" style="9" customWidth="1"/>
    <col min="13058" max="13063" width="13.75" style="9" customWidth="1"/>
    <col min="13064" max="13064" width="9.75" style="9" customWidth="1"/>
    <col min="13065" max="13312" width="10" style="9"/>
    <col min="13313" max="13313" width="22.75" style="9" customWidth="1"/>
    <col min="13314" max="13319" width="13.75" style="9" customWidth="1"/>
    <col min="13320" max="13320" width="9.75" style="9" customWidth="1"/>
    <col min="13321" max="13568" width="10" style="9"/>
    <col min="13569" max="13569" width="22.75" style="9" customWidth="1"/>
    <col min="13570" max="13575" width="13.75" style="9" customWidth="1"/>
    <col min="13576" max="13576" width="9.75" style="9" customWidth="1"/>
    <col min="13577" max="13824" width="10" style="9"/>
    <col min="13825" max="13825" width="22.75" style="9" customWidth="1"/>
    <col min="13826" max="13831" width="13.75" style="9" customWidth="1"/>
    <col min="13832" max="13832" width="9.75" style="9" customWidth="1"/>
    <col min="13833" max="14080" width="10" style="9"/>
    <col min="14081" max="14081" width="22.75" style="9" customWidth="1"/>
    <col min="14082" max="14087" width="13.75" style="9" customWidth="1"/>
    <col min="14088" max="14088" width="9.75" style="9" customWidth="1"/>
    <col min="14089" max="14336" width="10" style="9"/>
    <col min="14337" max="14337" width="22.75" style="9" customWidth="1"/>
    <col min="14338" max="14343" width="13.75" style="9" customWidth="1"/>
    <col min="14344" max="14344" width="9.75" style="9" customWidth="1"/>
    <col min="14345" max="14592" width="10" style="9"/>
    <col min="14593" max="14593" width="22.75" style="9" customWidth="1"/>
    <col min="14594" max="14599" width="13.75" style="9" customWidth="1"/>
    <col min="14600" max="14600" width="9.75" style="9" customWidth="1"/>
    <col min="14601" max="14848" width="10" style="9"/>
    <col min="14849" max="14849" width="22.75" style="9" customWidth="1"/>
    <col min="14850" max="14855" width="13.75" style="9" customWidth="1"/>
    <col min="14856" max="14856" width="9.75" style="9" customWidth="1"/>
    <col min="14857" max="15104" width="10" style="9"/>
    <col min="15105" max="15105" width="22.75" style="9" customWidth="1"/>
    <col min="15106" max="15111" width="13.75" style="9" customWidth="1"/>
    <col min="15112" max="15112" width="9.75" style="9" customWidth="1"/>
    <col min="15113" max="15360" width="10" style="9"/>
    <col min="15361" max="15361" width="22.75" style="9" customWidth="1"/>
    <col min="15362" max="15367" width="13.75" style="9" customWidth="1"/>
    <col min="15368" max="15368" width="9.75" style="9" customWidth="1"/>
    <col min="15369" max="15616" width="10" style="9"/>
    <col min="15617" max="15617" width="22.75" style="9" customWidth="1"/>
    <col min="15618" max="15623" width="13.75" style="9" customWidth="1"/>
    <col min="15624" max="15624" width="9.75" style="9" customWidth="1"/>
    <col min="15625" max="15872" width="10" style="9"/>
    <col min="15873" max="15873" width="22.75" style="9" customWidth="1"/>
    <col min="15874" max="15879" width="13.75" style="9" customWidth="1"/>
    <col min="15880" max="15880" width="9.75" style="9" customWidth="1"/>
    <col min="15881" max="16128" width="10" style="9"/>
    <col min="16129" max="16129" width="22.75" style="9" customWidth="1"/>
    <col min="16130" max="16135" width="13.75" style="9" customWidth="1"/>
    <col min="16136" max="16136" width="9.75" style="9" customWidth="1"/>
    <col min="16137" max="16384" width="10" style="9"/>
  </cols>
  <sheetData>
    <row r="1" s="9" customFormat="1" ht="19.5" customHeight="1" spans="1:1">
      <c r="A1" s="2" t="s">
        <v>878</v>
      </c>
    </row>
    <row r="2" s="9" customFormat="1" ht="22.5" spans="1:7">
      <c r="A2" s="17" t="s">
        <v>879</v>
      </c>
      <c r="B2" s="17"/>
      <c r="C2" s="17"/>
      <c r="D2" s="17"/>
      <c r="E2" s="17"/>
      <c r="F2" s="17"/>
      <c r="G2" s="17"/>
    </row>
    <row r="3" s="9" customFormat="1" ht="23.25" customHeight="1" spans="1:7">
      <c r="A3" s="11"/>
      <c r="B3" s="11"/>
      <c r="G3" s="12" t="s">
        <v>880</v>
      </c>
    </row>
    <row r="4" s="9" customFormat="1" ht="32.25" customHeight="1" spans="1:7">
      <c r="A4" s="13" t="s">
        <v>727</v>
      </c>
      <c r="B4" s="13" t="s">
        <v>881</v>
      </c>
      <c r="C4" s="13"/>
      <c r="D4" s="13"/>
      <c r="E4" s="13" t="s">
        <v>882</v>
      </c>
      <c r="F4" s="13"/>
      <c r="G4" s="13"/>
    </row>
    <row r="5" s="9" customFormat="1" ht="32.25" customHeight="1" spans="1:7">
      <c r="A5" s="13"/>
      <c r="B5" s="13" t="s">
        <v>728</v>
      </c>
      <c r="C5" s="13" t="s">
        <v>883</v>
      </c>
      <c r="D5" s="13" t="s">
        <v>884</v>
      </c>
      <c r="E5" s="13" t="s">
        <v>728</v>
      </c>
      <c r="F5" s="13" t="s">
        <v>883</v>
      </c>
      <c r="G5" s="13" t="s">
        <v>884</v>
      </c>
    </row>
    <row r="6" s="9" customFormat="1" ht="35.25" customHeight="1" spans="1:7">
      <c r="A6" s="18" t="s">
        <v>885</v>
      </c>
      <c r="B6" s="19">
        <f>C6+D6</f>
        <v>44.6</v>
      </c>
      <c r="C6" s="19">
        <v>12.51</v>
      </c>
      <c r="D6" s="19">
        <v>32.09</v>
      </c>
      <c r="E6" s="19">
        <f>F6+G6</f>
        <v>43.82</v>
      </c>
      <c r="F6" s="19">
        <v>11.73</v>
      </c>
      <c r="G6" s="19">
        <v>32.09</v>
      </c>
    </row>
    <row r="7" s="9" customFormat="1" spans="1:7">
      <c r="A7" s="20"/>
      <c r="B7" s="20"/>
      <c r="C7" s="20"/>
      <c r="D7" s="20"/>
      <c r="E7" s="20"/>
      <c r="F7" s="20"/>
      <c r="G7" s="20"/>
    </row>
  </sheetData>
  <mergeCells count="5">
    <mergeCell ref="A2:G2"/>
    <mergeCell ref="B4:D4"/>
    <mergeCell ref="E4:G4"/>
    <mergeCell ref="A7:G7"/>
    <mergeCell ref="A4:A5"/>
  </mergeCells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K13" sqref="K13"/>
    </sheetView>
  </sheetViews>
  <sheetFormatPr defaultColWidth="10" defaultRowHeight="14.25" outlineLevelCol="2"/>
  <cols>
    <col min="1" max="1" width="46.125" style="9" customWidth="1"/>
    <col min="2" max="3" width="17.625" style="9" customWidth="1"/>
    <col min="4" max="256" width="10" style="9"/>
    <col min="257" max="257" width="51.125" style="9" customWidth="1"/>
    <col min="258" max="258" width="19.5" style="9" customWidth="1"/>
    <col min="259" max="259" width="16" style="9" customWidth="1"/>
    <col min="260" max="512" width="10" style="9"/>
    <col min="513" max="513" width="51.125" style="9" customWidth="1"/>
    <col min="514" max="514" width="19.5" style="9" customWidth="1"/>
    <col min="515" max="515" width="16" style="9" customWidth="1"/>
    <col min="516" max="768" width="10" style="9"/>
    <col min="769" max="769" width="51.125" style="9" customWidth="1"/>
    <col min="770" max="770" width="19.5" style="9" customWidth="1"/>
    <col min="771" max="771" width="16" style="9" customWidth="1"/>
    <col min="772" max="1024" width="10" style="9"/>
    <col min="1025" max="1025" width="51.125" style="9" customWidth="1"/>
    <col min="1026" max="1026" width="19.5" style="9" customWidth="1"/>
    <col min="1027" max="1027" width="16" style="9" customWidth="1"/>
    <col min="1028" max="1280" width="10" style="9"/>
    <col min="1281" max="1281" width="51.125" style="9" customWidth="1"/>
    <col min="1282" max="1282" width="19.5" style="9" customWidth="1"/>
    <col min="1283" max="1283" width="16" style="9" customWidth="1"/>
    <col min="1284" max="1536" width="10" style="9"/>
    <col min="1537" max="1537" width="51.125" style="9" customWidth="1"/>
    <col min="1538" max="1538" width="19.5" style="9" customWidth="1"/>
    <col min="1539" max="1539" width="16" style="9" customWidth="1"/>
    <col min="1540" max="1792" width="10" style="9"/>
    <col min="1793" max="1793" width="51.125" style="9" customWidth="1"/>
    <col min="1794" max="1794" width="19.5" style="9" customWidth="1"/>
    <col min="1795" max="1795" width="16" style="9" customWidth="1"/>
    <col min="1796" max="2048" width="10" style="9"/>
    <col min="2049" max="2049" width="51.125" style="9" customWidth="1"/>
    <col min="2050" max="2050" width="19.5" style="9" customWidth="1"/>
    <col min="2051" max="2051" width="16" style="9" customWidth="1"/>
    <col min="2052" max="2304" width="10" style="9"/>
    <col min="2305" max="2305" width="51.125" style="9" customWidth="1"/>
    <col min="2306" max="2306" width="19.5" style="9" customWidth="1"/>
    <col min="2307" max="2307" width="16" style="9" customWidth="1"/>
    <col min="2308" max="2560" width="10" style="9"/>
    <col min="2561" max="2561" width="51.125" style="9" customWidth="1"/>
    <col min="2562" max="2562" width="19.5" style="9" customWidth="1"/>
    <col min="2563" max="2563" width="16" style="9" customWidth="1"/>
    <col min="2564" max="2816" width="10" style="9"/>
    <col min="2817" max="2817" width="51.125" style="9" customWidth="1"/>
    <col min="2818" max="2818" width="19.5" style="9" customWidth="1"/>
    <col min="2819" max="2819" width="16" style="9" customWidth="1"/>
    <col min="2820" max="3072" width="10" style="9"/>
    <col min="3073" max="3073" width="51.125" style="9" customWidth="1"/>
    <col min="3074" max="3074" width="19.5" style="9" customWidth="1"/>
    <col min="3075" max="3075" width="16" style="9" customWidth="1"/>
    <col min="3076" max="3328" width="10" style="9"/>
    <col min="3329" max="3329" width="51.125" style="9" customWidth="1"/>
    <col min="3330" max="3330" width="19.5" style="9" customWidth="1"/>
    <col min="3331" max="3331" width="16" style="9" customWidth="1"/>
    <col min="3332" max="3584" width="10" style="9"/>
    <col min="3585" max="3585" width="51.125" style="9" customWidth="1"/>
    <col min="3586" max="3586" width="19.5" style="9" customWidth="1"/>
    <col min="3587" max="3587" width="16" style="9" customWidth="1"/>
    <col min="3588" max="3840" width="10" style="9"/>
    <col min="3841" max="3841" width="51.125" style="9" customWidth="1"/>
    <col min="3842" max="3842" width="19.5" style="9" customWidth="1"/>
    <col min="3843" max="3843" width="16" style="9" customWidth="1"/>
    <col min="3844" max="4096" width="10" style="9"/>
    <col min="4097" max="4097" width="51.125" style="9" customWidth="1"/>
    <col min="4098" max="4098" width="19.5" style="9" customWidth="1"/>
    <col min="4099" max="4099" width="16" style="9" customWidth="1"/>
    <col min="4100" max="4352" width="10" style="9"/>
    <col min="4353" max="4353" width="51.125" style="9" customWidth="1"/>
    <col min="4354" max="4354" width="19.5" style="9" customWidth="1"/>
    <col min="4355" max="4355" width="16" style="9" customWidth="1"/>
    <col min="4356" max="4608" width="10" style="9"/>
    <col min="4609" max="4609" width="51.125" style="9" customWidth="1"/>
    <col min="4610" max="4610" width="19.5" style="9" customWidth="1"/>
    <col min="4611" max="4611" width="16" style="9" customWidth="1"/>
    <col min="4612" max="4864" width="10" style="9"/>
    <col min="4865" max="4865" width="51.125" style="9" customWidth="1"/>
    <col min="4866" max="4866" width="19.5" style="9" customWidth="1"/>
    <col min="4867" max="4867" width="16" style="9" customWidth="1"/>
    <col min="4868" max="5120" width="10" style="9"/>
    <col min="5121" max="5121" width="51.125" style="9" customWidth="1"/>
    <col min="5122" max="5122" width="19.5" style="9" customWidth="1"/>
    <col min="5123" max="5123" width="16" style="9" customWidth="1"/>
    <col min="5124" max="5376" width="10" style="9"/>
    <col min="5377" max="5377" width="51.125" style="9" customWidth="1"/>
    <col min="5378" max="5378" width="19.5" style="9" customWidth="1"/>
    <col min="5379" max="5379" width="16" style="9" customWidth="1"/>
    <col min="5380" max="5632" width="10" style="9"/>
    <col min="5633" max="5633" width="51.125" style="9" customWidth="1"/>
    <col min="5634" max="5634" width="19.5" style="9" customWidth="1"/>
    <col min="5635" max="5635" width="16" style="9" customWidth="1"/>
    <col min="5636" max="5888" width="10" style="9"/>
    <col min="5889" max="5889" width="51.125" style="9" customWidth="1"/>
    <col min="5890" max="5890" width="19.5" style="9" customWidth="1"/>
    <col min="5891" max="5891" width="16" style="9" customWidth="1"/>
    <col min="5892" max="6144" width="10" style="9"/>
    <col min="6145" max="6145" width="51.125" style="9" customWidth="1"/>
    <col min="6146" max="6146" width="19.5" style="9" customWidth="1"/>
    <col min="6147" max="6147" width="16" style="9" customWidth="1"/>
    <col min="6148" max="6400" width="10" style="9"/>
    <col min="6401" max="6401" width="51.125" style="9" customWidth="1"/>
    <col min="6402" max="6402" width="19.5" style="9" customWidth="1"/>
    <col min="6403" max="6403" width="16" style="9" customWidth="1"/>
    <col min="6404" max="6656" width="10" style="9"/>
    <col min="6657" max="6657" width="51.125" style="9" customWidth="1"/>
    <col min="6658" max="6658" width="19.5" style="9" customWidth="1"/>
    <col min="6659" max="6659" width="16" style="9" customWidth="1"/>
    <col min="6660" max="6912" width="10" style="9"/>
    <col min="6913" max="6913" width="51.125" style="9" customWidth="1"/>
    <col min="6914" max="6914" width="19.5" style="9" customWidth="1"/>
    <col min="6915" max="6915" width="16" style="9" customWidth="1"/>
    <col min="6916" max="7168" width="10" style="9"/>
    <col min="7169" max="7169" width="51.125" style="9" customWidth="1"/>
    <col min="7170" max="7170" width="19.5" style="9" customWidth="1"/>
    <col min="7171" max="7171" width="16" style="9" customWidth="1"/>
    <col min="7172" max="7424" width="10" style="9"/>
    <col min="7425" max="7425" width="51.125" style="9" customWidth="1"/>
    <col min="7426" max="7426" width="19.5" style="9" customWidth="1"/>
    <col min="7427" max="7427" width="16" style="9" customWidth="1"/>
    <col min="7428" max="7680" width="10" style="9"/>
    <col min="7681" max="7681" width="51.125" style="9" customWidth="1"/>
    <col min="7682" max="7682" width="19.5" style="9" customWidth="1"/>
    <col min="7683" max="7683" width="16" style="9" customWidth="1"/>
    <col min="7684" max="7936" width="10" style="9"/>
    <col min="7937" max="7937" width="51.125" style="9" customWidth="1"/>
    <col min="7938" max="7938" width="19.5" style="9" customWidth="1"/>
    <col min="7939" max="7939" width="16" style="9" customWidth="1"/>
    <col min="7940" max="8192" width="10" style="9"/>
    <col min="8193" max="8193" width="51.125" style="9" customWidth="1"/>
    <col min="8194" max="8194" width="19.5" style="9" customWidth="1"/>
    <col min="8195" max="8195" width="16" style="9" customWidth="1"/>
    <col min="8196" max="8448" width="10" style="9"/>
    <col min="8449" max="8449" width="51.125" style="9" customWidth="1"/>
    <col min="8450" max="8450" width="19.5" style="9" customWidth="1"/>
    <col min="8451" max="8451" width="16" style="9" customWidth="1"/>
    <col min="8452" max="8704" width="10" style="9"/>
    <col min="8705" max="8705" width="51.125" style="9" customWidth="1"/>
    <col min="8706" max="8706" width="19.5" style="9" customWidth="1"/>
    <col min="8707" max="8707" width="16" style="9" customWidth="1"/>
    <col min="8708" max="8960" width="10" style="9"/>
    <col min="8961" max="8961" width="51.125" style="9" customWidth="1"/>
    <col min="8962" max="8962" width="19.5" style="9" customWidth="1"/>
    <col min="8963" max="8963" width="16" style="9" customWidth="1"/>
    <col min="8964" max="9216" width="10" style="9"/>
    <col min="9217" max="9217" width="51.125" style="9" customWidth="1"/>
    <col min="9218" max="9218" width="19.5" style="9" customWidth="1"/>
    <col min="9219" max="9219" width="16" style="9" customWidth="1"/>
    <col min="9220" max="9472" width="10" style="9"/>
    <col min="9473" max="9473" width="51.125" style="9" customWidth="1"/>
    <col min="9474" max="9474" width="19.5" style="9" customWidth="1"/>
    <col min="9475" max="9475" width="16" style="9" customWidth="1"/>
    <col min="9476" max="9728" width="10" style="9"/>
    <col min="9729" max="9729" width="51.125" style="9" customWidth="1"/>
    <col min="9730" max="9730" width="19.5" style="9" customWidth="1"/>
    <col min="9731" max="9731" width="16" style="9" customWidth="1"/>
    <col min="9732" max="9984" width="10" style="9"/>
    <col min="9985" max="9985" width="51.125" style="9" customWidth="1"/>
    <col min="9986" max="9986" width="19.5" style="9" customWidth="1"/>
    <col min="9987" max="9987" width="16" style="9" customWidth="1"/>
    <col min="9988" max="10240" width="10" style="9"/>
    <col min="10241" max="10241" width="51.125" style="9" customWidth="1"/>
    <col min="10242" max="10242" width="19.5" style="9" customWidth="1"/>
    <col min="10243" max="10243" width="16" style="9" customWidth="1"/>
    <col min="10244" max="10496" width="10" style="9"/>
    <col min="10497" max="10497" width="51.125" style="9" customWidth="1"/>
    <col min="10498" max="10498" width="19.5" style="9" customWidth="1"/>
    <col min="10499" max="10499" width="16" style="9" customWidth="1"/>
    <col min="10500" max="10752" width="10" style="9"/>
    <col min="10753" max="10753" width="51.125" style="9" customWidth="1"/>
    <col min="10754" max="10754" width="19.5" style="9" customWidth="1"/>
    <col min="10755" max="10755" width="16" style="9" customWidth="1"/>
    <col min="10756" max="11008" width="10" style="9"/>
    <col min="11009" max="11009" width="51.125" style="9" customWidth="1"/>
    <col min="11010" max="11010" width="19.5" style="9" customWidth="1"/>
    <col min="11011" max="11011" width="16" style="9" customWidth="1"/>
    <col min="11012" max="11264" width="10" style="9"/>
    <col min="11265" max="11265" width="51.125" style="9" customWidth="1"/>
    <col min="11266" max="11266" width="19.5" style="9" customWidth="1"/>
    <col min="11267" max="11267" width="16" style="9" customWidth="1"/>
    <col min="11268" max="11520" width="10" style="9"/>
    <col min="11521" max="11521" width="51.125" style="9" customWidth="1"/>
    <col min="11522" max="11522" width="19.5" style="9" customWidth="1"/>
    <col min="11523" max="11523" width="16" style="9" customWidth="1"/>
    <col min="11524" max="11776" width="10" style="9"/>
    <col min="11777" max="11777" width="51.125" style="9" customWidth="1"/>
    <col min="11778" max="11778" width="19.5" style="9" customWidth="1"/>
    <col min="11779" max="11779" width="16" style="9" customWidth="1"/>
    <col min="11780" max="12032" width="10" style="9"/>
    <col min="12033" max="12033" width="51.125" style="9" customWidth="1"/>
    <col min="12034" max="12034" width="19.5" style="9" customWidth="1"/>
    <col min="12035" max="12035" width="16" style="9" customWidth="1"/>
    <col min="12036" max="12288" width="10" style="9"/>
    <col min="12289" max="12289" width="51.125" style="9" customWidth="1"/>
    <col min="12290" max="12290" width="19.5" style="9" customWidth="1"/>
    <col min="12291" max="12291" width="16" style="9" customWidth="1"/>
    <col min="12292" max="12544" width="10" style="9"/>
    <col min="12545" max="12545" width="51.125" style="9" customWidth="1"/>
    <col min="12546" max="12546" width="19.5" style="9" customWidth="1"/>
    <col min="12547" max="12547" width="16" style="9" customWidth="1"/>
    <col min="12548" max="12800" width="10" style="9"/>
    <col min="12801" max="12801" width="51.125" style="9" customWidth="1"/>
    <col min="12802" max="12802" width="19.5" style="9" customWidth="1"/>
    <col min="12803" max="12803" width="16" style="9" customWidth="1"/>
    <col min="12804" max="13056" width="10" style="9"/>
    <col min="13057" max="13057" width="51.125" style="9" customWidth="1"/>
    <col min="13058" max="13058" width="19.5" style="9" customWidth="1"/>
    <col min="13059" max="13059" width="16" style="9" customWidth="1"/>
    <col min="13060" max="13312" width="10" style="9"/>
    <col min="13313" max="13313" width="51.125" style="9" customWidth="1"/>
    <col min="13314" max="13314" width="19.5" style="9" customWidth="1"/>
    <col min="13315" max="13315" width="16" style="9" customWidth="1"/>
    <col min="13316" max="13568" width="10" style="9"/>
    <col min="13569" max="13569" width="51.125" style="9" customWidth="1"/>
    <col min="13570" max="13570" width="19.5" style="9" customWidth="1"/>
    <col min="13571" max="13571" width="16" style="9" customWidth="1"/>
    <col min="13572" max="13824" width="10" style="9"/>
    <col min="13825" max="13825" width="51.125" style="9" customWidth="1"/>
    <col min="13826" max="13826" width="19.5" style="9" customWidth="1"/>
    <col min="13827" max="13827" width="16" style="9" customWidth="1"/>
    <col min="13828" max="14080" width="10" style="9"/>
    <col min="14081" max="14081" width="51.125" style="9" customWidth="1"/>
    <col min="14082" max="14082" width="19.5" style="9" customWidth="1"/>
    <col min="14083" max="14083" width="16" style="9" customWidth="1"/>
    <col min="14084" max="14336" width="10" style="9"/>
    <col min="14337" max="14337" width="51.125" style="9" customWidth="1"/>
    <col min="14338" max="14338" width="19.5" style="9" customWidth="1"/>
    <col min="14339" max="14339" width="16" style="9" customWidth="1"/>
    <col min="14340" max="14592" width="10" style="9"/>
    <col min="14593" max="14593" width="51.125" style="9" customWidth="1"/>
    <col min="14594" max="14594" width="19.5" style="9" customWidth="1"/>
    <col min="14595" max="14595" width="16" style="9" customWidth="1"/>
    <col min="14596" max="14848" width="10" style="9"/>
    <col min="14849" max="14849" width="51.125" style="9" customWidth="1"/>
    <col min="14850" max="14850" width="19.5" style="9" customWidth="1"/>
    <col min="14851" max="14851" width="16" style="9" customWidth="1"/>
    <col min="14852" max="15104" width="10" style="9"/>
    <col min="15105" max="15105" width="51.125" style="9" customWidth="1"/>
    <col min="15106" max="15106" width="19.5" style="9" customWidth="1"/>
    <col min="15107" max="15107" width="16" style="9" customWidth="1"/>
    <col min="15108" max="15360" width="10" style="9"/>
    <col min="15361" max="15361" width="51.125" style="9" customWidth="1"/>
    <col min="15362" max="15362" width="19.5" style="9" customWidth="1"/>
    <col min="15363" max="15363" width="16" style="9" customWidth="1"/>
    <col min="15364" max="15616" width="10" style="9"/>
    <col min="15617" max="15617" width="51.125" style="9" customWidth="1"/>
    <col min="15618" max="15618" width="19.5" style="9" customWidth="1"/>
    <col min="15619" max="15619" width="16" style="9" customWidth="1"/>
    <col min="15620" max="15872" width="10" style="9"/>
    <col min="15873" max="15873" width="51.125" style="9" customWidth="1"/>
    <col min="15874" max="15874" width="19.5" style="9" customWidth="1"/>
    <col min="15875" max="15875" width="16" style="9" customWidth="1"/>
    <col min="15876" max="16128" width="10" style="9"/>
    <col min="16129" max="16129" width="51.125" style="9" customWidth="1"/>
    <col min="16130" max="16130" width="19.5" style="9" customWidth="1"/>
    <col min="16131" max="16131" width="16" style="9" customWidth="1"/>
    <col min="16132" max="16384" width="10" style="9"/>
  </cols>
  <sheetData>
    <row r="1" s="9" customFormat="1" ht="17.25" customHeight="1" spans="1:1">
      <c r="A1" s="2" t="s">
        <v>886</v>
      </c>
    </row>
    <row r="2" s="9" customFormat="1" ht="28.7" customHeight="1" spans="1:3">
      <c r="A2" s="10" t="s">
        <v>887</v>
      </c>
      <c r="B2" s="10"/>
      <c r="C2" s="10"/>
    </row>
    <row r="3" s="9" customFormat="1" ht="22.5" customHeight="1" spans="1:3">
      <c r="A3" s="11"/>
      <c r="B3" s="12"/>
      <c r="C3" s="12" t="s">
        <v>880</v>
      </c>
    </row>
    <row r="4" s="9" customFormat="1" ht="33.75" customHeight="1" spans="1:3">
      <c r="A4" s="13" t="s">
        <v>150</v>
      </c>
      <c r="B4" s="13" t="s">
        <v>888</v>
      </c>
      <c r="C4" s="13" t="s">
        <v>889</v>
      </c>
    </row>
    <row r="5" s="1" customFormat="1" ht="33.75" customHeight="1" spans="1:3">
      <c r="A5" s="14" t="s">
        <v>890</v>
      </c>
      <c r="B5" s="15">
        <v>10.55</v>
      </c>
      <c r="C5" s="15">
        <v>10.55</v>
      </c>
    </row>
    <row r="6" s="1" customFormat="1" ht="33.75" customHeight="1" spans="1:3">
      <c r="A6" s="14" t="s">
        <v>891</v>
      </c>
      <c r="B6" s="15">
        <v>2.3</v>
      </c>
      <c r="C6" s="15">
        <v>2.3</v>
      </c>
    </row>
    <row r="7" s="1" customFormat="1" ht="33.75" customHeight="1" spans="1:3">
      <c r="A7" s="14" t="s">
        <v>892</v>
      </c>
      <c r="B7" s="15">
        <v>1.12</v>
      </c>
      <c r="C7" s="15">
        <v>1.12</v>
      </c>
    </row>
    <row r="8" s="1" customFormat="1" ht="33.75" customHeight="1" spans="1:3">
      <c r="A8" s="14" t="s">
        <v>893</v>
      </c>
      <c r="B8" s="15">
        <f>B5+B6-B7</f>
        <v>11.73</v>
      </c>
      <c r="C8" s="15">
        <v>11.73</v>
      </c>
    </row>
    <row r="9" s="1" customFormat="1" ht="33.75" customHeight="1" spans="1:3">
      <c r="A9" s="14" t="s">
        <v>894</v>
      </c>
      <c r="B9" s="15">
        <v>12.51</v>
      </c>
      <c r="C9" s="15">
        <v>12.51</v>
      </c>
    </row>
    <row r="10" s="1" customFormat="1" ht="33.75" customHeight="1" spans="1:3">
      <c r="A10" s="14" t="s">
        <v>895</v>
      </c>
      <c r="B10" s="15">
        <v>0</v>
      </c>
      <c r="C10" s="15">
        <v>0</v>
      </c>
    </row>
  </sheetData>
  <mergeCells count="1">
    <mergeCell ref="A2:C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10" sqref="F10"/>
    </sheetView>
  </sheetViews>
  <sheetFormatPr defaultColWidth="10" defaultRowHeight="14.25" outlineLevelCol="2"/>
  <cols>
    <col min="1" max="1" width="46.125" style="9" customWidth="1"/>
    <col min="2" max="3" width="17.625" style="9" customWidth="1"/>
    <col min="4" max="256" width="10" style="9"/>
    <col min="257" max="257" width="51.125" style="9" customWidth="1"/>
    <col min="258" max="258" width="21.75" style="9" customWidth="1"/>
    <col min="259" max="259" width="9.75" style="9" customWidth="1"/>
    <col min="260" max="512" width="10" style="9"/>
    <col min="513" max="513" width="51.125" style="9" customWidth="1"/>
    <col min="514" max="514" width="21.75" style="9" customWidth="1"/>
    <col min="515" max="515" width="9.75" style="9" customWidth="1"/>
    <col min="516" max="768" width="10" style="9"/>
    <col min="769" max="769" width="51.125" style="9" customWidth="1"/>
    <col min="770" max="770" width="21.75" style="9" customWidth="1"/>
    <col min="771" max="771" width="9.75" style="9" customWidth="1"/>
    <col min="772" max="1024" width="10" style="9"/>
    <col min="1025" max="1025" width="51.125" style="9" customWidth="1"/>
    <col min="1026" max="1026" width="21.75" style="9" customWidth="1"/>
    <col min="1027" max="1027" width="9.75" style="9" customWidth="1"/>
    <col min="1028" max="1280" width="10" style="9"/>
    <col min="1281" max="1281" width="51.125" style="9" customWidth="1"/>
    <col min="1282" max="1282" width="21.75" style="9" customWidth="1"/>
    <col min="1283" max="1283" width="9.75" style="9" customWidth="1"/>
    <col min="1284" max="1536" width="10" style="9"/>
    <col min="1537" max="1537" width="51.125" style="9" customWidth="1"/>
    <col min="1538" max="1538" width="21.75" style="9" customWidth="1"/>
    <col min="1539" max="1539" width="9.75" style="9" customWidth="1"/>
    <col min="1540" max="1792" width="10" style="9"/>
    <col min="1793" max="1793" width="51.125" style="9" customWidth="1"/>
    <col min="1794" max="1794" width="21.75" style="9" customWidth="1"/>
    <col min="1795" max="1795" width="9.75" style="9" customWidth="1"/>
    <col min="1796" max="2048" width="10" style="9"/>
    <col min="2049" max="2049" width="51.125" style="9" customWidth="1"/>
    <col min="2050" max="2050" width="21.75" style="9" customWidth="1"/>
    <col min="2051" max="2051" width="9.75" style="9" customWidth="1"/>
    <col min="2052" max="2304" width="10" style="9"/>
    <col min="2305" max="2305" width="51.125" style="9" customWidth="1"/>
    <col min="2306" max="2306" width="21.75" style="9" customWidth="1"/>
    <col min="2307" max="2307" width="9.75" style="9" customWidth="1"/>
    <col min="2308" max="2560" width="10" style="9"/>
    <col min="2561" max="2561" width="51.125" style="9" customWidth="1"/>
    <col min="2562" max="2562" width="21.75" style="9" customWidth="1"/>
    <col min="2563" max="2563" width="9.75" style="9" customWidth="1"/>
    <col min="2564" max="2816" width="10" style="9"/>
    <col min="2817" max="2817" width="51.125" style="9" customWidth="1"/>
    <col min="2818" max="2818" width="21.75" style="9" customWidth="1"/>
    <col min="2819" max="2819" width="9.75" style="9" customWidth="1"/>
    <col min="2820" max="3072" width="10" style="9"/>
    <col min="3073" max="3073" width="51.125" style="9" customWidth="1"/>
    <col min="3074" max="3074" width="21.75" style="9" customWidth="1"/>
    <col min="3075" max="3075" width="9.75" style="9" customWidth="1"/>
    <col min="3076" max="3328" width="10" style="9"/>
    <col min="3329" max="3329" width="51.125" style="9" customWidth="1"/>
    <col min="3330" max="3330" width="21.75" style="9" customWidth="1"/>
    <col min="3331" max="3331" width="9.75" style="9" customWidth="1"/>
    <col min="3332" max="3584" width="10" style="9"/>
    <col min="3585" max="3585" width="51.125" style="9" customWidth="1"/>
    <col min="3586" max="3586" width="21.75" style="9" customWidth="1"/>
    <col min="3587" max="3587" width="9.75" style="9" customWidth="1"/>
    <col min="3588" max="3840" width="10" style="9"/>
    <col min="3841" max="3841" width="51.125" style="9" customWidth="1"/>
    <col min="3842" max="3842" width="21.75" style="9" customWidth="1"/>
    <col min="3843" max="3843" width="9.75" style="9" customWidth="1"/>
    <col min="3844" max="4096" width="10" style="9"/>
    <col min="4097" max="4097" width="51.125" style="9" customWidth="1"/>
    <col min="4098" max="4098" width="21.75" style="9" customWidth="1"/>
    <col min="4099" max="4099" width="9.75" style="9" customWidth="1"/>
    <col min="4100" max="4352" width="10" style="9"/>
    <col min="4353" max="4353" width="51.125" style="9" customWidth="1"/>
    <col min="4354" max="4354" width="21.75" style="9" customWidth="1"/>
    <col min="4355" max="4355" width="9.75" style="9" customWidth="1"/>
    <col min="4356" max="4608" width="10" style="9"/>
    <col min="4609" max="4609" width="51.125" style="9" customWidth="1"/>
    <col min="4610" max="4610" width="21.75" style="9" customWidth="1"/>
    <col min="4611" max="4611" width="9.75" style="9" customWidth="1"/>
    <col min="4612" max="4864" width="10" style="9"/>
    <col min="4865" max="4865" width="51.125" style="9" customWidth="1"/>
    <col min="4866" max="4866" width="21.75" style="9" customWidth="1"/>
    <col min="4867" max="4867" width="9.75" style="9" customWidth="1"/>
    <col min="4868" max="5120" width="10" style="9"/>
    <col min="5121" max="5121" width="51.125" style="9" customWidth="1"/>
    <col min="5122" max="5122" width="21.75" style="9" customWidth="1"/>
    <col min="5123" max="5123" width="9.75" style="9" customWidth="1"/>
    <col min="5124" max="5376" width="10" style="9"/>
    <col min="5377" max="5377" width="51.125" style="9" customWidth="1"/>
    <col min="5378" max="5378" width="21.75" style="9" customWidth="1"/>
    <col min="5379" max="5379" width="9.75" style="9" customWidth="1"/>
    <col min="5380" max="5632" width="10" style="9"/>
    <col min="5633" max="5633" width="51.125" style="9" customWidth="1"/>
    <col min="5634" max="5634" width="21.75" style="9" customWidth="1"/>
    <col min="5635" max="5635" width="9.75" style="9" customWidth="1"/>
    <col min="5636" max="5888" width="10" style="9"/>
    <col min="5889" max="5889" width="51.125" style="9" customWidth="1"/>
    <col min="5890" max="5890" width="21.75" style="9" customWidth="1"/>
    <col min="5891" max="5891" width="9.75" style="9" customWidth="1"/>
    <col min="5892" max="6144" width="10" style="9"/>
    <col min="6145" max="6145" width="51.125" style="9" customWidth="1"/>
    <col min="6146" max="6146" width="21.75" style="9" customWidth="1"/>
    <col min="6147" max="6147" width="9.75" style="9" customWidth="1"/>
    <col min="6148" max="6400" width="10" style="9"/>
    <col min="6401" max="6401" width="51.125" style="9" customWidth="1"/>
    <col min="6402" max="6402" width="21.75" style="9" customWidth="1"/>
    <col min="6403" max="6403" width="9.75" style="9" customWidth="1"/>
    <col min="6404" max="6656" width="10" style="9"/>
    <col min="6657" max="6657" width="51.125" style="9" customWidth="1"/>
    <col min="6658" max="6658" width="21.75" style="9" customWidth="1"/>
    <col min="6659" max="6659" width="9.75" style="9" customWidth="1"/>
    <col min="6660" max="6912" width="10" style="9"/>
    <col min="6913" max="6913" width="51.125" style="9" customWidth="1"/>
    <col min="6914" max="6914" width="21.75" style="9" customWidth="1"/>
    <col min="6915" max="6915" width="9.75" style="9" customWidth="1"/>
    <col min="6916" max="7168" width="10" style="9"/>
    <col min="7169" max="7169" width="51.125" style="9" customWidth="1"/>
    <col min="7170" max="7170" width="21.75" style="9" customWidth="1"/>
    <col min="7171" max="7171" width="9.75" style="9" customWidth="1"/>
    <col min="7172" max="7424" width="10" style="9"/>
    <col min="7425" max="7425" width="51.125" style="9" customWidth="1"/>
    <col min="7426" max="7426" width="21.75" style="9" customWidth="1"/>
    <col min="7427" max="7427" width="9.75" style="9" customWidth="1"/>
    <col min="7428" max="7680" width="10" style="9"/>
    <col min="7681" max="7681" width="51.125" style="9" customWidth="1"/>
    <col min="7682" max="7682" width="21.75" style="9" customWidth="1"/>
    <col min="7683" max="7683" width="9.75" style="9" customWidth="1"/>
    <col min="7684" max="7936" width="10" style="9"/>
    <col min="7937" max="7937" width="51.125" style="9" customWidth="1"/>
    <col min="7938" max="7938" width="21.75" style="9" customWidth="1"/>
    <col min="7939" max="7939" width="9.75" style="9" customWidth="1"/>
    <col min="7940" max="8192" width="10" style="9"/>
    <col min="8193" max="8193" width="51.125" style="9" customWidth="1"/>
    <col min="8194" max="8194" width="21.75" style="9" customWidth="1"/>
    <col min="8195" max="8195" width="9.75" style="9" customWidth="1"/>
    <col min="8196" max="8448" width="10" style="9"/>
    <col min="8449" max="8449" width="51.125" style="9" customWidth="1"/>
    <col min="8450" max="8450" width="21.75" style="9" customWidth="1"/>
    <col min="8451" max="8451" width="9.75" style="9" customWidth="1"/>
    <col min="8452" max="8704" width="10" style="9"/>
    <col min="8705" max="8705" width="51.125" style="9" customWidth="1"/>
    <col min="8706" max="8706" width="21.75" style="9" customWidth="1"/>
    <col min="8707" max="8707" width="9.75" style="9" customWidth="1"/>
    <col min="8708" max="8960" width="10" style="9"/>
    <col min="8961" max="8961" width="51.125" style="9" customWidth="1"/>
    <col min="8962" max="8962" width="21.75" style="9" customWidth="1"/>
    <col min="8963" max="8963" width="9.75" style="9" customWidth="1"/>
    <col min="8964" max="9216" width="10" style="9"/>
    <col min="9217" max="9217" width="51.125" style="9" customWidth="1"/>
    <col min="9218" max="9218" width="21.75" style="9" customWidth="1"/>
    <col min="9219" max="9219" width="9.75" style="9" customWidth="1"/>
    <col min="9220" max="9472" width="10" style="9"/>
    <col min="9473" max="9473" width="51.125" style="9" customWidth="1"/>
    <col min="9474" max="9474" width="21.75" style="9" customWidth="1"/>
    <col min="9475" max="9475" width="9.75" style="9" customWidth="1"/>
    <col min="9476" max="9728" width="10" style="9"/>
    <col min="9729" max="9729" width="51.125" style="9" customWidth="1"/>
    <col min="9730" max="9730" width="21.75" style="9" customWidth="1"/>
    <col min="9731" max="9731" width="9.75" style="9" customWidth="1"/>
    <col min="9732" max="9984" width="10" style="9"/>
    <col min="9985" max="9985" width="51.125" style="9" customWidth="1"/>
    <col min="9986" max="9986" width="21.75" style="9" customWidth="1"/>
    <col min="9987" max="9987" width="9.75" style="9" customWidth="1"/>
    <col min="9988" max="10240" width="10" style="9"/>
    <col min="10241" max="10241" width="51.125" style="9" customWidth="1"/>
    <col min="10242" max="10242" width="21.75" style="9" customWidth="1"/>
    <col min="10243" max="10243" width="9.75" style="9" customWidth="1"/>
    <col min="10244" max="10496" width="10" style="9"/>
    <col min="10497" max="10497" width="51.125" style="9" customWidth="1"/>
    <col min="10498" max="10498" width="21.75" style="9" customWidth="1"/>
    <col min="10499" max="10499" width="9.75" style="9" customWidth="1"/>
    <col min="10500" max="10752" width="10" style="9"/>
    <col min="10753" max="10753" width="51.125" style="9" customWidth="1"/>
    <col min="10754" max="10754" width="21.75" style="9" customWidth="1"/>
    <col min="10755" max="10755" width="9.75" style="9" customWidth="1"/>
    <col min="10756" max="11008" width="10" style="9"/>
    <col min="11009" max="11009" width="51.125" style="9" customWidth="1"/>
    <col min="11010" max="11010" width="21.75" style="9" customWidth="1"/>
    <col min="11011" max="11011" width="9.75" style="9" customWidth="1"/>
    <col min="11012" max="11264" width="10" style="9"/>
    <col min="11265" max="11265" width="51.125" style="9" customWidth="1"/>
    <col min="11266" max="11266" width="21.75" style="9" customWidth="1"/>
    <col min="11267" max="11267" width="9.75" style="9" customWidth="1"/>
    <col min="11268" max="11520" width="10" style="9"/>
    <col min="11521" max="11521" width="51.125" style="9" customWidth="1"/>
    <col min="11522" max="11522" width="21.75" style="9" customWidth="1"/>
    <col min="11523" max="11523" width="9.75" style="9" customWidth="1"/>
    <col min="11524" max="11776" width="10" style="9"/>
    <col min="11777" max="11777" width="51.125" style="9" customWidth="1"/>
    <col min="11778" max="11778" width="21.75" style="9" customWidth="1"/>
    <col min="11779" max="11779" width="9.75" style="9" customWidth="1"/>
    <col min="11780" max="12032" width="10" style="9"/>
    <col min="12033" max="12033" width="51.125" style="9" customWidth="1"/>
    <col min="12034" max="12034" width="21.75" style="9" customWidth="1"/>
    <col min="12035" max="12035" width="9.75" style="9" customWidth="1"/>
    <col min="12036" max="12288" width="10" style="9"/>
    <col min="12289" max="12289" width="51.125" style="9" customWidth="1"/>
    <col min="12290" max="12290" width="21.75" style="9" customWidth="1"/>
    <col min="12291" max="12291" width="9.75" style="9" customWidth="1"/>
    <col min="12292" max="12544" width="10" style="9"/>
    <col min="12545" max="12545" width="51.125" style="9" customWidth="1"/>
    <col min="12546" max="12546" width="21.75" style="9" customWidth="1"/>
    <col min="12547" max="12547" width="9.75" style="9" customWidth="1"/>
    <col min="12548" max="12800" width="10" style="9"/>
    <col min="12801" max="12801" width="51.125" style="9" customWidth="1"/>
    <col min="12802" max="12802" width="21.75" style="9" customWidth="1"/>
    <col min="12803" max="12803" width="9.75" style="9" customWidth="1"/>
    <col min="12804" max="13056" width="10" style="9"/>
    <col min="13057" max="13057" width="51.125" style="9" customWidth="1"/>
    <col min="13058" max="13058" width="21.75" style="9" customWidth="1"/>
    <col min="13059" max="13059" width="9.75" style="9" customWidth="1"/>
    <col min="13060" max="13312" width="10" style="9"/>
    <col min="13313" max="13313" width="51.125" style="9" customWidth="1"/>
    <col min="13314" max="13314" width="21.75" style="9" customWidth="1"/>
    <col min="13315" max="13315" width="9.75" style="9" customWidth="1"/>
    <col min="13316" max="13568" width="10" style="9"/>
    <col min="13569" max="13569" width="51.125" style="9" customWidth="1"/>
    <col min="13570" max="13570" width="21.75" style="9" customWidth="1"/>
    <col min="13571" max="13571" width="9.75" style="9" customWidth="1"/>
    <col min="13572" max="13824" width="10" style="9"/>
    <col min="13825" max="13825" width="51.125" style="9" customWidth="1"/>
    <col min="13826" max="13826" width="21.75" style="9" customWidth="1"/>
    <col min="13827" max="13827" width="9.75" style="9" customWidth="1"/>
    <col min="13828" max="14080" width="10" style="9"/>
    <col min="14081" max="14081" width="51.125" style="9" customWidth="1"/>
    <col min="14082" max="14082" width="21.75" style="9" customWidth="1"/>
    <col min="14083" max="14083" width="9.75" style="9" customWidth="1"/>
    <col min="14084" max="14336" width="10" style="9"/>
    <col min="14337" max="14337" width="51.125" style="9" customWidth="1"/>
    <col min="14338" max="14338" width="21.75" style="9" customWidth="1"/>
    <col min="14339" max="14339" width="9.75" style="9" customWidth="1"/>
    <col min="14340" max="14592" width="10" style="9"/>
    <col min="14593" max="14593" width="51.125" style="9" customWidth="1"/>
    <col min="14594" max="14594" width="21.75" style="9" customWidth="1"/>
    <col min="14595" max="14595" width="9.75" style="9" customWidth="1"/>
    <col min="14596" max="14848" width="10" style="9"/>
    <col min="14849" max="14849" width="51.125" style="9" customWidth="1"/>
    <col min="14850" max="14850" width="21.75" style="9" customWidth="1"/>
    <col min="14851" max="14851" width="9.75" style="9" customWidth="1"/>
    <col min="14852" max="15104" width="10" style="9"/>
    <col min="15105" max="15105" width="51.125" style="9" customWidth="1"/>
    <col min="15106" max="15106" width="21.75" style="9" customWidth="1"/>
    <col min="15107" max="15107" width="9.75" style="9" customWidth="1"/>
    <col min="15108" max="15360" width="10" style="9"/>
    <col min="15361" max="15361" width="51.125" style="9" customWidth="1"/>
    <col min="15362" max="15362" width="21.75" style="9" customWidth="1"/>
    <col min="15363" max="15363" width="9.75" style="9" customWidth="1"/>
    <col min="15364" max="15616" width="10" style="9"/>
    <col min="15617" max="15617" width="51.125" style="9" customWidth="1"/>
    <col min="15618" max="15618" width="21.75" style="9" customWidth="1"/>
    <col min="15619" max="15619" width="9.75" style="9" customWidth="1"/>
    <col min="15620" max="15872" width="10" style="9"/>
    <col min="15873" max="15873" width="51.125" style="9" customWidth="1"/>
    <col min="15874" max="15874" width="21.75" style="9" customWidth="1"/>
    <col min="15875" max="15875" width="9.75" style="9" customWidth="1"/>
    <col min="15876" max="16128" width="10" style="9"/>
    <col min="16129" max="16129" width="51.125" style="9" customWidth="1"/>
    <col min="16130" max="16130" width="21.75" style="9" customWidth="1"/>
    <col min="16131" max="16131" width="9.75" style="9" customWidth="1"/>
    <col min="16132" max="16384" width="10" style="9"/>
  </cols>
  <sheetData>
    <row r="1" s="9" customFormat="1" ht="20.25" customHeight="1" spans="1:1">
      <c r="A1" s="2" t="s">
        <v>896</v>
      </c>
    </row>
    <row r="2" s="9" customFormat="1" ht="28.7" customHeight="1" spans="1:3">
      <c r="A2" s="10" t="s">
        <v>897</v>
      </c>
      <c r="B2" s="10"/>
      <c r="C2" s="10"/>
    </row>
    <row r="3" s="9" customFormat="1" ht="20.25" customHeight="1" spans="1:3">
      <c r="A3" s="11"/>
      <c r="B3" s="12"/>
      <c r="C3" s="12" t="s">
        <v>880</v>
      </c>
    </row>
    <row r="4" s="9" customFormat="1" ht="33.75" customHeight="1" spans="1:3">
      <c r="A4" s="13" t="s">
        <v>150</v>
      </c>
      <c r="B4" s="13" t="s">
        <v>888</v>
      </c>
      <c r="C4" s="13" t="s">
        <v>889</v>
      </c>
    </row>
    <row r="5" s="1" customFormat="1" ht="33.75" customHeight="1" spans="1:3">
      <c r="A5" s="14" t="s">
        <v>898</v>
      </c>
      <c r="B5" s="15">
        <v>17.9</v>
      </c>
      <c r="C5" s="15">
        <v>17.9</v>
      </c>
    </row>
    <row r="6" s="1" customFormat="1" ht="33.75" customHeight="1" spans="1:3">
      <c r="A6" s="14" t="s">
        <v>899</v>
      </c>
      <c r="B6" s="15">
        <v>14.19</v>
      </c>
      <c r="C6" s="15">
        <v>14.19</v>
      </c>
    </row>
    <row r="7" s="1" customFormat="1" ht="33.75" customHeight="1" spans="1:3">
      <c r="A7" s="14" t="s">
        <v>900</v>
      </c>
      <c r="B7" s="15">
        <v>0</v>
      </c>
      <c r="C7" s="15">
        <v>0</v>
      </c>
    </row>
    <row r="8" s="1" customFormat="1" ht="33.75" customHeight="1" spans="1:3">
      <c r="A8" s="14" t="s">
        <v>901</v>
      </c>
      <c r="B8" s="15">
        <f>B5+B6-B7</f>
        <v>32.09</v>
      </c>
      <c r="C8" s="15">
        <v>32.09</v>
      </c>
    </row>
    <row r="9" s="1" customFormat="1" ht="33.75" customHeight="1" spans="1:3">
      <c r="A9" s="14" t="s">
        <v>902</v>
      </c>
      <c r="B9" s="15">
        <v>32.09</v>
      </c>
      <c r="C9" s="15">
        <v>32.09</v>
      </c>
    </row>
    <row r="10" s="1" customFormat="1" ht="33.75" customHeight="1" spans="1:3">
      <c r="A10" s="14" t="s">
        <v>903</v>
      </c>
      <c r="B10" s="15">
        <v>0</v>
      </c>
      <c r="C10" s="15">
        <v>0</v>
      </c>
    </row>
  </sheetData>
  <mergeCells count="1">
    <mergeCell ref="A2:C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G32" sqref="G32"/>
    </sheetView>
  </sheetViews>
  <sheetFormatPr defaultColWidth="10" defaultRowHeight="14.25" outlineLevelCol="2"/>
  <cols>
    <col min="1" max="1" width="34.875" style="1" customWidth="1"/>
    <col min="2" max="3" width="21.125" style="1" customWidth="1"/>
    <col min="4" max="4" width="9.75" style="1" customWidth="1"/>
    <col min="5" max="256" width="10" style="1"/>
    <col min="257" max="257" width="31.125" style="1" customWidth="1"/>
    <col min="258" max="258" width="20.5" style="1" customWidth="1"/>
    <col min="259" max="259" width="25" style="1" customWidth="1"/>
    <col min="260" max="260" width="9.75" style="1" customWidth="1"/>
    <col min="261" max="512" width="10" style="1"/>
    <col min="513" max="513" width="31.125" style="1" customWidth="1"/>
    <col min="514" max="514" width="20.5" style="1" customWidth="1"/>
    <col min="515" max="515" width="25" style="1" customWidth="1"/>
    <col min="516" max="516" width="9.75" style="1" customWidth="1"/>
    <col min="517" max="768" width="10" style="1"/>
    <col min="769" max="769" width="31.125" style="1" customWidth="1"/>
    <col min="770" max="770" width="20.5" style="1" customWidth="1"/>
    <col min="771" max="771" width="25" style="1" customWidth="1"/>
    <col min="772" max="772" width="9.75" style="1" customWidth="1"/>
    <col min="773" max="1024" width="10" style="1"/>
    <col min="1025" max="1025" width="31.125" style="1" customWidth="1"/>
    <col min="1026" max="1026" width="20.5" style="1" customWidth="1"/>
    <col min="1027" max="1027" width="25" style="1" customWidth="1"/>
    <col min="1028" max="1028" width="9.75" style="1" customWidth="1"/>
    <col min="1029" max="1280" width="10" style="1"/>
    <col min="1281" max="1281" width="31.125" style="1" customWidth="1"/>
    <col min="1282" max="1282" width="20.5" style="1" customWidth="1"/>
    <col min="1283" max="1283" width="25" style="1" customWidth="1"/>
    <col min="1284" max="1284" width="9.75" style="1" customWidth="1"/>
    <col min="1285" max="1536" width="10" style="1"/>
    <col min="1537" max="1537" width="31.125" style="1" customWidth="1"/>
    <col min="1538" max="1538" width="20.5" style="1" customWidth="1"/>
    <col min="1539" max="1539" width="25" style="1" customWidth="1"/>
    <col min="1540" max="1540" width="9.75" style="1" customWidth="1"/>
    <col min="1541" max="1792" width="10" style="1"/>
    <col min="1793" max="1793" width="31.125" style="1" customWidth="1"/>
    <col min="1794" max="1794" width="20.5" style="1" customWidth="1"/>
    <col min="1795" max="1795" width="25" style="1" customWidth="1"/>
    <col min="1796" max="1796" width="9.75" style="1" customWidth="1"/>
    <col min="1797" max="2048" width="10" style="1"/>
    <col min="2049" max="2049" width="31.125" style="1" customWidth="1"/>
    <col min="2050" max="2050" width="20.5" style="1" customWidth="1"/>
    <col min="2051" max="2051" width="25" style="1" customWidth="1"/>
    <col min="2052" max="2052" width="9.75" style="1" customWidth="1"/>
    <col min="2053" max="2304" width="10" style="1"/>
    <col min="2305" max="2305" width="31.125" style="1" customWidth="1"/>
    <col min="2306" max="2306" width="20.5" style="1" customWidth="1"/>
    <col min="2307" max="2307" width="25" style="1" customWidth="1"/>
    <col min="2308" max="2308" width="9.75" style="1" customWidth="1"/>
    <col min="2309" max="2560" width="10" style="1"/>
    <col min="2561" max="2561" width="31.125" style="1" customWidth="1"/>
    <col min="2562" max="2562" width="20.5" style="1" customWidth="1"/>
    <col min="2563" max="2563" width="25" style="1" customWidth="1"/>
    <col min="2564" max="2564" width="9.75" style="1" customWidth="1"/>
    <col min="2565" max="2816" width="10" style="1"/>
    <col min="2817" max="2817" width="31.125" style="1" customWidth="1"/>
    <col min="2818" max="2818" width="20.5" style="1" customWidth="1"/>
    <col min="2819" max="2819" width="25" style="1" customWidth="1"/>
    <col min="2820" max="2820" width="9.75" style="1" customWidth="1"/>
    <col min="2821" max="3072" width="10" style="1"/>
    <col min="3073" max="3073" width="31.125" style="1" customWidth="1"/>
    <col min="3074" max="3074" width="20.5" style="1" customWidth="1"/>
    <col min="3075" max="3075" width="25" style="1" customWidth="1"/>
    <col min="3076" max="3076" width="9.75" style="1" customWidth="1"/>
    <col min="3077" max="3328" width="10" style="1"/>
    <col min="3329" max="3329" width="31.125" style="1" customWidth="1"/>
    <col min="3330" max="3330" width="20.5" style="1" customWidth="1"/>
    <col min="3331" max="3331" width="25" style="1" customWidth="1"/>
    <col min="3332" max="3332" width="9.75" style="1" customWidth="1"/>
    <col min="3333" max="3584" width="10" style="1"/>
    <col min="3585" max="3585" width="31.125" style="1" customWidth="1"/>
    <col min="3586" max="3586" width="20.5" style="1" customWidth="1"/>
    <col min="3587" max="3587" width="25" style="1" customWidth="1"/>
    <col min="3588" max="3588" width="9.75" style="1" customWidth="1"/>
    <col min="3589" max="3840" width="10" style="1"/>
    <col min="3841" max="3841" width="31.125" style="1" customWidth="1"/>
    <col min="3842" max="3842" width="20.5" style="1" customWidth="1"/>
    <col min="3843" max="3843" width="25" style="1" customWidth="1"/>
    <col min="3844" max="3844" width="9.75" style="1" customWidth="1"/>
    <col min="3845" max="4096" width="10" style="1"/>
    <col min="4097" max="4097" width="31.125" style="1" customWidth="1"/>
    <col min="4098" max="4098" width="20.5" style="1" customWidth="1"/>
    <col min="4099" max="4099" width="25" style="1" customWidth="1"/>
    <col min="4100" max="4100" width="9.75" style="1" customWidth="1"/>
    <col min="4101" max="4352" width="10" style="1"/>
    <col min="4353" max="4353" width="31.125" style="1" customWidth="1"/>
    <col min="4354" max="4354" width="20.5" style="1" customWidth="1"/>
    <col min="4355" max="4355" width="25" style="1" customWidth="1"/>
    <col min="4356" max="4356" width="9.75" style="1" customWidth="1"/>
    <col min="4357" max="4608" width="10" style="1"/>
    <col min="4609" max="4609" width="31.125" style="1" customWidth="1"/>
    <col min="4610" max="4610" width="20.5" style="1" customWidth="1"/>
    <col min="4611" max="4611" width="25" style="1" customWidth="1"/>
    <col min="4612" max="4612" width="9.75" style="1" customWidth="1"/>
    <col min="4613" max="4864" width="10" style="1"/>
    <col min="4865" max="4865" width="31.125" style="1" customWidth="1"/>
    <col min="4866" max="4866" width="20.5" style="1" customWidth="1"/>
    <col min="4867" max="4867" width="25" style="1" customWidth="1"/>
    <col min="4868" max="4868" width="9.75" style="1" customWidth="1"/>
    <col min="4869" max="5120" width="10" style="1"/>
    <col min="5121" max="5121" width="31.125" style="1" customWidth="1"/>
    <col min="5122" max="5122" width="20.5" style="1" customWidth="1"/>
    <col min="5123" max="5123" width="25" style="1" customWidth="1"/>
    <col min="5124" max="5124" width="9.75" style="1" customWidth="1"/>
    <col min="5125" max="5376" width="10" style="1"/>
    <col min="5377" max="5377" width="31.125" style="1" customWidth="1"/>
    <col min="5378" max="5378" width="20.5" style="1" customWidth="1"/>
    <col min="5379" max="5379" width="25" style="1" customWidth="1"/>
    <col min="5380" max="5380" width="9.75" style="1" customWidth="1"/>
    <col min="5381" max="5632" width="10" style="1"/>
    <col min="5633" max="5633" width="31.125" style="1" customWidth="1"/>
    <col min="5634" max="5634" width="20.5" style="1" customWidth="1"/>
    <col min="5635" max="5635" width="25" style="1" customWidth="1"/>
    <col min="5636" max="5636" width="9.75" style="1" customWidth="1"/>
    <col min="5637" max="5888" width="10" style="1"/>
    <col min="5889" max="5889" width="31.125" style="1" customWidth="1"/>
    <col min="5890" max="5890" width="20.5" style="1" customWidth="1"/>
    <col min="5891" max="5891" width="25" style="1" customWidth="1"/>
    <col min="5892" max="5892" width="9.75" style="1" customWidth="1"/>
    <col min="5893" max="6144" width="10" style="1"/>
    <col min="6145" max="6145" width="31.125" style="1" customWidth="1"/>
    <col min="6146" max="6146" width="20.5" style="1" customWidth="1"/>
    <col min="6147" max="6147" width="25" style="1" customWidth="1"/>
    <col min="6148" max="6148" width="9.75" style="1" customWidth="1"/>
    <col min="6149" max="6400" width="10" style="1"/>
    <col min="6401" max="6401" width="31.125" style="1" customWidth="1"/>
    <col min="6402" max="6402" width="20.5" style="1" customWidth="1"/>
    <col min="6403" max="6403" width="25" style="1" customWidth="1"/>
    <col min="6404" max="6404" width="9.75" style="1" customWidth="1"/>
    <col min="6405" max="6656" width="10" style="1"/>
    <col min="6657" max="6657" width="31.125" style="1" customWidth="1"/>
    <col min="6658" max="6658" width="20.5" style="1" customWidth="1"/>
    <col min="6659" max="6659" width="25" style="1" customWidth="1"/>
    <col min="6660" max="6660" width="9.75" style="1" customWidth="1"/>
    <col min="6661" max="6912" width="10" style="1"/>
    <col min="6913" max="6913" width="31.125" style="1" customWidth="1"/>
    <col min="6914" max="6914" width="20.5" style="1" customWidth="1"/>
    <col min="6915" max="6915" width="25" style="1" customWidth="1"/>
    <col min="6916" max="6916" width="9.75" style="1" customWidth="1"/>
    <col min="6917" max="7168" width="10" style="1"/>
    <col min="7169" max="7169" width="31.125" style="1" customWidth="1"/>
    <col min="7170" max="7170" width="20.5" style="1" customWidth="1"/>
    <col min="7171" max="7171" width="25" style="1" customWidth="1"/>
    <col min="7172" max="7172" width="9.75" style="1" customWidth="1"/>
    <col min="7173" max="7424" width="10" style="1"/>
    <col min="7425" max="7425" width="31.125" style="1" customWidth="1"/>
    <col min="7426" max="7426" width="20.5" style="1" customWidth="1"/>
    <col min="7427" max="7427" width="25" style="1" customWidth="1"/>
    <col min="7428" max="7428" width="9.75" style="1" customWidth="1"/>
    <col min="7429" max="7680" width="10" style="1"/>
    <col min="7681" max="7681" width="31.125" style="1" customWidth="1"/>
    <col min="7682" max="7682" width="20.5" style="1" customWidth="1"/>
    <col min="7683" max="7683" width="25" style="1" customWidth="1"/>
    <col min="7684" max="7684" width="9.75" style="1" customWidth="1"/>
    <col min="7685" max="7936" width="10" style="1"/>
    <col min="7937" max="7937" width="31.125" style="1" customWidth="1"/>
    <col min="7938" max="7938" width="20.5" style="1" customWidth="1"/>
    <col min="7939" max="7939" width="25" style="1" customWidth="1"/>
    <col min="7940" max="7940" width="9.75" style="1" customWidth="1"/>
    <col min="7941" max="8192" width="10" style="1"/>
    <col min="8193" max="8193" width="31.125" style="1" customWidth="1"/>
    <col min="8194" max="8194" width="20.5" style="1" customWidth="1"/>
    <col min="8195" max="8195" width="25" style="1" customWidth="1"/>
    <col min="8196" max="8196" width="9.75" style="1" customWidth="1"/>
    <col min="8197" max="8448" width="10" style="1"/>
    <col min="8449" max="8449" width="31.125" style="1" customWidth="1"/>
    <col min="8450" max="8450" width="20.5" style="1" customWidth="1"/>
    <col min="8451" max="8451" width="25" style="1" customWidth="1"/>
    <col min="8452" max="8452" width="9.75" style="1" customWidth="1"/>
    <col min="8453" max="8704" width="10" style="1"/>
    <col min="8705" max="8705" width="31.125" style="1" customWidth="1"/>
    <col min="8706" max="8706" width="20.5" style="1" customWidth="1"/>
    <col min="8707" max="8707" width="25" style="1" customWidth="1"/>
    <col min="8708" max="8708" width="9.75" style="1" customWidth="1"/>
    <col min="8709" max="8960" width="10" style="1"/>
    <col min="8961" max="8961" width="31.125" style="1" customWidth="1"/>
    <col min="8962" max="8962" width="20.5" style="1" customWidth="1"/>
    <col min="8963" max="8963" width="25" style="1" customWidth="1"/>
    <col min="8964" max="8964" width="9.75" style="1" customWidth="1"/>
    <col min="8965" max="9216" width="10" style="1"/>
    <col min="9217" max="9217" width="31.125" style="1" customWidth="1"/>
    <col min="9218" max="9218" width="20.5" style="1" customWidth="1"/>
    <col min="9219" max="9219" width="25" style="1" customWidth="1"/>
    <col min="9220" max="9220" width="9.75" style="1" customWidth="1"/>
    <col min="9221" max="9472" width="10" style="1"/>
    <col min="9473" max="9473" width="31.125" style="1" customWidth="1"/>
    <col min="9474" max="9474" width="20.5" style="1" customWidth="1"/>
    <col min="9475" max="9475" width="25" style="1" customWidth="1"/>
    <col min="9476" max="9476" width="9.75" style="1" customWidth="1"/>
    <col min="9477" max="9728" width="10" style="1"/>
    <col min="9729" max="9729" width="31.125" style="1" customWidth="1"/>
    <col min="9730" max="9730" width="20.5" style="1" customWidth="1"/>
    <col min="9731" max="9731" width="25" style="1" customWidth="1"/>
    <col min="9732" max="9732" width="9.75" style="1" customWidth="1"/>
    <col min="9733" max="9984" width="10" style="1"/>
    <col min="9985" max="9985" width="31.125" style="1" customWidth="1"/>
    <col min="9986" max="9986" width="20.5" style="1" customWidth="1"/>
    <col min="9987" max="9987" width="25" style="1" customWidth="1"/>
    <col min="9988" max="9988" width="9.75" style="1" customWidth="1"/>
    <col min="9989" max="10240" width="10" style="1"/>
    <col min="10241" max="10241" width="31.125" style="1" customWidth="1"/>
    <col min="10242" max="10242" width="20.5" style="1" customWidth="1"/>
    <col min="10243" max="10243" width="25" style="1" customWidth="1"/>
    <col min="10244" max="10244" width="9.75" style="1" customWidth="1"/>
    <col min="10245" max="10496" width="10" style="1"/>
    <col min="10497" max="10497" width="31.125" style="1" customWidth="1"/>
    <col min="10498" max="10498" width="20.5" style="1" customWidth="1"/>
    <col min="10499" max="10499" width="25" style="1" customWidth="1"/>
    <col min="10500" max="10500" width="9.75" style="1" customWidth="1"/>
    <col min="10501" max="10752" width="10" style="1"/>
    <col min="10753" max="10753" width="31.125" style="1" customWidth="1"/>
    <col min="10754" max="10754" width="20.5" style="1" customWidth="1"/>
    <col min="10755" max="10755" width="25" style="1" customWidth="1"/>
    <col min="10756" max="10756" width="9.75" style="1" customWidth="1"/>
    <col min="10757" max="11008" width="10" style="1"/>
    <col min="11009" max="11009" width="31.125" style="1" customWidth="1"/>
    <col min="11010" max="11010" width="20.5" style="1" customWidth="1"/>
    <col min="11011" max="11011" width="25" style="1" customWidth="1"/>
    <col min="11012" max="11012" width="9.75" style="1" customWidth="1"/>
    <col min="11013" max="11264" width="10" style="1"/>
    <col min="11265" max="11265" width="31.125" style="1" customWidth="1"/>
    <col min="11266" max="11266" width="20.5" style="1" customWidth="1"/>
    <col min="11267" max="11267" width="25" style="1" customWidth="1"/>
    <col min="11268" max="11268" width="9.75" style="1" customWidth="1"/>
    <col min="11269" max="11520" width="10" style="1"/>
    <col min="11521" max="11521" width="31.125" style="1" customWidth="1"/>
    <col min="11522" max="11522" width="20.5" style="1" customWidth="1"/>
    <col min="11523" max="11523" width="25" style="1" customWidth="1"/>
    <col min="11524" max="11524" width="9.75" style="1" customWidth="1"/>
    <col min="11525" max="11776" width="10" style="1"/>
    <col min="11777" max="11777" width="31.125" style="1" customWidth="1"/>
    <col min="11778" max="11778" width="20.5" style="1" customWidth="1"/>
    <col min="11779" max="11779" width="25" style="1" customWidth="1"/>
    <col min="11780" max="11780" width="9.75" style="1" customWidth="1"/>
    <col min="11781" max="12032" width="10" style="1"/>
    <col min="12033" max="12033" width="31.125" style="1" customWidth="1"/>
    <col min="12034" max="12034" width="20.5" style="1" customWidth="1"/>
    <col min="12035" max="12035" width="25" style="1" customWidth="1"/>
    <col min="12036" max="12036" width="9.75" style="1" customWidth="1"/>
    <col min="12037" max="12288" width="10" style="1"/>
    <col min="12289" max="12289" width="31.125" style="1" customWidth="1"/>
    <col min="12290" max="12290" width="20.5" style="1" customWidth="1"/>
    <col min="12291" max="12291" width="25" style="1" customWidth="1"/>
    <col min="12292" max="12292" width="9.75" style="1" customWidth="1"/>
    <col min="12293" max="12544" width="10" style="1"/>
    <col min="12545" max="12545" width="31.125" style="1" customWidth="1"/>
    <col min="12546" max="12546" width="20.5" style="1" customWidth="1"/>
    <col min="12547" max="12547" width="25" style="1" customWidth="1"/>
    <col min="12548" max="12548" width="9.75" style="1" customWidth="1"/>
    <col min="12549" max="12800" width="10" style="1"/>
    <col min="12801" max="12801" width="31.125" style="1" customWidth="1"/>
    <col min="12802" max="12802" width="20.5" style="1" customWidth="1"/>
    <col min="12803" max="12803" width="25" style="1" customWidth="1"/>
    <col min="12804" max="12804" width="9.75" style="1" customWidth="1"/>
    <col min="12805" max="13056" width="10" style="1"/>
    <col min="13057" max="13057" width="31.125" style="1" customWidth="1"/>
    <col min="13058" max="13058" width="20.5" style="1" customWidth="1"/>
    <col min="13059" max="13059" width="25" style="1" customWidth="1"/>
    <col min="13060" max="13060" width="9.75" style="1" customWidth="1"/>
    <col min="13061" max="13312" width="10" style="1"/>
    <col min="13313" max="13313" width="31.125" style="1" customWidth="1"/>
    <col min="13314" max="13314" width="20.5" style="1" customWidth="1"/>
    <col min="13315" max="13315" width="25" style="1" customWidth="1"/>
    <col min="13316" max="13316" width="9.75" style="1" customWidth="1"/>
    <col min="13317" max="13568" width="10" style="1"/>
    <col min="13569" max="13569" width="31.125" style="1" customWidth="1"/>
    <col min="13570" max="13570" width="20.5" style="1" customWidth="1"/>
    <col min="13571" max="13571" width="25" style="1" customWidth="1"/>
    <col min="13572" max="13572" width="9.75" style="1" customWidth="1"/>
    <col min="13573" max="13824" width="10" style="1"/>
    <col min="13825" max="13825" width="31.125" style="1" customWidth="1"/>
    <col min="13826" max="13826" width="20.5" style="1" customWidth="1"/>
    <col min="13827" max="13827" width="25" style="1" customWidth="1"/>
    <col min="13828" max="13828" width="9.75" style="1" customWidth="1"/>
    <col min="13829" max="14080" width="10" style="1"/>
    <col min="14081" max="14081" width="31.125" style="1" customWidth="1"/>
    <col min="14082" max="14082" width="20.5" style="1" customWidth="1"/>
    <col min="14083" max="14083" width="25" style="1" customWidth="1"/>
    <col min="14084" max="14084" width="9.75" style="1" customWidth="1"/>
    <col min="14085" max="14336" width="10" style="1"/>
    <col min="14337" max="14337" width="31.125" style="1" customWidth="1"/>
    <col min="14338" max="14338" width="20.5" style="1" customWidth="1"/>
    <col min="14339" max="14339" width="25" style="1" customWidth="1"/>
    <col min="14340" max="14340" width="9.75" style="1" customWidth="1"/>
    <col min="14341" max="14592" width="10" style="1"/>
    <col min="14593" max="14593" width="31.125" style="1" customWidth="1"/>
    <col min="14594" max="14594" width="20.5" style="1" customWidth="1"/>
    <col min="14595" max="14595" width="25" style="1" customWidth="1"/>
    <col min="14596" max="14596" width="9.75" style="1" customWidth="1"/>
    <col min="14597" max="14848" width="10" style="1"/>
    <col min="14849" max="14849" width="31.125" style="1" customWidth="1"/>
    <col min="14850" max="14850" width="20.5" style="1" customWidth="1"/>
    <col min="14851" max="14851" width="25" style="1" customWidth="1"/>
    <col min="14852" max="14852" width="9.75" style="1" customWidth="1"/>
    <col min="14853" max="15104" width="10" style="1"/>
    <col min="15105" max="15105" width="31.125" style="1" customWidth="1"/>
    <col min="15106" max="15106" width="20.5" style="1" customWidth="1"/>
    <col min="15107" max="15107" width="25" style="1" customWidth="1"/>
    <col min="15108" max="15108" width="9.75" style="1" customWidth="1"/>
    <col min="15109" max="15360" width="10" style="1"/>
    <col min="15361" max="15361" width="31.125" style="1" customWidth="1"/>
    <col min="15362" max="15362" width="20.5" style="1" customWidth="1"/>
    <col min="15363" max="15363" width="25" style="1" customWidth="1"/>
    <col min="15364" max="15364" width="9.75" style="1" customWidth="1"/>
    <col min="15365" max="15616" width="10" style="1"/>
    <col min="15617" max="15617" width="31.125" style="1" customWidth="1"/>
    <col min="15618" max="15618" width="20.5" style="1" customWidth="1"/>
    <col min="15619" max="15619" width="25" style="1" customWidth="1"/>
    <col min="15620" max="15620" width="9.75" style="1" customWidth="1"/>
    <col min="15621" max="15872" width="10" style="1"/>
    <col min="15873" max="15873" width="31.125" style="1" customWidth="1"/>
    <col min="15874" max="15874" width="20.5" style="1" customWidth="1"/>
    <col min="15875" max="15875" width="25" style="1" customWidth="1"/>
    <col min="15876" max="15876" width="9.75" style="1" customWidth="1"/>
    <col min="15877" max="16128" width="10" style="1"/>
    <col min="16129" max="16129" width="31.125" style="1" customWidth="1"/>
    <col min="16130" max="16130" width="20.5" style="1" customWidth="1"/>
    <col min="16131" max="16131" width="25" style="1" customWidth="1"/>
    <col min="16132" max="16132" width="9.75" style="1" customWidth="1"/>
    <col min="16133" max="16384" width="10" style="1"/>
  </cols>
  <sheetData>
    <row r="1" s="1" customFormat="1" ht="25.5" customHeight="1" spans="1:1">
      <c r="A1" s="2" t="s">
        <v>904</v>
      </c>
    </row>
    <row r="2" s="1" customFormat="1" ht="39" customHeight="1" spans="1:3">
      <c r="A2" s="3" t="s">
        <v>905</v>
      </c>
      <c r="B2" s="3"/>
      <c r="C2" s="3"/>
    </row>
    <row r="3" s="1" customFormat="1" ht="24" customHeight="1" spans="3:3">
      <c r="C3" s="4" t="s">
        <v>880</v>
      </c>
    </row>
    <row r="4" s="1" customFormat="1" ht="22.5" customHeight="1" spans="1:3">
      <c r="A4" s="5" t="s">
        <v>150</v>
      </c>
      <c r="B4" s="5" t="s">
        <v>888</v>
      </c>
      <c r="C4" s="5" t="s">
        <v>889</v>
      </c>
    </row>
    <row r="5" s="1" customFormat="1" ht="22.5" customHeight="1" spans="1:3">
      <c r="A5" s="6" t="s">
        <v>906</v>
      </c>
      <c r="B5" s="7">
        <f>B6+B8</f>
        <v>16.49</v>
      </c>
      <c r="C5" s="7">
        <f>C6+C8</f>
        <v>16.49</v>
      </c>
    </row>
    <row r="6" s="1" customFormat="1" ht="22.5" customHeight="1" spans="1:3">
      <c r="A6" s="8" t="s">
        <v>907</v>
      </c>
      <c r="B6" s="7">
        <v>2.3</v>
      </c>
      <c r="C6" s="7">
        <v>2.3</v>
      </c>
    </row>
    <row r="7" s="1" customFormat="1" ht="22.5" customHeight="1" spans="1:3">
      <c r="A7" s="8" t="s">
        <v>908</v>
      </c>
      <c r="B7" s="7">
        <v>1.58</v>
      </c>
      <c r="C7" s="7">
        <v>1.58</v>
      </c>
    </row>
    <row r="8" s="1" customFormat="1" ht="22.5" customHeight="1" spans="1:3">
      <c r="A8" s="8" t="s">
        <v>909</v>
      </c>
      <c r="B8" s="7">
        <v>14.19</v>
      </c>
      <c r="C8" s="7">
        <v>14.19</v>
      </c>
    </row>
    <row r="9" s="1" customFormat="1" ht="22.5" customHeight="1" spans="1:3">
      <c r="A9" s="8" t="s">
        <v>908</v>
      </c>
      <c r="B9" s="7">
        <v>0.94</v>
      </c>
      <c r="C9" s="7">
        <v>0.94</v>
      </c>
    </row>
    <row r="10" s="1" customFormat="1" ht="22.5" customHeight="1" spans="1:3">
      <c r="A10" s="6" t="s">
        <v>910</v>
      </c>
      <c r="B10" s="7">
        <v>0.13</v>
      </c>
      <c r="C10" s="7">
        <v>0.13</v>
      </c>
    </row>
    <row r="11" s="1" customFormat="1" ht="22.5" customHeight="1" spans="1:3">
      <c r="A11" s="8" t="s">
        <v>907</v>
      </c>
      <c r="B11" s="7">
        <v>1.12</v>
      </c>
      <c r="C11" s="7">
        <v>1.12</v>
      </c>
    </row>
    <row r="12" s="1" customFormat="1" ht="22.5" customHeight="1" spans="1:3">
      <c r="A12" s="8" t="s">
        <v>909</v>
      </c>
      <c r="B12" s="7">
        <v>0</v>
      </c>
      <c r="C12" s="7">
        <v>0</v>
      </c>
    </row>
    <row r="13" s="1" customFormat="1" ht="22.5" customHeight="1" spans="1:3">
      <c r="A13" s="6" t="s">
        <v>911</v>
      </c>
      <c r="B13" s="7">
        <f>B14+B15</f>
        <v>0.93</v>
      </c>
      <c r="C13" s="7">
        <f>C14+C15</f>
        <v>0.93</v>
      </c>
    </row>
    <row r="14" s="1" customFormat="1" ht="22.5" customHeight="1" spans="1:3">
      <c r="A14" s="8" t="s">
        <v>907</v>
      </c>
      <c r="B14" s="7">
        <v>0.36</v>
      </c>
      <c r="C14" s="7">
        <v>0.36</v>
      </c>
    </row>
    <row r="15" s="1" customFormat="1" ht="22.5" customHeight="1" spans="1:3">
      <c r="A15" s="8" t="s">
        <v>909</v>
      </c>
      <c r="B15" s="7">
        <v>0.57</v>
      </c>
      <c r="C15" s="7">
        <v>0.57</v>
      </c>
    </row>
    <row r="16" s="1" customFormat="1" ht="22.5" customHeight="1" spans="1:3">
      <c r="A16" s="6" t="s">
        <v>912</v>
      </c>
      <c r="B16" s="7">
        <f>B17+B20</f>
        <v>0.55</v>
      </c>
      <c r="C16" s="7">
        <f>C17+C20</f>
        <v>0.55</v>
      </c>
    </row>
    <row r="17" s="1" customFormat="1" ht="22.5" customHeight="1" spans="1:3">
      <c r="A17" s="8" t="s">
        <v>907</v>
      </c>
      <c r="B17" s="7">
        <f>B18+B19</f>
        <v>0.52</v>
      </c>
      <c r="C17" s="7">
        <f>C18+C19</f>
        <v>0.52</v>
      </c>
    </row>
    <row r="18" s="1" customFormat="1" ht="22.5" customHeight="1" spans="1:3">
      <c r="A18" s="8" t="s">
        <v>908</v>
      </c>
      <c r="B18" s="7">
        <v>0.47</v>
      </c>
      <c r="C18" s="7">
        <v>0.47</v>
      </c>
    </row>
    <row r="19" s="1" customFormat="1" ht="22.5" customHeight="1" spans="1:3">
      <c r="A19" s="8" t="s">
        <v>913</v>
      </c>
      <c r="B19" s="7">
        <v>0.05</v>
      </c>
      <c r="C19" s="7">
        <v>0.05</v>
      </c>
    </row>
    <row r="20" s="1" customFormat="1" ht="22.5" customHeight="1" spans="1:3">
      <c r="A20" s="8" t="s">
        <v>909</v>
      </c>
      <c r="B20" s="7">
        <f>B21+B22</f>
        <v>0.03</v>
      </c>
      <c r="C20" s="7">
        <f>C21+C22</f>
        <v>0.03</v>
      </c>
    </row>
    <row r="21" s="1" customFormat="1" ht="22.5" customHeight="1" spans="1:3">
      <c r="A21" s="8" t="s">
        <v>908</v>
      </c>
      <c r="B21" s="7"/>
      <c r="C21" s="7"/>
    </row>
    <row r="22" s="1" customFormat="1" ht="22.5" customHeight="1" spans="1:3">
      <c r="A22" s="8" t="s">
        <v>913</v>
      </c>
      <c r="B22" s="7">
        <v>0.03</v>
      </c>
      <c r="C22" s="7">
        <v>0.03</v>
      </c>
    </row>
    <row r="23" s="1" customFormat="1" ht="22.5" customHeight="1" spans="1:3">
      <c r="A23" s="6" t="s">
        <v>914</v>
      </c>
      <c r="B23" s="7">
        <f>B24+B25</f>
        <v>1.36</v>
      </c>
      <c r="C23" s="7">
        <f>C24+C25</f>
        <v>1.36</v>
      </c>
    </row>
    <row r="24" s="1" customFormat="1" ht="22.5" customHeight="1" spans="1:3">
      <c r="A24" s="8" t="s">
        <v>907</v>
      </c>
      <c r="B24" s="7">
        <v>0.36</v>
      </c>
      <c r="C24" s="7">
        <v>0.36</v>
      </c>
    </row>
    <row r="25" s="1" customFormat="1" ht="22.5" customHeight="1" spans="1:3">
      <c r="A25" s="8" t="s">
        <v>909</v>
      </c>
      <c r="B25" s="7">
        <v>1</v>
      </c>
      <c r="C25" s="7">
        <v>1</v>
      </c>
    </row>
    <row r="26" customHeight="1"/>
  </sheetData>
  <mergeCells count="1">
    <mergeCell ref="A2:C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目录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  <vt:lpstr>附表1-27</vt:lpstr>
      <vt:lpstr>附表1-28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2021-02-22T08:20:00Z</cp:lastPrinted>
  <dcterms:modified xsi:type="dcterms:W3CDTF">2025-03-05T10:19:19Z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8DA957A62FBF4B47A128BFC7D0244048_13</vt:lpwstr>
  </property>
</Properties>
</file>