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05" yWindow="-285" windowWidth="9870" windowHeight="9180" tabRatio="900" activeTab="9"/>
  </bookViews>
  <sheets>
    <sheet name="封面" sheetId="1" r:id="rId1"/>
    <sheet name="附表2-1" sheetId="2" r:id="rId2"/>
    <sheet name="附表2-2" sheetId="3" r:id="rId3"/>
    <sheet name="附表2-3" sheetId="4" r:id="rId4"/>
    <sheet name="附表2-4" sheetId="5" r:id="rId5"/>
    <sheet name="附表2-5" sheetId="6" r:id="rId6"/>
    <sheet name="附表2-6" sheetId="7" r:id="rId7"/>
    <sheet name="附表2-7" sheetId="8" r:id="rId8"/>
    <sheet name="附表2-8" sheetId="9" r:id="rId9"/>
    <sheet name="附表2-9" sheetId="10" r:id="rId10"/>
    <sheet name="附表2-10" sheetId="11" r:id="rId11"/>
    <sheet name="附表2-11" sheetId="12" r:id="rId12"/>
    <sheet name="附表2-12" sheetId="13" r:id="rId13"/>
    <sheet name="附表2-13" sheetId="14" r:id="rId14"/>
    <sheet name="附表2-14" sheetId="15" r:id="rId15"/>
    <sheet name="附表2-15" sheetId="16" r:id="rId16"/>
    <sheet name="附表2-16" sheetId="17" r:id="rId17"/>
    <sheet name="附表2-17" sheetId="18" r:id="rId18"/>
    <sheet name="附表2-18" sheetId="19" r:id="rId19"/>
    <sheet name="附表2-19" sheetId="20" r:id="rId20"/>
    <sheet name="附表2-20" sheetId="21" r:id="rId21"/>
    <sheet name="附表2-21" sheetId="22" r:id="rId22"/>
    <sheet name="附表2-22" sheetId="23" r:id="rId23"/>
    <sheet name="附表2-23" sheetId="24" r:id="rId24"/>
    <sheet name="附表2-24" sheetId="25" r:id="rId25"/>
    <sheet name="附表2-25" sheetId="26" r:id="rId26"/>
    <sheet name="附表2-26" sheetId="27" r:id="rId27"/>
    <sheet name="Sheet1" sheetId="28" r:id="rId28"/>
    <sheet name="Sheet2" sheetId="29" r:id="rId29"/>
    <sheet name="Sheet3" sheetId="30" r:id="rId30"/>
    <sheet name="Sheet4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11" hidden="1">'附表2-11'!$A$4:$B$34</definedName>
    <definedName name="_xlnm._FilterDatabase" localSheetId="12" hidden="1">'附表2-12'!$A$31:$E$38</definedName>
    <definedName name="_xlnm._FilterDatabase" localSheetId="13" hidden="1">'附表2-13'!$A$4:$F$55</definedName>
    <definedName name="_xlnm._FilterDatabase" localSheetId="5" hidden="1">'附表2-5'!$A$4:$D$4</definedName>
    <definedName name="_Order1" hidden="1">255</definedName>
    <definedName name="_Order2" hidden="1">255</definedName>
    <definedName name="_xlnm.Database" localSheetId="1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5">#REF!</definedName>
    <definedName name="_xlnm.Database" localSheetId="16">#REF!</definedName>
    <definedName name="_xlnm.Database" localSheetId="2">#REF!</definedName>
    <definedName name="_xlnm.Database" localSheetId="24">#REF!</definedName>
    <definedName name="_xlnm.Database" localSheetId="26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 localSheetId="7">#REF!</definedName>
    <definedName name="_xlnm.Database">#REF!</definedName>
    <definedName name="database2" localSheetId="1">#REF!</definedName>
    <definedName name="database2" localSheetId="10">#REF!</definedName>
    <definedName name="database2" localSheetId="11">#REF!</definedName>
    <definedName name="database2" localSheetId="12">#REF!</definedName>
    <definedName name="database2" localSheetId="13">#REF!</definedName>
    <definedName name="database2" localSheetId="15">#REF!</definedName>
    <definedName name="database2" localSheetId="16">#REF!</definedName>
    <definedName name="database2" localSheetId="2">#REF!</definedName>
    <definedName name="database2" localSheetId="24">#REF!</definedName>
    <definedName name="database2" localSheetId="26">#REF!</definedName>
    <definedName name="database2" localSheetId="3">#REF!</definedName>
    <definedName name="database2" localSheetId="4">#REF!</definedName>
    <definedName name="database2" localSheetId="6">#REF!</definedName>
    <definedName name="database2" localSheetId="7">#REF!</definedName>
    <definedName name="database2">#REF!</definedName>
    <definedName name="database3" localSheetId="1">#REF!</definedName>
    <definedName name="database3" localSheetId="10">#REF!</definedName>
    <definedName name="database3" localSheetId="11">#REF!</definedName>
    <definedName name="database3" localSheetId="12">#REF!</definedName>
    <definedName name="database3" localSheetId="13">#REF!</definedName>
    <definedName name="database3" localSheetId="15">#REF!</definedName>
    <definedName name="database3" localSheetId="16">#REF!</definedName>
    <definedName name="database3" localSheetId="2">#REF!</definedName>
    <definedName name="database3" localSheetId="24">#REF!</definedName>
    <definedName name="database3" localSheetId="26">#REF!</definedName>
    <definedName name="database3" localSheetId="3">#REF!</definedName>
    <definedName name="database3" localSheetId="4">#REF!</definedName>
    <definedName name="database3" localSheetId="6">#REF!</definedName>
    <definedName name="database3" localSheetId="7">#REF!</definedName>
    <definedName name="database3">#REF!</definedName>
    <definedName name="gxxe2003">[1]P1012001!$A$6:$E$117</definedName>
    <definedName name="hhhh" localSheetId="10">#REF!</definedName>
    <definedName name="hhhh" localSheetId="11">#REF!</definedName>
    <definedName name="hhhh" localSheetId="12">#REF!</definedName>
    <definedName name="hhhh" localSheetId="13">#REF!</definedName>
    <definedName name="hhhh" localSheetId="15">#REF!</definedName>
    <definedName name="hhhh" localSheetId="16">#REF!</definedName>
    <definedName name="hhhh" localSheetId="2">#REF!</definedName>
    <definedName name="hhhh" localSheetId="24">#REF!</definedName>
    <definedName name="hhhh" localSheetId="26">#REF!</definedName>
    <definedName name="hhhh" localSheetId="3">#REF!</definedName>
    <definedName name="hhhh" localSheetId="4">#REF!</definedName>
    <definedName name="hhhh" localSheetId="6">#REF!</definedName>
    <definedName name="hhhh" localSheetId="7">#REF!</definedName>
    <definedName name="hhhh">#REF!</definedName>
    <definedName name="kkkk" localSheetId="1">#REF!</definedName>
    <definedName name="kkkk" localSheetId="10">#REF!</definedName>
    <definedName name="kkkk" localSheetId="11">#REF!</definedName>
    <definedName name="kkkk" localSheetId="12">#REF!</definedName>
    <definedName name="kkkk" localSheetId="13">#REF!</definedName>
    <definedName name="kkkk" localSheetId="15">#REF!</definedName>
    <definedName name="kkkk" localSheetId="16">#REF!</definedName>
    <definedName name="kkkk" localSheetId="2">#REF!</definedName>
    <definedName name="kkkk" localSheetId="24">#REF!</definedName>
    <definedName name="kkkk" localSheetId="26">#REF!</definedName>
    <definedName name="kkkk" localSheetId="3">#REF!</definedName>
    <definedName name="kkkk" localSheetId="4">#REF!</definedName>
    <definedName name="kkkk" localSheetId="6">#REF!</definedName>
    <definedName name="kkkk" localSheetId="7">#REF!</definedName>
    <definedName name="kkkk">#REF!</definedName>
    <definedName name="_xlnm.Print_Area" localSheetId="1">'附表2-1'!$A$1:$F$43</definedName>
    <definedName name="_xlnm.Print_Area" localSheetId="10">'附表2-10'!$A$1:$F$28</definedName>
    <definedName name="_xlnm.Print_Area" localSheetId="11">'附表2-11'!$A$1:$F$40</definedName>
    <definedName name="_xlnm.Print_Area" localSheetId="12">'附表2-12'!$A$1:$F$25</definedName>
    <definedName name="_xlnm.Print_Area" localSheetId="13">'附表2-13'!$A$1:$F$40</definedName>
    <definedName name="_xlnm.Print_Area" localSheetId="14">'附表2-14'!$A$1:$H$13</definedName>
    <definedName name="_xlnm.Print_Area" localSheetId="15">'附表2-15'!$A$1:$F$13</definedName>
    <definedName name="_xlnm.Print_Area" localSheetId="16">'附表2-16'!$A$1:$E$17</definedName>
    <definedName name="_xlnm.Print_Area" localSheetId="17">'附表2-17'!$A$1:$F$23</definedName>
    <definedName name="_xlnm.Print_Area" localSheetId="18">'附表2-18'!$A$1:$E$39</definedName>
    <definedName name="_xlnm.Print_Area" localSheetId="19">'附表2-19'!$A$1:$F$17</definedName>
    <definedName name="_xlnm.Print_Area" localSheetId="2">'附表2-2'!$A$1:$F$41</definedName>
    <definedName name="_xlnm.Print_Area" localSheetId="20">'附表2-20'!$A$1:$F$17</definedName>
    <definedName name="_xlnm.Print_Area" localSheetId="21">'附表2-21'!$A$1:$F$70</definedName>
    <definedName name="_xlnm.Print_Area" localSheetId="22">'附表2-22'!$A$1:$F$52</definedName>
    <definedName name="_xlnm.Print_Area" localSheetId="23">'附表2-23'!$A$1:$C$13</definedName>
    <definedName name="_xlnm.Print_Area" localSheetId="24">'附表2-24'!$A$1:$C$13</definedName>
    <definedName name="_xlnm.Print_Area" localSheetId="25">'附表2-25'!$A$1:$C$14</definedName>
    <definedName name="_xlnm.Print_Area" localSheetId="26">'附表2-26'!$A$1:$C$14</definedName>
    <definedName name="_xlnm.Print_Area" localSheetId="3">'附表2-3'!$A$1:$F$44</definedName>
    <definedName name="_xlnm.Print_Area" localSheetId="4">'附表2-4'!$A$1:$F$44</definedName>
    <definedName name="_xlnm.Print_Area" localSheetId="5">'附表2-5'!$A$2:$F$558</definedName>
    <definedName name="_xlnm.Print_Area" localSheetId="6">'附表2-6'!$A$1:$D$17</definedName>
    <definedName name="_xlnm.Print_Area" localSheetId="7">'附表2-7'!$A$1:$D$56</definedName>
    <definedName name="_xlnm.Print_Area" localSheetId="8">'附表2-8'!$A$1:$H$50</definedName>
    <definedName name="_xlnm.Print_Area" localSheetId="9">'附表2-9'!#REF!</definedName>
    <definedName name="_xlnm.Print_Titles" localSheetId="13">'附表2-13'!$2:$4</definedName>
    <definedName name="_xlnm.Print_Titles" localSheetId="21">'附表2-21'!$1:$5</definedName>
    <definedName name="_xlnm.Print_Titles" localSheetId="22">'附表2-22'!$1:$5</definedName>
    <definedName name="_xlnm.Print_Titles" localSheetId="5">'附表2-5'!$4:$4</definedName>
    <definedName name="_xlnm.Print_Titles" localSheetId="7">'附表2-7'!$2:$4</definedName>
    <definedName name="_xlnm.Print_Titles" localSheetId="8">'附表2-8'!$1:$3</definedName>
    <definedName name="_xlnm.Print_Titles">#N/A</definedName>
    <definedName name="UU" localSheetId="1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5">#REF!</definedName>
    <definedName name="UU" localSheetId="16">#REF!</definedName>
    <definedName name="UU" localSheetId="2">#REF!</definedName>
    <definedName name="UU" localSheetId="24">#REF!</definedName>
    <definedName name="UU" localSheetId="26">#REF!</definedName>
    <definedName name="UU" localSheetId="3">#REF!</definedName>
    <definedName name="UU" localSheetId="4">#REF!</definedName>
    <definedName name="UU" localSheetId="6">#REF!</definedName>
    <definedName name="UU" localSheetId="7">#REF!</definedName>
    <definedName name="UU">#REF!</definedName>
    <definedName name="YY" localSheetId="1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5">#REF!</definedName>
    <definedName name="YY" localSheetId="16">#REF!</definedName>
    <definedName name="YY" localSheetId="2">#REF!</definedName>
    <definedName name="YY" localSheetId="24">#REF!</definedName>
    <definedName name="YY" localSheetId="26">#REF!</definedName>
    <definedName name="YY" localSheetId="3">#REF!</definedName>
    <definedName name="YY" localSheetId="4">#REF!</definedName>
    <definedName name="YY" localSheetId="6">#REF!</definedName>
    <definedName name="YY" localSheetId="7">#REF!</definedName>
    <definedName name="YY">#REF!</definedName>
    <definedName name="Z_1B8CC353_4DAD_466F_A79F_85C14D5E5BD0_.wvu.Cols" localSheetId="10" hidden="1">'附表2-10'!#REF!</definedName>
    <definedName name="Z_1B8CC353_4DAD_466F_A79F_85C14D5E5BD0_.wvu.PrintArea" localSheetId="10" hidden="1">'附表2-10'!$A$2:$B$19</definedName>
    <definedName name="Z_1B8CC353_4DAD_466F_A79F_85C14D5E5BD0_.wvu.PrintArea" localSheetId="11" hidden="1">'附表2-11'!$A$1:$B$34</definedName>
    <definedName name="Z_1B8CC353_4DAD_466F_A79F_85C14D5E5BD0_.wvu.PrintTitles" localSheetId="11" hidden="1">'附表2-11'!$A:$A,'附表2-11'!$1:$3</definedName>
    <definedName name="Z_1FEF1881_564B_4F03_AB90_64DC0D49B898_.wvu.FilterData" localSheetId="11" hidden="1">'附表2-11'!$A$4:$B$34</definedName>
    <definedName name="Z_1FEF1881_564B_4F03_AB90_64DC0D49B898_.wvu.PrintArea" localSheetId="1" hidden="1">'附表2-1'!$A$2:$D$20</definedName>
    <definedName name="Z_1FEF1881_564B_4F03_AB90_64DC0D49B898_.wvu.PrintArea" localSheetId="10" hidden="1">'附表2-10'!$A$2:$B$19</definedName>
    <definedName name="Z_1FEF1881_564B_4F03_AB90_64DC0D49B898_.wvu.PrintArea" localSheetId="11" hidden="1">'附表2-11'!$A$1:$B$34</definedName>
    <definedName name="Z_1FEF1881_564B_4F03_AB90_64DC0D49B898_.wvu.PrintTitles" localSheetId="11" hidden="1">'附表2-11'!$A:$A,'附表2-11'!$1:$3</definedName>
    <definedName name="Z_2455F9B6_6379_450B_A3E3_25D6D0230708_.wvu.Cols" localSheetId="12" hidden="1">'附表2-12'!#REF!,'附表2-12'!#REF!</definedName>
    <definedName name="Z_2455F9B6_6379_450B_A3E3_25D6D0230708_.wvu.Cols" localSheetId="13" hidden="1">'附表2-13'!#REF!,'附表2-13'!#REF!,'附表2-13'!#REF!</definedName>
    <definedName name="Z_2455F9B6_6379_450B_A3E3_25D6D0230708_.wvu.Cols" localSheetId="3" hidden="1">'附表2-3'!#REF!,'附表2-3'!#REF!</definedName>
    <definedName name="Z_2455F9B6_6379_450B_A3E3_25D6D0230708_.wvu.PrintArea" localSheetId="13" hidden="1">'附表2-13'!#REF!</definedName>
    <definedName name="Z_2455F9B6_6379_450B_A3E3_25D6D0230708_.wvu.PrintArea" localSheetId="3" hidden="1">'附表2-3'!#REF!</definedName>
    <definedName name="Z_2455F9B6_6379_450B_A3E3_25D6D0230708_.wvu.PrintTitles" localSheetId="13" hidden="1">'附表2-13'!#REF!,'附表2-13'!#REF!</definedName>
    <definedName name="Z_2455F9B6_6379_450B_A3E3_25D6D0230708_.wvu.Rows" localSheetId="3" hidden="1">'附表2-3'!#REF!</definedName>
    <definedName name="Z_3A7D6B19_105C_4E01_8F43_FEDD708FF2D5_.wvu.FilterData" localSheetId="11" hidden="1">'附表2-11'!$A$4:$B$34</definedName>
    <definedName name="Z_3A7D6B19_105C_4E01_8F43_FEDD708FF2D5_.wvu.PrintArea" localSheetId="1" hidden="1">'附表2-1'!$A$2:$D$20</definedName>
    <definedName name="Z_3A7D6B19_105C_4E01_8F43_FEDD708FF2D5_.wvu.PrintArea" localSheetId="10" hidden="1">'附表2-10'!$A$2:$B$19</definedName>
    <definedName name="Z_3A7D6B19_105C_4E01_8F43_FEDD708FF2D5_.wvu.PrintArea" localSheetId="11" hidden="1">'附表2-11'!$A$1:$B$34</definedName>
    <definedName name="Z_3A7D6B19_105C_4E01_8F43_FEDD708FF2D5_.wvu.PrintTitles" localSheetId="11" hidden="1">'附表2-11'!$A:$A,'附表2-11'!$1:$3</definedName>
    <definedName name="Z_7B52946E_CE3E_4980_8F9C_4BCB8C03E9C3_.wvu.Cols" localSheetId="10" hidden="1">'附表2-10'!#REF!</definedName>
    <definedName name="Z_7B52946E_CE3E_4980_8F9C_4BCB8C03E9C3_.wvu.PrintArea" localSheetId="10" hidden="1">'附表2-10'!$A$2:$B$19</definedName>
    <definedName name="Z_7B52946E_CE3E_4980_8F9C_4BCB8C03E9C3_.wvu.PrintArea" localSheetId="11" hidden="1">'附表2-11'!$A$1:$B$34</definedName>
    <definedName name="Z_7B52946E_CE3E_4980_8F9C_4BCB8C03E9C3_.wvu.PrintTitles" localSheetId="11" hidden="1">'附表2-11'!$A:$A,'附表2-11'!$1:$3</definedName>
    <definedName name="Z_A90EF151_48C7_4AD4_8951_4D7F01EE8713_.wvu.Cols" localSheetId="1" hidden="1">#REF!</definedName>
    <definedName name="Z_A90EF151_48C7_4AD4_8951_4D7F01EE8713_.wvu.Cols" localSheetId="12" hidden="1">'附表2-12'!#REF!</definedName>
    <definedName name="Z_A90EF151_48C7_4AD4_8951_4D7F01EE8713_.wvu.Cols" localSheetId="13" hidden="1">'附表2-13'!#REF!</definedName>
    <definedName name="Z_A90EF151_48C7_4AD4_8951_4D7F01EE8713_.wvu.Cols" localSheetId="3" hidden="1">'附表2-3'!#REF!</definedName>
    <definedName name="Z_A90EF151_48C7_4AD4_8951_4D7F01EE8713_.wvu.Cols" localSheetId="4" hidden="1">'附表2-4'!#REF!</definedName>
    <definedName name="Z_A90EF151_48C7_4AD4_8951_4D7F01EE8713_.wvu.PrintArea" localSheetId="1" hidden="1">#REF!</definedName>
    <definedName name="Z_A90EF151_48C7_4AD4_8951_4D7F01EE8713_.wvu.PrintArea" localSheetId="12" hidden="1">'附表2-12'!#REF!</definedName>
    <definedName name="Z_A90EF151_48C7_4AD4_8951_4D7F01EE8713_.wvu.PrintArea" localSheetId="13" hidden="1">'附表2-13'!#REF!</definedName>
    <definedName name="Z_A90EF151_48C7_4AD4_8951_4D7F01EE8713_.wvu.PrintArea" localSheetId="3" hidden="1">'附表2-3'!#REF!</definedName>
    <definedName name="Z_A90EF151_48C7_4AD4_8951_4D7F01EE8713_.wvu.PrintArea" localSheetId="4" hidden="1">'附表2-4'!#REF!</definedName>
    <definedName name="Z_A90EF151_48C7_4AD4_8951_4D7F01EE8713_.wvu.PrintTitles" localSheetId="13" hidden="1">'附表2-13'!#REF!,'附表2-13'!#REF!</definedName>
    <definedName name="Z_A90EF151_48C7_4AD4_8951_4D7F01EE8713_.wvu.Rows" localSheetId="12" hidden="1">'附表2-12'!#REF!</definedName>
    <definedName name="Z_CAD6146B_8F15_4369_9303_2BB10FC3C3E0_.wvu.Cols" localSheetId="1" hidden="1">'附表2-1'!#REF!</definedName>
    <definedName name="Z_CAD6146B_8F15_4369_9303_2BB10FC3C3E0_.wvu.Cols" localSheetId="3" hidden="1">'附表2-3'!#REF!</definedName>
    <definedName name="Z_CAD6146B_8F15_4369_9303_2BB10FC3C3E0_.wvu.PrintArea" localSheetId="1" hidden="1">#REF!</definedName>
    <definedName name="Z_CAD6146B_8F15_4369_9303_2BB10FC3C3E0_.wvu.PrintArea" localSheetId="10" hidden="1">'附表2-10'!$A$2:$B$19</definedName>
    <definedName name="Z_CAD6146B_8F15_4369_9303_2BB10FC3C3E0_.wvu.PrintArea" localSheetId="11" hidden="1">'附表2-11'!$A$1:$B$34</definedName>
    <definedName name="Z_CAD6146B_8F15_4369_9303_2BB10FC3C3E0_.wvu.PrintArea" localSheetId="4" hidden="1">'附表2-4'!#REF!</definedName>
    <definedName name="Z_CAD6146B_8F15_4369_9303_2BB10FC3C3E0_.wvu.PrintTitles" localSheetId="11" hidden="1">'附表2-11'!$A:$A,'附表2-11'!$1:$3</definedName>
    <definedName name="Z_CAD6146B_8F15_4369_9303_2BB10FC3C3E0_.wvu.PrintTitles" localSheetId="13" hidden="1">'附表2-13'!#REF!,'附表2-13'!#REF!</definedName>
    <definedName name="Z_CAD6146B_8F15_4369_9303_2BB10FC3C3E0_.wvu.Rows" localSheetId="1" hidden="1">'附表2-1'!#REF!</definedName>
    <definedName name="Z_F8CF60C6_4E8F_4A9F_9B0F_A4F77EE32117_.wvu.Cols" localSheetId="1" hidden="1">'附表2-1'!#REF!</definedName>
    <definedName name="Z_F8CF60C6_4E8F_4A9F_9B0F_A4F77EE32117_.wvu.Cols" localSheetId="3" hidden="1">'附表2-3'!#REF!,'附表2-3'!#REF!</definedName>
    <definedName name="Z_F8CF60C6_4E8F_4A9F_9B0F_A4F77EE32117_.wvu.PrintArea" localSheetId="1" hidden="1">#REF!</definedName>
    <definedName name="Z_F8CF60C6_4E8F_4A9F_9B0F_A4F77EE32117_.wvu.PrintArea" localSheetId="10" hidden="1">'附表2-10'!$A$2:$B$19</definedName>
    <definedName name="Z_F8CF60C6_4E8F_4A9F_9B0F_A4F77EE32117_.wvu.PrintArea" localSheetId="11" hidden="1">'附表2-11'!$A$1:$B$34</definedName>
    <definedName name="Z_F8CF60C6_4E8F_4A9F_9B0F_A4F77EE32117_.wvu.PrintArea" localSheetId="4" hidden="1">'附表2-4'!#REF!</definedName>
    <definedName name="Z_F8CF60C6_4E8F_4A9F_9B0F_A4F77EE32117_.wvu.PrintTitles" localSheetId="11" hidden="1">'附表2-11'!$A:$A,'附表2-11'!$1:$3</definedName>
    <definedName name="Z_F8CF60C6_4E8F_4A9F_9B0F_A4F77EE32117_.wvu.PrintTitles" localSheetId="13" hidden="1">'附表2-13'!#REF!,'附表2-13'!#REF!</definedName>
    <definedName name="Z_F8CF60C6_4E8F_4A9F_9B0F_A4F77EE32117_.wvu.Rows" localSheetId="1" hidden="1">'附表2-1'!#REF!</definedName>
    <definedName name="Z_F910A60A_9C17_4DD8_96F8_74AF061536EF_.wvu.Cols" localSheetId="12" hidden="1">'附表2-12'!#REF!</definedName>
    <definedName name="Z_F910A60A_9C17_4DD8_96F8_74AF061536EF_.wvu.Cols" localSheetId="13" hidden="1">'附表2-13'!#REF!</definedName>
    <definedName name="Z_FFF542D3_1EBE_4A26_871D_0D05BB1CC9BF_.wvu.Cols" localSheetId="1" hidden="1">#REF!</definedName>
    <definedName name="Z_FFF542D3_1EBE_4A26_871D_0D05BB1CC9BF_.wvu.Cols" localSheetId="10" hidden="1">'附表2-10'!#REF!</definedName>
    <definedName name="Z_FFF542D3_1EBE_4A26_871D_0D05BB1CC9BF_.wvu.Cols" localSheetId="11" hidden="1">'附表2-11'!#REF!,'附表2-11'!#REF!</definedName>
    <definedName name="Z_FFF542D3_1EBE_4A26_871D_0D05BB1CC9BF_.wvu.Cols" localSheetId="12" hidden="1">'附表2-12'!#REF!,'附表2-12'!#REF!</definedName>
    <definedName name="Z_FFF542D3_1EBE_4A26_871D_0D05BB1CC9BF_.wvu.Cols" localSheetId="13" hidden="1">'附表2-13'!#REF!,'附表2-13'!#REF!,'附表2-13'!#REF!</definedName>
    <definedName name="Z_FFF542D3_1EBE_4A26_871D_0D05BB1CC9BF_.wvu.Cols" localSheetId="3" hidden="1">'附表2-3'!#REF!,'附表2-3'!#REF!,'附表2-3'!#REF!</definedName>
    <definedName name="Z_FFF542D3_1EBE_4A26_871D_0D05BB1CC9BF_.wvu.Cols" localSheetId="4" hidden="1">'附表2-4'!#REF!</definedName>
    <definedName name="Z_FFF542D3_1EBE_4A26_871D_0D05BB1CC9BF_.wvu.PrintArea" localSheetId="1" hidden="1">'附表2-1'!$A$2:$D$20</definedName>
    <definedName name="Z_FFF542D3_1EBE_4A26_871D_0D05BB1CC9BF_.wvu.PrintArea" localSheetId="10" hidden="1">'附表2-10'!$A$2:$B$19</definedName>
    <definedName name="Z_FFF542D3_1EBE_4A26_871D_0D05BB1CC9BF_.wvu.PrintArea" localSheetId="11" hidden="1">'附表2-11'!$A$1:$B$32</definedName>
    <definedName name="Z_FFF542D3_1EBE_4A26_871D_0D05BB1CC9BF_.wvu.PrintArea" localSheetId="13" hidden="1">'附表2-13'!#REF!</definedName>
    <definedName name="Z_FFF542D3_1EBE_4A26_871D_0D05BB1CC9BF_.wvu.PrintArea" localSheetId="3" hidden="1">'附表2-3'!#REF!</definedName>
    <definedName name="Z_FFF542D3_1EBE_4A26_871D_0D05BB1CC9BF_.wvu.PrintTitles" localSheetId="11" hidden="1">'附表2-11'!$A:$A,'附表2-11'!$1:$3</definedName>
    <definedName name="Z_FFF542D3_1EBE_4A26_871D_0D05BB1CC9BF_.wvu.PrintTitles" localSheetId="13" hidden="1">'附表2-13'!#REF!,'附表2-13'!#REF!</definedName>
    <definedName name="Z_FFF542D3_1EBE_4A26_871D_0D05BB1CC9BF_.wvu.Rows" localSheetId="1" hidden="1">#REF!,#REF!,#REF!,#REF!</definedName>
    <definedName name="Z_FFF542D3_1EBE_4A26_871D_0D05BB1CC9BF_.wvu.Rows" localSheetId="3" hidden="1">'附表2-3'!#REF!</definedName>
    <definedName name="Z_FFF542D3_1EBE_4A26_871D_0D05BB1CC9BF_.wvu.Rows" localSheetId="4" hidden="1">'附表2-4'!#REF!,'附表2-4'!#REF!,'附表2-4'!#REF!,'附表2-4'!#REF!</definedName>
    <definedName name="地区名称" localSheetId="1">#REF!</definedName>
    <definedName name="地区名称" localSheetId="10">#REF!</definedName>
    <definedName name="地区名称" localSheetId="11">#REF!</definedName>
    <definedName name="地区名称" localSheetId="12">#REF!</definedName>
    <definedName name="地区名称" localSheetId="13">#REF!</definedName>
    <definedName name="地区名称" localSheetId="15">#REF!</definedName>
    <definedName name="地区名称" localSheetId="16">#REF!</definedName>
    <definedName name="地区名称" localSheetId="2">#REF!</definedName>
    <definedName name="地区名称" localSheetId="24">#REF!</definedName>
    <definedName name="地区名称" localSheetId="26">#REF!</definedName>
    <definedName name="地区名称" localSheetId="3">#REF!</definedName>
    <definedName name="地区名称" localSheetId="4">#REF!</definedName>
    <definedName name="地区名称" localSheetId="6">#REF!</definedName>
    <definedName name="地区名称" localSheetId="7">#REF!</definedName>
    <definedName name="地区名称">#REF!</definedName>
    <definedName name="福州" localSheetId="1">#REF!</definedName>
    <definedName name="福州" localSheetId="10">#REF!</definedName>
    <definedName name="福州" localSheetId="11">#REF!</definedName>
    <definedName name="福州" localSheetId="12">#REF!</definedName>
    <definedName name="福州" localSheetId="13">#REF!</definedName>
    <definedName name="福州" localSheetId="15">#REF!</definedName>
    <definedName name="福州" localSheetId="16">#REF!</definedName>
    <definedName name="福州" localSheetId="2">#REF!</definedName>
    <definedName name="福州" localSheetId="24">#REF!</definedName>
    <definedName name="福州" localSheetId="26">#REF!</definedName>
    <definedName name="福州" localSheetId="3">#REF!</definedName>
    <definedName name="福州" localSheetId="4">#REF!</definedName>
    <definedName name="福州" localSheetId="6">#REF!</definedName>
    <definedName name="福州" localSheetId="7">#REF!</definedName>
    <definedName name="福州">#REF!</definedName>
    <definedName name="汇率" localSheetId="1">#REF!</definedName>
    <definedName name="汇率" localSheetId="10">#REF!</definedName>
    <definedName name="汇率" localSheetId="11">#REF!</definedName>
    <definedName name="汇率" localSheetId="12">#REF!</definedName>
    <definedName name="汇率" localSheetId="13">#REF!</definedName>
    <definedName name="汇率" localSheetId="15">#REF!</definedName>
    <definedName name="汇率" localSheetId="16">#REF!</definedName>
    <definedName name="汇率" localSheetId="2">#REF!</definedName>
    <definedName name="汇率" localSheetId="24">#REF!</definedName>
    <definedName name="汇率" localSheetId="26">#REF!</definedName>
    <definedName name="汇率" localSheetId="3">#REF!</definedName>
    <definedName name="汇率" localSheetId="4">#REF!</definedName>
    <definedName name="汇率" localSheetId="6">#REF!</definedName>
    <definedName name="汇率" localSheetId="7">#REF!</definedName>
    <definedName name="汇率">#REF!</definedName>
    <definedName name="全额差额比例" localSheetId="10">'[2]C01-1'!#REF!</definedName>
    <definedName name="全额差额比例" localSheetId="11">'[2]C01-1'!#REF!</definedName>
    <definedName name="全额差额比例" localSheetId="12">'[2]C01-1'!#REF!</definedName>
    <definedName name="全额差额比例" localSheetId="13">'[2]C01-1'!#REF!</definedName>
    <definedName name="全额差额比例" localSheetId="15">'[2]C01-1'!#REF!</definedName>
    <definedName name="全额差额比例" localSheetId="16">'[2]C01-1'!#REF!</definedName>
    <definedName name="全额差额比例" localSheetId="2">'[2]C01-1'!#REF!</definedName>
    <definedName name="全额差额比例" localSheetId="24">'[3]C01-1'!#REF!</definedName>
    <definedName name="全额差额比例" localSheetId="26">'[3]C01-1'!#REF!</definedName>
    <definedName name="全额差额比例" localSheetId="3">'[2]C01-1'!#REF!</definedName>
    <definedName name="全额差额比例" localSheetId="4">'[2]C01-1'!#REF!</definedName>
    <definedName name="全额差额比例" localSheetId="6">'[2]C01-1'!#REF!</definedName>
    <definedName name="全额差额比例" localSheetId="7">'[2]C01-1'!#REF!</definedName>
    <definedName name="全额差额比例">'[3]C01-1'!#REF!</definedName>
    <definedName name="生产列1" localSheetId="1">#REF!</definedName>
    <definedName name="生产列1" localSheetId="10">#REF!</definedName>
    <definedName name="生产列1" localSheetId="11">#REF!</definedName>
    <definedName name="生产列1" localSheetId="12">#REF!</definedName>
    <definedName name="生产列1" localSheetId="13">#REF!</definedName>
    <definedName name="生产列1" localSheetId="15">#REF!</definedName>
    <definedName name="生产列1" localSheetId="16">#REF!</definedName>
    <definedName name="生产列1" localSheetId="2">#REF!</definedName>
    <definedName name="生产列1" localSheetId="24">#REF!</definedName>
    <definedName name="生产列1" localSheetId="26">#REF!</definedName>
    <definedName name="生产列1" localSheetId="3">#REF!</definedName>
    <definedName name="生产列1" localSheetId="4">#REF!</definedName>
    <definedName name="生产列1" localSheetId="6">#REF!</definedName>
    <definedName name="生产列1" localSheetId="7">#REF!</definedName>
    <definedName name="生产列1">#REF!</definedName>
    <definedName name="生产列11" localSheetId="1">#REF!</definedName>
    <definedName name="生产列11" localSheetId="10">#REF!</definedName>
    <definedName name="生产列11" localSheetId="11">#REF!</definedName>
    <definedName name="生产列11" localSheetId="12">#REF!</definedName>
    <definedName name="生产列11" localSheetId="13">#REF!</definedName>
    <definedName name="生产列11" localSheetId="15">#REF!</definedName>
    <definedName name="生产列11" localSheetId="16">#REF!</definedName>
    <definedName name="生产列11" localSheetId="2">#REF!</definedName>
    <definedName name="生产列11" localSheetId="24">#REF!</definedName>
    <definedName name="生产列11" localSheetId="26">#REF!</definedName>
    <definedName name="生产列11" localSheetId="3">#REF!</definedName>
    <definedName name="生产列11" localSheetId="4">#REF!</definedName>
    <definedName name="生产列11" localSheetId="6">#REF!</definedName>
    <definedName name="生产列11" localSheetId="7">#REF!</definedName>
    <definedName name="生产列11">#REF!</definedName>
    <definedName name="生产列15" localSheetId="1">#REF!</definedName>
    <definedName name="生产列15" localSheetId="10">#REF!</definedName>
    <definedName name="生产列15" localSheetId="11">#REF!</definedName>
    <definedName name="生产列15" localSheetId="12">#REF!</definedName>
    <definedName name="生产列15" localSheetId="13">#REF!</definedName>
    <definedName name="生产列15" localSheetId="15">#REF!</definedName>
    <definedName name="生产列15" localSheetId="16">#REF!</definedName>
    <definedName name="生产列15" localSheetId="2">#REF!</definedName>
    <definedName name="生产列15" localSheetId="24">#REF!</definedName>
    <definedName name="生产列15" localSheetId="26">#REF!</definedName>
    <definedName name="生产列15" localSheetId="3">#REF!</definedName>
    <definedName name="生产列15" localSheetId="4">#REF!</definedName>
    <definedName name="生产列15" localSheetId="6">#REF!</definedName>
    <definedName name="生产列15" localSheetId="7">#REF!</definedName>
    <definedName name="生产列15">#REF!</definedName>
    <definedName name="生产列16" localSheetId="1">#REF!</definedName>
    <definedName name="生产列16" localSheetId="10">#REF!</definedName>
    <definedName name="生产列16" localSheetId="11">#REF!</definedName>
    <definedName name="生产列16" localSheetId="12">#REF!</definedName>
    <definedName name="生产列16" localSheetId="13">#REF!</definedName>
    <definedName name="生产列16" localSheetId="15">#REF!</definedName>
    <definedName name="生产列16" localSheetId="16">#REF!</definedName>
    <definedName name="生产列16" localSheetId="2">#REF!</definedName>
    <definedName name="生产列16" localSheetId="24">#REF!</definedName>
    <definedName name="生产列16" localSheetId="26">#REF!</definedName>
    <definedName name="生产列16" localSheetId="3">#REF!</definedName>
    <definedName name="生产列16" localSheetId="4">#REF!</definedName>
    <definedName name="生产列16" localSheetId="6">#REF!</definedName>
    <definedName name="生产列16" localSheetId="7">#REF!</definedName>
    <definedName name="生产列16">#REF!</definedName>
    <definedName name="生产列17" localSheetId="1">#REF!</definedName>
    <definedName name="生产列17" localSheetId="10">#REF!</definedName>
    <definedName name="生产列17" localSheetId="11">#REF!</definedName>
    <definedName name="生产列17" localSheetId="12">#REF!</definedName>
    <definedName name="生产列17" localSheetId="13">#REF!</definedName>
    <definedName name="生产列17" localSheetId="15">#REF!</definedName>
    <definedName name="生产列17" localSheetId="16">#REF!</definedName>
    <definedName name="生产列17" localSheetId="2">#REF!</definedName>
    <definedName name="生产列17" localSheetId="24">#REF!</definedName>
    <definedName name="生产列17" localSheetId="26">#REF!</definedName>
    <definedName name="生产列17" localSheetId="3">#REF!</definedName>
    <definedName name="生产列17" localSheetId="4">#REF!</definedName>
    <definedName name="生产列17" localSheetId="6">#REF!</definedName>
    <definedName name="生产列17" localSheetId="7">#REF!</definedName>
    <definedName name="生产列17">#REF!</definedName>
    <definedName name="生产列19" localSheetId="1">#REF!</definedName>
    <definedName name="生产列19" localSheetId="10">#REF!</definedName>
    <definedName name="生产列19" localSheetId="11">#REF!</definedName>
    <definedName name="生产列19" localSheetId="12">#REF!</definedName>
    <definedName name="生产列19" localSheetId="13">#REF!</definedName>
    <definedName name="生产列19" localSheetId="15">#REF!</definedName>
    <definedName name="生产列19" localSheetId="16">#REF!</definedName>
    <definedName name="生产列19" localSheetId="2">#REF!</definedName>
    <definedName name="生产列19" localSheetId="24">#REF!</definedName>
    <definedName name="生产列19" localSheetId="26">#REF!</definedName>
    <definedName name="生产列19" localSheetId="3">#REF!</definedName>
    <definedName name="生产列19" localSheetId="4">#REF!</definedName>
    <definedName name="生产列19" localSheetId="6">#REF!</definedName>
    <definedName name="生产列19" localSheetId="7">#REF!</definedName>
    <definedName name="生产列19">#REF!</definedName>
    <definedName name="生产列2" localSheetId="1">#REF!</definedName>
    <definedName name="生产列2" localSheetId="10">#REF!</definedName>
    <definedName name="生产列2" localSheetId="11">#REF!</definedName>
    <definedName name="生产列2" localSheetId="12">#REF!</definedName>
    <definedName name="生产列2" localSheetId="13">#REF!</definedName>
    <definedName name="生产列2" localSheetId="15">#REF!</definedName>
    <definedName name="生产列2" localSheetId="16">#REF!</definedName>
    <definedName name="生产列2" localSheetId="2">#REF!</definedName>
    <definedName name="生产列2" localSheetId="24">#REF!</definedName>
    <definedName name="生产列2" localSheetId="26">#REF!</definedName>
    <definedName name="生产列2" localSheetId="3">#REF!</definedName>
    <definedName name="生产列2" localSheetId="4">#REF!</definedName>
    <definedName name="生产列2" localSheetId="6">#REF!</definedName>
    <definedName name="生产列2" localSheetId="7">#REF!</definedName>
    <definedName name="生产列2">#REF!</definedName>
    <definedName name="生产列20" localSheetId="1">#REF!</definedName>
    <definedName name="生产列20" localSheetId="10">#REF!</definedName>
    <definedName name="生产列20" localSheetId="11">#REF!</definedName>
    <definedName name="生产列20" localSheetId="12">#REF!</definedName>
    <definedName name="生产列20" localSheetId="13">#REF!</definedName>
    <definedName name="生产列20" localSheetId="15">#REF!</definedName>
    <definedName name="生产列20" localSheetId="16">#REF!</definedName>
    <definedName name="生产列20" localSheetId="2">#REF!</definedName>
    <definedName name="生产列20" localSheetId="24">#REF!</definedName>
    <definedName name="生产列20" localSheetId="26">#REF!</definedName>
    <definedName name="生产列20" localSheetId="3">#REF!</definedName>
    <definedName name="生产列20" localSheetId="4">#REF!</definedName>
    <definedName name="生产列20" localSheetId="6">#REF!</definedName>
    <definedName name="生产列20" localSheetId="7">#REF!</definedName>
    <definedName name="生产列20">#REF!</definedName>
    <definedName name="生产列3" localSheetId="1">#REF!</definedName>
    <definedName name="生产列3" localSheetId="10">#REF!</definedName>
    <definedName name="生产列3" localSheetId="11">#REF!</definedName>
    <definedName name="生产列3" localSheetId="12">#REF!</definedName>
    <definedName name="生产列3" localSheetId="13">#REF!</definedName>
    <definedName name="生产列3" localSheetId="15">#REF!</definedName>
    <definedName name="生产列3" localSheetId="16">#REF!</definedName>
    <definedName name="生产列3" localSheetId="2">#REF!</definedName>
    <definedName name="生产列3" localSheetId="24">#REF!</definedName>
    <definedName name="生产列3" localSheetId="26">#REF!</definedName>
    <definedName name="生产列3" localSheetId="3">#REF!</definedName>
    <definedName name="生产列3" localSheetId="4">#REF!</definedName>
    <definedName name="生产列3" localSheetId="6">#REF!</definedName>
    <definedName name="生产列3" localSheetId="7">#REF!</definedName>
    <definedName name="生产列3">#REF!</definedName>
    <definedName name="生产列4" localSheetId="1">#REF!</definedName>
    <definedName name="生产列4" localSheetId="10">#REF!</definedName>
    <definedName name="生产列4" localSheetId="11">#REF!</definedName>
    <definedName name="生产列4" localSheetId="12">#REF!</definedName>
    <definedName name="生产列4" localSheetId="13">#REF!</definedName>
    <definedName name="生产列4" localSheetId="15">#REF!</definedName>
    <definedName name="生产列4" localSheetId="16">#REF!</definedName>
    <definedName name="生产列4" localSheetId="2">#REF!</definedName>
    <definedName name="生产列4" localSheetId="24">#REF!</definedName>
    <definedName name="生产列4" localSheetId="26">#REF!</definedName>
    <definedName name="生产列4" localSheetId="3">#REF!</definedName>
    <definedName name="生产列4" localSheetId="4">#REF!</definedName>
    <definedName name="生产列4" localSheetId="6">#REF!</definedName>
    <definedName name="生产列4" localSheetId="7">#REF!</definedName>
    <definedName name="生产列4">#REF!</definedName>
    <definedName name="生产列5" localSheetId="1">#REF!</definedName>
    <definedName name="生产列5" localSheetId="10">#REF!</definedName>
    <definedName name="生产列5" localSheetId="11">#REF!</definedName>
    <definedName name="生产列5" localSheetId="12">#REF!</definedName>
    <definedName name="生产列5" localSheetId="13">#REF!</definedName>
    <definedName name="生产列5" localSheetId="15">#REF!</definedName>
    <definedName name="生产列5" localSheetId="16">#REF!</definedName>
    <definedName name="生产列5" localSheetId="2">#REF!</definedName>
    <definedName name="生产列5" localSheetId="24">#REF!</definedName>
    <definedName name="生产列5" localSheetId="26">#REF!</definedName>
    <definedName name="生产列5" localSheetId="3">#REF!</definedName>
    <definedName name="生产列5" localSheetId="4">#REF!</definedName>
    <definedName name="生产列5" localSheetId="6">#REF!</definedName>
    <definedName name="生产列5" localSheetId="7">#REF!</definedName>
    <definedName name="生产列5">#REF!</definedName>
    <definedName name="生产列6" localSheetId="1">#REF!</definedName>
    <definedName name="生产列6" localSheetId="10">#REF!</definedName>
    <definedName name="生产列6" localSheetId="11">#REF!</definedName>
    <definedName name="生产列6" localSheetId="12">#REF!</definedName>
    <definedName name="生产列6" localSheetId="13">#REF!</definedName>
    <definedName name="生产列6" localSheetId="15">#REF!</definedName>
    <definedName name="生产列6" localSheetId="16">#REF!</definedName>
    <definedName name="生产列6" localSheetId="2">#REF!</definedName>
    <definedName name="生产列6" localSheetId="24">#REF!</definedName>
    <definedName name="生产列6" localSheetId="26">#REF!</definedName>
    <definedName name="生产列6" localSheetId="3">#REF!</definedName>
    <definedName name="生产列6" localSheetId="4">#REF!</definedName>
    <definedName name="生产列6" localSheetId="6">#REF!</definedName>
    <definedName name="生产列6" localSheetId="7">#REF!</definedName>
    <definedName name="生产列6">#REF!</definedName>
    <definedName name="生产列7" localSheetId="1">#REF!</definedName>
    <definedName name="生产列7" localSheetId="10">#REF!</definedName>
    <definedName name="生产列7" localSheetId="11">#REF!</definedName>
    <definedName name="生产列7" localSheetId="12">#REF!</definedName>
    <definedName name="生产列7" localSheetId="13">#REF!</definedName>
    <definedName name="生产列7" localSheetId="15">#REF!</definedName>
    <definedName name="生产列7" localSheetId="16">#REF!</definedName>
    <definedName name="生产列7" localSheetId="2">#REF!</definedName>
    <definedName name="生产列7" localSheetId="24">#REF!</definedName>
    <definedName name="生产列7" localSheetId="26">#REF!</definedName>
    <definedName name="生产列7" localSheetId="3">#REF!</definedName>
    <definedName name="生产列7" localSheetId="4">#REF!</definedName>
    <definedName name="生产列7" localSheetId="6">#REF!</definedName>
    <definedName name="生产列7" localSheetId="7">#REF!</definedName>
    <definedName name="生产列7">#REF!</definedName>
    <definedName name="生产列8" localSheetId="1">#REF!</definedName>
    <definedName name="生产列8" localSheetId="10">#REF!</definedName>
    <definedName name="生产列8" localSheetId="11">#REF!</definedName>
    <definedName name="生产列8" localSheetId="12">#REF!</definedName>
    <definedName name="生产列8" localSheetId="13">#REF!</definedName>
    <definedName name="生产列8" localSheetId="15">#REF!</definedName>
    <definedName name="生产列8" localSheetId="16">#REF!</definedName>
    <definedName name="生产列8" localSheetId="2">#REF!</definedName>
    <definedName name="生产列8" localSheetId="24">#REF!</definedName>
    <definedName name="生产列8" localSheetId="26">#REF!</definedName>
    <definedName name="生产列8" localSheetId="3">#REF!</definedName>
    <definedName name="生产列8" localSheetId="4">#REF!</definedName>
    <definedName name="生产列8" localSheetId="6">#REF!</definedName>
    <definedName name="生产列8" localSheetId="7">#REF!</definedName>
    <definedName name="生产列8">#REF!</definedName>
    <definedName name="生产列9" localSheetId="1">#REF!</definedName>
    <definedName name="生产列9" localSheetId="10">#REF!</definedName>
    <definedName name="生产列9" localSheetId="11">#REF!</definedName>
    <definedName name="生产列9" localSheetId="12">#REF!</definedName>
    <definedName name="生产列9" localSheetId="13">#REF!</definedName>
    <definedName name="生产列9" localSheetId="15">#REF!</definedName>
    <definedName name="生产列9" localSheetId="16">#REF!</definedName>
    <definedName name="生产列9" localSheetId="2">#REF!</definedName>
    <definedName name="生产列9" localSheetId="24">#REF!</definedName>
    <definedName name="生产列9" localSheetId="26">#REF!</definedName>
    <definedName name="生产列9" localSheetId="3">#REF!</definedName>
    <definedName name="生产列9" localSheetId="4">#REF!</definedName>
    <definedName name="生产列9" localSheetId="6">#REF!</definedName>
    <definedName name="生产列9" localSheetId="7">#REF!</definedName>
    <definedName name="生产列9">#REF!</definedName>
    <definedName name="生产期" localSheetId="1">#REF!</definedName>
    <definedName name="生产期" localSheetId="10">#REF!</definedName>
    <definedName name="生产期" localSheetId="11">#REF!</definedName>
    <definedName name="生产期" localSheetId="12">#REF!</definedName>
    <definedName name="生产期" localSheetId="13">#REF!</definedName>
    <definedName name="生产期" localSheetId="15">#REF!</definedName>
    <definedName name="生产期" localSheetId="16">#REF!</definedName>
    <definedName name="生产期" localSheetId="2">#REF!</definedName>
    <definedName name="生产期" localSheetId="24">#REF!</definedName>
    <definedName name="生产期" localSheetId="26">#REF!</definedName>
    <definedName name="生产期" localSheetId="3">#REF!</definedName>
    <definedName name="生产期" localSheetId="4">#REF!</definedName>
    <definedName name="生产期" localSheetId="6">#REF!</definedName>
    <definedName name="生产期" localSheetId="7">#REF!</definedName>
    <definedName name="生产期">#REF!</definedName>
    <definedName name="生产期1" localSheetId="1">#REF!</definedName>
    <definedName name="生产期1" localSheetId="10">#REF!</definedName>
    <definedName name="生产期1" localSheetId="11">#REF!</definedName>
    <definedName name="生产期1" localSheetId="12">#REF!</definedName>
    <definedName name="生产期1" localSheetId="13">#REF!</definedName>
    <definedName name="生产期1" localSheetId="15">#REF!</definedName>
    <definedName name="生产期1" localSheetId="16">#REF!</definedName>
    <definedName name="生产期1" localSheetId="2">#REF!</definedName>
    <definedName name="生产期1" localSheetId="24">#REF!</definedName>
    <definedName name="生产期1" localSheetId="26">#REF!</definedName>
    <definedName name="生产期1" localSheetId="3">#REF!</definedName>
    <definedName name="生产期1" localSheetId="4">#REF!</definedName>
    <definedName name="生产期1" localSheetId="6">#REF!</definedName>
    <definedName name="生产期1" localSheetId="7">#REF!</definedName>
    <definedName name="生产期1">#REF!</definedName>
    <definedName name="生产期11" localSheetId="1">#REF!</definedName>
    <definedName name="生产期11" localSheetId="10">#REF!</definedName>
    <definedName name="生产期11" localSheetId="11">#REF!</definedName>
    <definedName name="生产期11" localSheetId="12">#REF!</definedName>
    <definedName name="生产期11" localSheetId="13">#REF!</definedName>
    <definedName name="生产期11" localSheetId="15">#REF!</definedName>
    <definedName name="生产期11" localSheetId="16">#REF!</definedName>
    <definedName name="生产期11" localSheetId="2">#REF!</definedName>
    <definedName name="生产期11" localSheetId="24">#REF!</definedName>
    <definedName name="生产期11" localSheetId="26">#REF!</definedName>
    <definedName name="生产期11" localSheetId="3">#REF!</definedName>
    <definedName name="生产期11" localSheetId="4">#REF!</definedName>
    <definedName name="生产期11" localSheetId="6">#REF!</definedName>
    <definedName name="生产期11" localSheetId="7">#REF!</definedName>
    <definedName name="生产期11">#REF!</definedName>
    <definedName name="生产期15" localSheetId="1">#REF!</definedName>
    <definedName name="生产期15" localSheetId="10">#REF!</definedName>
    <definedName name="生产期15" localSheetId="11">#REF!</definedName>
    <definedName name="生产期15" localSheetId="12">#REF!</definedName>
    <definedName name="生产期15" localSheetId="13">#REF!</definedName>
    <definedName name="生产期15" localSheetId="15">#REF!</definedName>
    <definedName name="生产期15" localSheetId="16">#REF!</definedName>
    <definedName name="生产期15" localSheetId="2">#REF!</definedName>
    <definedName name="生产期15" localSheetId="24">#REF!</definedName>
    <definedName name="生产期15" localSheetId="26">#REF!</definedName>
    <definedName name="生产期15" localSheetId="3">#REF!</definedName>
    <definedName name="生产期15" localSheetId="4">#REF!</definedName>
    <definedName name="生产期15" localSheetId="6">#REF!</definedName>
    <definedName name="生产期15" localSheetId="7">#REF!</definedName>
    <definedName name="生产期15">#REF!</definedName>
    <definedName name="生产期16" localSheetId="1">#REF!</definedName>
    <definedName name="生产期16" localSheetId="10">#REF!</definedName>
    <definedName name="生产期16" localSheetId="11">#REF!</definedName>
    <definedName name="生产期16" localSheetId="12">#REF!</definedName>
    <definedName name="生产期16" localSheetId="13">#REF!</definedName>
    <definedName name="生产期16" localSheetId="15">#REF!</definedName>
    <definedName name="生产期16" localSheetId="16">#REF!</definedName>
    <definedName name="生产期16" localSheetId="2">#REF!</definedName>
    <definedName name="生产期16" localSheetId="24">#REF!</definedName>
    <definedName name="生产期16" localSheetId="26">#REF!</definedName>
    <definedName name="生产期16" localSheetId="3">#REF!</definedName>
    <definedName name="生产期16" localSheetId="4">#REF!</definedName>
    <definedName name="生产期16" localSheetId="6">#REF!</definedName>
    <definedName name="生产期16" localSheetId="7">#REF!</definedName>
    <definedName name="生产期16">#REF!</definedName>
    <definedName name="生产期17" localSheetId="1">#REF!</definedName>
    <definedName name="生产期17" localSheetId="10">#REF!</definedName>
    <definedName name="生产期17" localSheetId="11">#REF!</definedName>
    <definedName name="生产期17" localSheetId="12">#REF!</definedName>
    <definedName name="生产期17" localSheetId="13">#REF!</definedName>
    <definedName name="生产期17" localSheetId="15">#REF!</definedName>
    <definedName name="生产期17" localSheetId="16">#REF!</definedName>
    <definedName name="生产期17" localSheetId="2">#REF!</definedName>
    <definedName name="生产期17" localSheetId="24">#REF!</definedName>
    <definedName name="生产期17" localSheetId="26">#REF!</definedName>
    <definedName name="生产期17" localSheetId="3">#REF!</definedName>
    <definedName name="生产期17" localSheetId="4">#REF!</definedName>
    <definedName name="生产期17" localSheetId="6">#REF!</definedName>
    <definedName name="生产期17" localSheetId="7">#REF!</definedName>
    <definedName name="生产期17">#REF!</definedName>
    <definedName name="生产期19" localSheetId="1">#REF!</definedName>
    <definedName name="生产期19" localSheetId="10">#REF!</definedName>
    <definedName name="生产期19" localSheetId="11">#REF!</definedName>
    <definedName name="生产期19" localSheetId="12">#REF!</definedName>
    <definedName name="生产期19" localSheetId="13">#REF!</definedName>
    <definedName name="生产期19" localSheetId="15">#REF!</definedName>
    <definedName name="生产期19" localSheetId="16">#REF!</definedName>
    <definedName name="生产期19" localSheetId="2">#REF!</definedName>
    <definedName name="生产期19" localSheetId="24">#REF!</definedName>
    <definedName name="生产期19" localSheetId="26">#REF!</definedName>
    <definedName name="生产期19" localSheetId="3">#REF!</definedName>
    <definedName name="生产期19" localSheetId="4">#REF!</definedName>
    <definedName name="生产期19" localSheetId="6">#REF!</definedName>
    <definedName name="生产期19" localSheetId="7">#REF!</definedName>
    <definedName name="生产期19">#REF!</definedName>
    <definedName name="生产期2" localSheetId="1">#REF!</definedName>
    <definedName name="生产期2" localSheetId="10">#REF!</definedName>
    <definedName name="生产期2" localSheetId="11">#REF!</definedName>
    <definedName name="生产期2" localSheetId="12">#REF!</definedName>
    <definedName name="生产期2" localSheetId="13">#REF!</definedName>
    <definedName name="生产期2" localSheetId="15">#REF!</definedName>
    <definedName name="生产期2" localSheetId="16">#REF!</definedName>
    <definedName name="生产期2" localSheetId="2">#REF!</definedName>
    <definedName name="生产期2" localSheetId="24">#REF!</definedName>
    <definedName name="生产期2" localSheetId="26">#REF!</definedName>
    <definedName name="生产期2" localSheetId="3">#REF!</definedName>
    <definedName name="生产期2" localSheetId="4">#REF!</definedName>
    <definedName name="生产期2" localSheetId="6">#REF!</definedName>
    <definedName name="生产期2" localSheetId="7">#REF!</definedName>
    <definedName name="生产期2">#REF!</definedName>
    <definedName name="生产期20" localSheetId="1">#REF!</definedName>
    <definedName name="生产期20" localSheetId="10">#REF!</definedName>
    <definedName name="生产期20" localSheetId="11">#REF!</definedName>
    <definedName name="生产期20" localSheetId="12">#REF!</definedName>
    <definedName name="生产期20" localSheetId="13">#REF!</definedName>
    <definedName name="生产期20" localSheetId="15">#REF!</definedName>
    <definedName name="生产期20" localSheetId="16">#REF!</definedName>
    <definedName name="生产期20" localSheetId="2">#REF!</definedName>
    <definedName name="生产期20" localSheetId="24">#REF!</definedName>
    <definedName name="生产期20" localSheetId="26">#REF!</definedName>
    <definedName name="生产期20" localSheetId="3">#REF!</definedName>
    <definedName name="生产期20" localSheetId="4">#REF!</definedName>
    <definedName name="生产期20" localSheetId="6">#REF!</definedName>
    <definedName name="生产期20" localSheetId="7">#REF!</definedName>
    <definedName name="生产期20">#REF!</definedName>
    <definedName name="生产期3" localSheetId="1">#REF!</definedName>
    <definedName name="生产期3" localSheetId="10">#REF!</definedName>
    <definedName name="生产期3" localSheetId="11">#REF!</definedName>
    <definedName name="生产期3" localSheetId="12">#REF!</definedName>
    <definedName name="生产期3" localSheetId="13">#REF!</definedName>
    <definedName name="生产期3" localSheetId="15">#REF!</definedName>
    <definedName name="生产期3" localSheetId="16">#REF!</definedName>
    <definedName name="生产期3" localSheetId="2">#REF!</definedName>
    <definedName name="生产期3" localSheetId="24">#REF!</definedName>
    <definedName name="生产期3" localSheetId="26">#REF!</definedName>
    <definedName name="生产期3" localSheetId="3">#REF!</definedName>
    <definedName name="生产期3" localSheetId="4">#REF!</definedName>
    <definedName name="生产期3" localSheetId="6">#REF!</definedName>
    <definedName name="生产期3" localSheetId="7">#REF!</definedName>
    <definedName name="生产期3">#REF!</definedName>
    <definedName name="生产期4" localSheetId="1">#REF!</definedName>
    <definedName name="生产期4" localSheetId="10">#REF!</definedName>
    <definedName name="生产期4" localSheetId="11">#REF!</definedName>
    <definedName name="生产期4" localSheetId="12">#REF!</definedName>
    <definedName name="生产期4" localSheetId="13">#REF!</definedName>
    <definedName name="生产期4" localSheetId="15">#REF!</definedName>
    <definedName name="生产期4" localSheetId="16">#REF!</definedName>
    <definedName name="生产期4" localSheetId="2">#REF!</definedName>
    <definedName name="生产期4" localSheetId="24">#REF!</definedName>
    <definedName name="生产期4" localSheetId="26">#REF!</definedName>
    <definedName name="生产期4" localSheetId="3">#REF!</definedName>
    <definedName name="生产期4" localSheetId="4">#REF!</definedName>
    <definedName name="生产期4" localSheetId="6">#REF!</definedName>
    <definedName name="生产期4" localSheetId="7">#REF!</definedName>
    <definedName name="生产期4">#REF!</definedName>
    <definedName name="生产期5" localSheetId="1">#REF!</definedName>
    <definedName name="生产期5" localSheetId="10">#REF!</definedName>
    <definedName name="生产期5" localSheetId="11">#REF!</definedName>
    <definedName name="生产期5" localSheetId="12">#REF!</definedName>
    <definedName name="生产期5" localSheetId="13">#REF!</definedName>
    <definedName name="生产期5" localSheetId="15">#REF!</definedName>
    <definedName name="生产期5" localSheetId="16">#REF!</definedName>
    <definedName name="生产期5" localSheetId="2">#REF!</definedName>
    <definedName name="生产期5" localSheetId="24">#REF!</definedName>
    <definedName name="生产期5" localSheetId="26">#REF!</definedName>
    <definedName name="生产期5" localSheetId="3">#REF!</definedName>
    <definedName name="生产期5" localSheetId="4">#REF!</definedName>
    <definedName name="生产期5" localSheetId="6">#REF!</definedName>
    <definedName name="生产期5" localSheetId="7">#REF!</definedName>
    <definedName name="生产期5">#REF!</definedName>
    <definedName name="生产期6" localSheetId="1">#REF!</definedName>
    <definedName name="生产期6" localSheetId="10">#REF!</definedName>
    <definedName name="生产期6" localSheetId="11">#REF!</definedName>
    <definedName name="生产期6" localSheetId="12">#REF!</definedName>
    <definedName name="生产期6" localSheetId="13">#REF!</definedName>
    <definedName name="生产期6" localSheetId="15">#REF!</definedName>
    <definedName name="生产期6" localSheetId="16">#REF!</definedName>
    <definedName name="生产期6" localSheetId="2">#REF!</definedName>
    <definedName name="生产期6" localSheetId="24">#REF!</definedName>
    <definedName name="生产期6" localSheetId="26">#REF!</definedName>
    <definedName name="生产期6" localSheetId="3">#REF!</definedName>
    <definedName name="生产期6" localSheetId="4">#REF!</definedName>
    <definedName name="生产期6" localSheetId="6">#REF!</definedName>
    <definedName name="生产期6" localSheetId="7">#REF!</definedName>
    <definedName name="生产期6">#REF!</definedName>
    <definedName name="生产期7" localSheetId="1">#REF!</definedName>
    <definedName name="生产期7" localSheetId="10">#REF!</definedName>
    <definedName name="生产期7" localSheetId="11">#REF!</definedName>
    <definedName name="生产期7" localSheetId="12">#REF!</definedName>
    <definedName name="生产期7" localSheetId="13">#REF!</definedName>
    <definedName name="生产期7" localSheetId="15">#REF!</definedName>
    <definedName name="生产期7" localSheetId="16">#REF!</definedName>
    <definedName name="生产期7" localSheetId="2">#REF!</definedName>
    <definedName name="生产期7" localSheetId="24">#REF!</definedName>
    <definedName name="生产期7" localSheetId="26">#REF!</definedName>
    <definedName name="生产期7" localSheetId="3">#REF!</definedName>
    <definedName name="生产期7" localSheetId="4">#REF!</definedName>
    <definedName name="生产期7" localSheetId="6">#REF!</definedName>
    <definedName name="生产期7" localSheetId="7">#REF!</definedName>
    <definedName name="生产期7">#REF!</definedName>
    <definedName name="生产期8" localSheetId="1">#REF!</definedName>
    <definedName name="生产期8" localSheetId="10">#REF!</definedName>
    <definedName name="生产期8" localSheetId="11">#REF!</definedName>
    <definedName name="生产期8" localSheetId="12">#REF!</definedName>
    <definedName name="生产期8" localSheetId="13">#REF!</definedName>
    <definedName name="生产期8" localSheetId="15">#REF!</definedName>
    <definedName name="生产期8" localSheetId="16">#REF!</definedName>
    <definedName name="生产期8" localSheetId="2">#REF!</definedName>
    <definedName name="生产期8" localSheetId="24">#REF!</definedName>
    <definedName name="生产期8" localSheetId="26">#REF!</definedName>
    <definedName name="生产期8" localSheetId="3">#REF!</definedName>
    <definedName name="生产期8" localSheetId="4">#REF!</definedName>
    <definedName name="生产期8" localSheetId="6">#REF!</definedName>
    <definedName name="生产期8" localSheetId="7">#REF!</definedName>
    <definedName name="生产期8">#REF!</definedName>
    <definedName name="生产期9" localSheetId="1">#REF!</definedName>
    <definedName name="生产期9" localSheetId="10">#REF!</definedName>
    <definedName name="生产期9" localSheetId="11">#REF!</definedName>
    <definedName name="生产期9" localSheetId="12">#REF!</definedName>
    <definedName name="生产期9" localSheetId="13">#REF!</definedName>
    <definedName name="生产期9" localSheetId="15">#REF!</definedName>
    <definedName name="生产期9" localSheetId="16">#REF!</definedName>
    <definedName name="生产期9" localSheetId="2">#REF!</definedName>
    <definedName name="生产期9" localSheetId="24">#REF!</definedName>
    <definedName name="生产期9" localSheetId="26">#REF!</definedName>
    <definedName name="生产期9" localSheetId="3">#REF!</definedName>
    <definedName name="生产期9" localSheetId="4">#REF!</definedName>
    <definedName name="生产期9" localSheetId="6">#REF!</definedName>
    <definedName name="生产期9" localSheetId="7">#REF!</definedName>
    <definedName name="生产期9">#REF!</definedName>
    <definedName name="体制上解" localSheetId="1">#REF!</definedName>
    <definedName name="体制上解" localSheetId="10">#REF!</definedName>
    <definedName name="体制上解" localSheetId="11">#REF!</definedName>
    <definedName name="体制上解" localSheetId="12">#REF!</definedName>
    <definedName name="体制上解" localSheetId="13">#REF!</definedName>
    <definedName name="体制上解" localSheetId="15">#REF!</definedName>
    <definedName name="体制上解" localSheetId="16">#REF!</definedName>
    <definedName name="体制上解" localSheetId="2">#REF!</definedName>
    <definedName name="体制上解" localSheetId="24">#REF!</definedName>
    <definedName name="体制上解" localSheetId="26">#REF!</definedName>
    <definedName name="体制上解" localSheetId="3">#REF!</definedName>
    <definedName name="体制上解" localSheetId="4">#REF!</definedName>
    <definedName name="体制上解" localSheetId="6">#REF!</definedName>
    <definedName name="体制上解" localSheetId="7">#REF!</definedName>
    <definedName name="体制上解">#REF!</definedName>
  </definedNames>
  <calcPr calcId="125725" iterate="1" fullPrecision="0"/>
</workbook>
</file>

<file path=xl/calcChain.xml><?xml version="1.0" encoding="utf-8"?>
<calcChain xmlns="http://schemas.openxmlformats.org/spreadsheetml/2006/main">
  <c r="L13" i="9"/>
  <c r="L20"/>
  <c r="L9"/>
  <c r="K10"/>
  <c r="K11"/>
  <c r="K12"/>
  <c r="K13"/>
  <c r="K14"/>
  <c r="K15"/>
  <c r="K16"/>
  <c r="K17"/>
  <c r="K18"/>
  <c r="K19"/>
  <c r="K20"/>
  <c r="K9"/>
  <c r="C9"/>
  <c r="D9"/>
  <c r="E9"/>
  <c r="F9"/>
  <c r="G9"/>
  <c r="H9"/>
  <c r="J29" l="1"/>
  <c r="E7" i="6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6"/>
  <c r="F16" s="1"/>
  <c r="E17"/>
  <c r="F17" s="1"/>
  <c r="E18"/>
  <c r="F18" s="1"/>
  <c r="E19"/>
  <c r="F19" s="1"/>
  <c r="E20"/>
  <c r="F20" s="1"/>
  <c r="E21"/>
  <c r="F21" s="1"/>
  <c r="E22"/>
  <c r="F22" s="1"/>
  <c r="E24"/>
  <c r="F24" s="1"/>
  <c r="E25"/>
  <c r="F25" s="1"/>
  <c r="E26"/>
  <c r="F26" s="1"/>
  <c r="E27"/>
  <c r="F27" s="1"/>
  <c r="E28"/>
  <c r="F28" s="1"/>
  <c r="E29"/>
  <c r="F29" s="1"/>
  <c r="E30"/>
  <c r="F30" s="1"/>
  <c r="E32"/>
  <c r="F32" s="1"/>
  <c r="E33"/>
  <c r="F33" s="1"/>
  <c r="E34"/>
  <c r="F34" s="1"/>
  <c r="E35"/>
  <c r="F35" s="1"/>
  <c r="E36"/>
  <c r="F36" s="1"/>
  <c r="E37"/>
  <c r="F37" s="1"/>
  <c r="E39"/>
  <c r="F39" s="1"/>
  <c r="E40"/>
  <c r="F40" s="1"/>
  <c r="E41"/>
  <c r="F41" s="1"/>
  <c r="E42"/>
  <c r="F42" s="1"/>
  <c r="E43"/>
  <c r="F43" s="1"/>
  <c r="E44"/>
  <c r="F44" s="1"/>
  <c r="E46"/>
  <c r="F46" s="1"/>
  <c r="E47"/>
  <c r="F47" s="1"/>
  <c r="E48"/>
  <c r="F48" s="1"/>
  <c r="E49"/>
  <c r="F49" s="1"/>
  <c r="E50"/>
  <c r="F50" s="1"/>
  <c r="E52"/>
  <c r="F52" s="1"/>
  <c r="E53"/>
  <c r="F53" s="1"/>
  <c r="E55"/>
  <c r="F55" s="1"/>
  <c r="E56"/>
  <c r="F56" s="1"/>
  <c r="E57"/>
  <c r="F57" s="1"/>
  <c r="E58"/>
  <c r="F58" s="1"/>
  <c r="E59"/>
  <c r="F59" s="1"/>
  <c r="E60"/>
  <c r="F60" s="1"/>
  <c r="E62"/>
  <c r="F62" s="1"/>
  <c r="E63"/>
  <c r="F63" s="1"/>
  <c r="E64"/>
  <c r="F64" s="1"/>
  <c r="E66"/>
  <c r="F66" s="1"/>
  <c r="E67"/>
  <c r="F67" s="1"/>
  <c r="E68"/>
  <c r="F68" s="1"/>
  <c r="E69"/>
  <c r="F69" s="1"/>
  <c r="E71"/>
  <c r="F71" s="1"/>
  <c r="E72"/>
  <c r="F72" s="1"/>
  <c r="E73"/>
  <c r="F73" s="1"/>
  <c r="E74"/>
  <c r="F74" s="1"/>
  <c r="E76"/>
  <c r="F76" s="1"/>
  <c r="E78"/>
  <c r="F78" s="1"/>
  <c r="E79"/>
  <c r="F79" s="1"/>
  <c r="E81"/>
  <c r="F81" s="1"/>
  <c r="E82"/>
  <c r="F82" s="1"/>
  <c r="E83"/>
  <c r="F83" s="1"/>
  <c r="E84"/>
  <c r="F84" s="1"/>
  <c r="E86"/>
  <c r="F86" s="1"/>
  <c r="E87"/>
  <c r="F87" s="1"/>
  <c r="E89"/>
  <c r="F89" s="1"/>
  <c r="E91"/>
  <c r="F91" s="1"/>
  <c r="E92"/>
  <c r="F92" s="1"/>
  <c r="E93"/>
  <c r="F93" s="1"/>
  <c r="E94"/>
  <c r="F94" s="1"/>
  <c r="E96"/>
  <c r="F96" s="1"/>
  <c r="E97"/>
  <c r="F97" s="1"/>
  <c r="E98"/>
  <c r="F98" s="1"/>
  <c r="E100"/>
  <c r="F100" s="1"/>
  <c r="E101"/>
  <c r="F101" s="1"/>
  <c r="E102"/>
  <c r="F102" s="1"/>
  <c r="E103"/>
  <c r="F103" s="1"/>
  <c r="E105"/>
  <c r="F105" s="1"/>
  <c r="E106"/>
  <c r="F106" s="1"/>
  <c r="E107"/>
  <c r="F107" s="1"/>
  <c r="E109"/>
  <c r="F109" s="1"/>
  <c r="E110"/>
  <c r="F110" s="1"/>
  <c r="E111"/>
  <c r="F111" s="1"/>
  <c r="E112"/>
  <c r="F112" s="1"/>
  <c r="E113"/>
  <c r="F113" s="1"/>
  <c r="E115"/>
  <c r="F115" s="1"/>
  <c r="E117"/>
  <c r="F117" s="1"/>
  <c r="E118"/>
  <c r="F118" s="1"/>
  <c r="E119"/>
  <c r="F119" s="1"/>
  <c r="E121"/>
  <c r="F121" s="1"/>
  <c r="E122"/>
  <c r="F122" s="1"/>
  <c r="E123"/>
  <c r="F123" s="1"/>
  <c r="E124"/>
  <c r="F124" s="1"/>
  <c r="E125"/>
  <c r="F125" s="1"/>
  <c r="E126"/>
  <c r="F126" s="1"/>
  <c r="E127"/>
  <c r="F127" s="1"/>
  <c r="E128"/>
  <c r="F128" s="1"/>
  <c r="E129"/>
  <c r="F129" s="1"/>
  <c r="E130"/>
  <c r="F130" s="1"/>
  <c r="E133"/>
  <c r="F133" s="1"/>
  <c r="E134"/>
  <c r="F134" s="1"/>
  <c r="E135"/>
  <c r="F135" s="1"/>
  <c r="E136"/>
  <c r="F136" s="1"/>
  <c r="E138"/>
  <c r="F138" s="1"/>
  <c r="E141"/>
  <c r="F141" s="1"/>
  <c r="E142"/>
  <c r="F142" s="1"/>
  <c r="E143"/>
  <c r="F143" s="1"/>
  <c r="E144"/>
  <c r="F144" s="1"/>
  <c r="E145"/>
  <c r="F145" s="1"/>
  <c r="E146"/>
  <c r="F146" s="1"/>
  <c r="E147"/>
  <c r="F147" s="1"/>
  <c r="E148"/>
  <c r="F148" s="1"/>
  <c r="E150"/>
  <c r="F150" s="1"/>
  <c r="E151"/>
  <c r="F151" s="1"/>
  <c r="E152"/>
  <c r="F152" s="1"/>
  <c r="E153"/>
  <c r="F153" s="1"/>
  <c r="E155"/>
  <c r="F155" s="1"/>
  <c r="E156"/>
  <c r="F156" s="1"/>
  <c r="E157"/>
  <c r="F157" s="1"/>
  <c r="E158"/>
  <c r="F158" s="1"/>
  <c r="E160"/>
  <c r="F160" s="1"/>
  <c r="E161"/>
  <c r="F161" s="1"/>
  <c r="E162"/>
  <c r="F162" s="1"/>
  <c r="E163"/>
  <c r="F163" s="1"/>
  <c r="E164"/>
  <c r="F164" s="1"/>
  <c r="E165"/>
  <c r="F165" s="1"/>
  <c r="E166"/>
  <c r="F166" s="1"/>
  <c r="E168"/>
  <c r="F168" s="1"/>
  <c r="E169"/>
  <c r="F169" s="1"/>
  <c r="E172"/>
  <c r="F172" s="1"/>
  <c r="E173"/>
  <c r="F173" s="1"/>
  <c r="E175"/>
  <c r="F175" s="1"/>
  <c r="E176"/>
  <c r="F176" s="1"/>
  <c r="E177"/>
  <c r="F177" s="1"/>
  <c r="E178"/>
  <c r="F178" s="1"/>
  <c r="E179"/>
  <c r="F179" s="1"/>
  <c r="E180"/>
  <c r="F180" s="1"/>
  <c r="E181"/>
  <c r="F181" s="1"/>
  <c r="E182"/>
  <c r="F182" s="1"/>
  <c r="E183"/>
  <c r="F183" s="1"/>
  <c r="E185"/>
  <c r="F185" s="1"/>
  <c r="E186"/>
  <c r="F186" s="1"/>
  <c r="E188"/>
  <c r="F188" s="1"/>
  <c r="E189"/>
  <c r="F189" s="1"/>
  <c r="E191"/>
  <c r="F191" s="1"/>
  <c r="E192"/>
  <c r="F192" s="1"/>
  <c r="E193"/>
  <c r="F193" s="1"/>
  <c r="E194"/>
  <c r="F194" s="1"/>
  <c r="E196"/>
  <c r="F196" s="1"/>
  <c r="E199"/>
  <c r="F199" s="1"/>
  <c r="E200"/>
  <c r="F200" s="1"/>
  <c r="E202"/>
  <c r="F202" s="1"/>
  <c r="E204"/>
  <c r="F204" s="1"/>
  <c r="E205"/>
  <c r="F205" s="1"/>
  <c r="E206"/>
  <c r="F206" s="1"/>
  <c r="E207"/>
  <c r="F207" s="1"/>
  <c r="E209"/>
  <c r="F209" s="1"/>
  <c r="E210"/>
  <c r="F210" s="1"/>
  <c r="E212"/>
  <c r="F212" s="1"/>
  <c r="E213"/>
  <c r="F213" s="1"/>
  <c r="E214"/>
  <c r="F214" s="1"/>
  <c r="E215"/>
  <c r="F215" s="1"/>
  <c r="E216"/>
  <c r="F216" s="1"/>
  <c r="E218"/>
  <c r="F218" s="1"/>
  <c r="E219"/>
  <c r="F219" s="1"/>
  <c r="E222"/>
  <c r="F222" s="1"/>
  <c r="E223"/>
  <c r="F223" s="1"/>
  <c r="E224"/>
  <c r="F224" s="1"/>
  <c r="E225"/>
  <c r="F225" s="1"/>
  <c r="E226"/>
  <c r="F226" s="1"/>
  <c r="E227"/>
  <c r="F227" s="1"/>
  <c r="E228"/>
  <c r="F228" s="1"/>
  <c r="E229"/>
  <c r="F229" s="1"/>
  <c r="E230"/>
  <c r="F230" s="1"/>
  <c r="E232"/>
  <c r="F232" s="1"/>
  <c r="E234"/>
  <c r="F234" s="1"/>
  <c r="E235"/>
  <c r="F235" s="1"/>
  <c r="E236"/>
  <c r="F236" s="1"/>
  <c r="E237"/>
  <c r="F237" s="1"/>
  <c r="E239"/>
  <c r="F239" s="1"/>
  <c r="E240"/>
  <c r="F240" s="1"/>
  <c r="E242"/>
  <c r="F242" s="1"/>
  <c r="E244"/>
  <c r="F244" s="1"/>
  <c r="E245"/>
  <c r="F245" s="1"/>
  <c r="E246"/>
  <c r="F246" s="1"/>
  <c r="E249"/>
  <c r="F249" s="1"/>
  <c r="E250"/>
  <c r="F250" s="1"/>
  <c r="E251"/>
  <c r="F251" s="1"/>
  <c r="E252"/>
  <c r="F252" s="1"/>
  <c r="E253"/>
  <c r="F253" s="1"/>
  <c r="E254"/>
  <c r="F254" s="1"/>
  <c r="E255"/>
  <c r="F255" s="1"/>
  <c r="E256"/>
  <c r="F256" s="1"/>
  <c r="E258"/>
  <c r="F258" s="1"/>
  <c r="E259"/>
  <c r="F259" s="1"/>
  <c r="E260"/>
  <c r="F260" s="1"/>
  <c r="E261"/>
  <c r="F261" s="1"/>
  <c r="E263"/>
  <c r="F263" s="1"/>
  <c r="E264"/>
  <c r="F264" s="1"/>
  <c r="E265"/>
  <c r="F265" s="1"/>
  <c r="E266"/>
  <c r="F266" s="1"/>
  <c r="E267"/>
  <c r="F267" s="1"/>
  <c r="E268"/>
  <c r="F268" s="1"/>
  <c r="E270"/>
  <c r="F270" s="1"/>
  <c r="E271"/>
  <c r="F271" s="1"/>
  <c r="E273"/>
  <c r="F273" s="1"/>
  <c r="E274"/>
  <c r="F274" s="1"/>
  <c r="E275"/>
  <c r="F275" s="1"/>
  <c r="E276"/>
  <c r="F276" s="1"/>
  <c r="E277"/>
  <c r="F277" s="1"/>
  <c r="E278"/>
  <c r="F278" s="1"/>
  <c r="E280"/>
  <c r="F280" s="1"/>
  <c r="E281"/>
  <c r="F281" s="1"/>
  <c r="E282"/>
  <c r="F282" s="1"/>
  <c r="E283"/>
  <c r="F283" s="1"/>
  <c r="E285"/>
  <c r="F285" s="1"/>
  <c r="E286"/>
  <c r="F286" s="1"/>
  <c r="E287"/>
  <c r="F287" s="1"/>
  <c r="E288"/>
  <c r="F288" s="1"/>
  <c r="E290"/>
  <c r="F290" s="1"/>
  <c r="E291"/>
  <c r="F291" s="1"/>
  <c r="E292"/>
  <c r="F292" s="1"/>
  <c r="E293"/>
  <c r="F293" s="1"/>
  <c r="E294"/>
  <c r="F294" s="1"/>
  <c r="E296"/>
  <c r="F296" s="1"/>
  <c r="E298"/>
  <c r="F298" s="1"/>
  <c r="E299"/>
  <c r="F299" s="1"/>
  <c r="E301"/>
  <c r="F301" s="1"/>
  <c r="E302"/>
  <c r="F302" s="1"/>
  <c r="E304"/>
  <c r="F304" s="1"/>
  <c r="E305"/>
  <c r="F305" s="1"/>
  <c r="E306"/>
  <c r="F306" s="1"/>
  <c r="E308"/>
  <c r="F308" s="1"/>
  <c r="E310"/>
  <c r="F310" s="1"/>
  <c r="E312"/>
  <c r="F312" s="1"/>
  <c r="E313"/>
  <c r="F313" s="1"/>
  <c r="E314"/>
  <c r="F314" s="1"/>
  <c r="E316"/>
  <c r="F316" s="1"/>
  <c r="E319"/>
  <c r="F319" s="1"/>
  <c r="E320"/>
  <c r="F320" s="1"/>
  <c r="E322"/>
  <c r="F322" s="1"/>
  <c r="E323"/>
  <c r="F323" s="1"/>
  <c r="E325"/>
  <c r="F325" s="1"/>
  <c r="E326"/>
  <c r="F326" s="1"/>
  <c r="E327"/>
  <c r="F327" s="1"/>
  <c r="E329"/>
  <c r="F329" s="1"/>
  <c r="E330"/>
  <c r="F330" s="1"/>
  <c r="E331"/>
  <c r="F331" s="1"/>
  <c r="E332"/>
  <c r="F332" s="1"/>
  <c r="E333"/>
  <c r="F333" s="1"/>
  <c r="E334"/>
  <c r="F334" s="1"/>
  <c r="E336"/>
  <c r="F336" s="1"/>
  <c r="E337"/>
  <c r="F337" s="1"/>
  <c r="E339"/>
  <c r="F339" s="1"/>
  <c r="E340"/>
  <c r="F340" s="1"/>
  <c r="E341"/>
  <c r="F341" s="1"/>
  <c r="E343"/>
  <c r="F343" s="1"/>
  <c r="E344"/>
  <c r="F344" s="1"/>
  <c r="E345"/>
  <c r="F345" s="1"/>
  <c r="E346"/>
  <c r="F346" s="1"/>
  <c r="E348"/>
  <c r="F348" s="1"/>
  <c r="E349"/>
  <c r="F349" s="1"/>
  <c r="E351"/>
  <c r="F351" s="1"/>
  <c r="E353"/>
  <c r="F353" s="1"/>
  <c r="E355"/>
  <c r="F355" s="1"/>
  <c r="E357"/>
  <c r="F357" s="1"/>
  <c r="E360"/>
  <c r="F360" s="1"/>
  <c r="E361"/>
  <c r="F361" s="1"/>
  <c r="E362"/>
  <c r="F362" s="1"/>
  <c r="E364"/>
  <c r="F364" s="1"/>
  <c r="E366"/>
  <c r="F366" s="1"/>
  <c r="E367"/>
  <c r="F367" s="1"/>
  <c r="E368"/>
  <c r="F368" s="1"/>
  <c r="E369"/>
  <c r="F369" s="1"/>
  <c r="E371"/>
  <c r="F371" s="1"/>
  <c r="E372"/>
  <c r="F372" s="1"/>
  <c r="E374"/>
  <c r="F374" s="1"/>
  <c r="E376"/>
  <c r="F376" s="1"/>
  <c r="E377"/>
  <c r="F377" s="1"/>
  <c r="E378"/>
  <c r="F378" s="1"/>
  <c r="E379"/>
  <c r="F379" s="1"/>
  <c r="E380"/>
  <c r="F380" s="1"/>
  <c r="E382"/>
  <c r="F382" s="1"/>
  <c r="E385"/>
  <c r="F385" s="1"/>
  <c r="E386"/>
  <c r="F386" s="1"/>
  <c r="E387"/>
  <c r="F387" s="1"/>
  <c r="E388"/>
  <c r="F388" s="1"/>
  <c r="E389"/>
  <c r="F389" s="1"/>
  <c r="E390"/>
  <c r="F390" s="1"/>
  <c r="E392"/>
  <c r="F392" s="1"/>
  <c r="E394"/>
  <c r="F394" s="1"/>
  <c r="E396"/>
  <c r="F396" s="1"/>
  <c r="E399"/>
  <c r="F399" s="1"/>
  <c r="E400"/>
  <c r="F400" s="1"/>
  <c r="E401"/>
  <c r="F401" s="1"/>
  <c r="E402"/>
  <c r="F402" s="1"/>
  <c r="E403"/>
  <c r="F403" s="1"/>
  <c r="E404"/>
  <c r="F404" s="1"/>
  <c r="E405"/>
  <c r="F405" s="1"/>
  <c r="E406"/>
  <c r="F406" s="1"/>
  <c r="E407"/>
  <c r="F407" s="1"/>
  <c r="E408"/>
  <c r="F408" s="1"/>
  <c r="E409"/>
  <c r="F409" s="1"/>
  <c r="E410"/>
  <c r="F410" s="1"/>
  <c r="E411"/>
  <c r="F411" s="1"/>
  <c r="E412"/>
  <c r="F412" s="1"/>
  <c r="E413"/>
  <c r="F413" s="1"/>
  <c r="E414"/>
  <c r="F414" s="1"/>
  <c r="E415"/>
  <c r="F415" s="1"/>
  <c r="E416"/>
  <c r="F416" s="1"/>
  <c r="E417"/>
  <c r="F417" s="1"/>
  <c r="E418"/>
  <c r="F418" s="1"/>
  <c r="E420"/>
  <c r="F420" s="1"/>
  <c r="E421"/>
  <c r="F421" s="1"/>
  <c r="E422"/>
  <c r="F422" s="1"/>
  <c r="E423"/>
  <c r="F423" s="1"/>
  <c r="E424"/>
  <c r="F424" s="1"/>
  <c r="E425"/>
  <c r="F425" s="1"/>
  <c r="E426"/>
  <c r="F426" s="1"/>
  <c r="E427"/>
  <c r="F427" s="1"/>
  <c r="E428"/>
  <c r="F428" s="1"/>
  <c r="E429"/>
  <c r="F429" s="1"/>
  <c r="E431"/>
  <c r="F431" s="1"/>
  <c r="E432"/>
  <c r="F432" s="1"/>
  <c r="E433"/>
  <c r="F433" s="1"/>
  <c r="E434"/>
  <c r="F434" s="1"/>
  <c r="E435"/>
  <c r="F435" s="1"/>
  <c r="E436"/>
  <c r="F436" s="1"/>
  <c r="E437"/>
  <c r="F437" s="1"/>
  <c r="E438"/>
  <c r="F438" s="1"/>
  <c r="E439"/>
  <c r="F439" s="1"/>
  <c r="E440"/>
  <c r="F440" s="1"/>
  <c r="E441"/>
  <c r="F441" s="1"/>
  <c r="E442"/>
  <c r="F442" s="1"/>
  <c r="E443"/>
  <c r="F443" s="1"/>
  <c r="E445"/>
  <c r="F445" s="1"/>
  <c r="E446"/>
  <c r="F446" s="1"/>
  <c r="E447"/>
  <c r="F447" s="1"/>
  <c r="E448"/>
  <c r="F448" s="1"/>
  <c r="E449"/>
  <c r="F449" s="1"/>
  <c r="E451"/>
  <c r="F451" s="1"/>
  <c r="E452"/>
  <c r="F452" s="1"/>
  <c r="E453"/>
  <c r="F453" s="1"/>
  <c r="E454"/>
  <c r="F454" s="1"/>
  <c r="E455"/>
  <c r="F455" s="1"/>
  <c r="E457"/>
  <c r="F457" s="1"/>
  <c r="E458"/>
  <c r="F458" s="1"/>
  <c r="E459"/>
  <c r="F459" s="1"/>
  <c r="E462"/>
  <c r="F462" s="1"/>
  <c r="E463"/>
  <c r="F463" s="1"/>
  <c r="E464"/>
  <c r="F464" s="1"/>
  <c r="E465"/>
  <c r="F465" s="1"/>
  <c r="E466"/>
  <c r="F466" s="1"/>
  <c r="E467"/>
  <c r="F467" s="1"/>
  <c r="E468"/>
  <c r="F468" s="1"/>
  <c r="E469"/>
  <c r="F469" s="1"/>
  <c r="E471"/>
  <c r="F471" s="1"/>
  <c r="E473"/>
  <c r="F473" s="1"/>
  <c r="E475"/>
  <c r="F475" s="1"/>
  <c r="E478"/>
  <c r="F478" s="1"/>
  <c r="E480"/>
  <c r="F480" s="1"/>
  <c r="E481"/>
  <c r="F481" s="1"/>
  <c r="E482"/>
  <c r="F482" s="1"/>
  <c r="E484"/>
  <c r="F484" s="1"/>
  <c r="E485"/>
  <c r="F485" s="1"/>
  <c r="E487"/>
  <c r="F487" s="1"/>
  <c r="E488"/>
  <c r="F488" s="1"/>
  <c r="E491"/>
  <c r="F491" s="1"/>
  <c r="E493"/>
  <c r="F493" s="1"/>
  <c r="E494"/>
  <c r="F494" s="1"/>
  <c r="E495"/>
  <c r="F495" s="1"/>
  <c r="E496"/>
  <c r="F496" s="1"/>
  <c r="E499"/>
  <c r="F499" s="1"/>
  <c r="E500"/>
  <c r="F500" s="1"/>
  <c r="E501"/>
  <c r="F501" s="1"/>
  <c r="E502"/>
  <c r="F502" s="1"/>
  <c r="E505"/>
  <c r="F505" s="1"/>
  <c r="E506"/>
  <c r="F506" s="1"/>
  <c r="E507"/>
  <c r="F507" s="1"/>
  <c r="E508"/>
  <c r="F508" s="1"/>
  <c r="E509"/>
  <c r="F509" s="1"/>
  <c r="E510"/>
  <c r="F510" s="1"/>
  <c r="E511"/>
  <c r="F511" s="1"/>
  <c r="E512"/>
  <c r="F512" s="1"/>
  <c r="E513"/>
  <c r="F513" s="1"/>
  <c r="E514"/>
  <c r="F514" s="1"/>
  <c r="E515"/>
  <c r="F515" s="1"/>
  <c r="E516"/>
  <c r="F516" s="1"/>
  <c r="E519"/>
  <c r="F519" s="1"/>
  <c r="E520"/>
  <c r="F520" s="1"/>
  <c r="E522"/>
  <c r="F522" s="1"/>
  <c r="E523"/>
  <c r="F523" s="1"/>
  <c r="E524"/>
  <c r="F524" s="1"/>
  <c r="E527"/>
  <c r="F527" s="1"/>
  <c r="E528"/>
  <c r="F528" s="1"/>
  <c r="E529"/>
  <c r="F529" s="1"/>
  <c r="E530"/>
  <c r="F530" s="1"/>
  <c r="E531"/>
  <c r="F531" s="1"/>
  <c r="E533"/>
  <c r="F533" s="1"/>
  <c r="E534"/>
  <c r="F534" s="1"/>
  <c r="E535"/>
  <c r="F535" s="1"/>
  <c r="E536"/>
  <c r="F536" s="1"/>
  <c r="E537"/>
  <c r="F537" s="1"/>
  <c r="E539"/>
  <c r="F539" s="1"/>
  <c r="E540"/>
  <c r="F540" s="1"/>
  <c r="E541"/>
  <c r="F541" s="1"/>
  <c r="E543"/>
  <c r="F543" s="1"/>
  <c r="E544"/>
  <c r="F544" s="1"/>
  <c r="E545"/>
  <c r="F545" s="1"/>
  <c r="E546"/>
  <c r="F546" s="1"/>
  <c r="E547"/>
  <c r="F547" s="1"/>
  <c r="E550"/>
  <c r="F550" s="1"/>
  <c r="E551"/>
  <c r="F551" s="1"/>
  <c r="E553"/>
  <c r="F553" s="1"/>
  <c r="E554"/>
  <c r="F554" s="1"/>
  <c r="E555"/>
  <c r="F555" s="1"/>
  <c r="E556"/>
  <c r="F556" s="1"/>
  <c r="E557"/>
  <c r="F557" s="1"/>
  <c r="C11" i="23"/>
  <c r="D18" i="22"/>
  <c r="F10" i="16" l="1"/>
  <c r="F13"/>
  <c r="F5"/>
  <c r="E10"/>
  <c r="E13"/>
  <c r="E5"/>
  <c r="C25" i="14"/>
  <c r="B25"/>
  <c r="C26"/>
  <c r="B26"/>
  <c r="C28"/>
  <c r="B28"/>
  <c r="C39"/>
  <c r="C32"/>
  <c r="B32"/>
  <c r="C19"/>
  <c r="C13"/>
  <c r="B13"/>
  <c r="B40" i="12"/>
  <c r="D35" i="14"/>
  <c r="C35"/>
  <c r="B35"/>
  <c r="D5"/>
  <c r="C29"/>
  <c r="C16"/>
  <c r="C12"/>
  <c r="C8"/>
  <c r="C5"/>
  <c r="C33" l="1"/>
  <c r="C40" s="1"/>
  <c r="F9"/>
  <c r="F13"/>
  <c r="F28"/>
  <c r="F30"/>
  <c r="F31"/>
  <c r="F35"/>
  <c r="F38"/>
  <c r="F39"/>
  <c r="E7"/>
  <c r="E9"/>
  <c r="E13"/>
  <c r="E28"/>
  <c r="E26"/>
  <c r="E30"/>
  <c r="E31"/>
  <c r="E32"/>
  <c r="C22" i="13"/>
  <c r="C20"/>
  <c r="D25"/>
  <c r="D19"/>
  <c r="C19"/>
  <c r="C25" s="1"/>
  <c r="F18"/>
  <c r="F20"/>
  <c r="F22"/>
  <c r="F5" i="12"/>
  <c r="F6"/>
  <c r="F7"/>
  <c r="F8"/>
  <c r="F10"/>
  <c r="F11"/>
  <c r="F16"/>
  <c r="F18"/>
  <c r="F27"/>
  <c r="F28"/>
  <c r="F30"/>
  <c r="F31"/>
  <c r="F32"/>
  <c r="F34"/>
  <c r="F36"/>
  <c r="F37"/>
  <c r="F39"/>
  <c r="F40"/>
  <c r="E6"/>
  <c r="E7"/>
  <c r="E8"/>
  <c r="E10"/>
  <c r="E11"/>
  <c r="E16"/>
  <c r="E17"/>
  <c r="E27"/>
  <c r="E28"/>
  <c r="E30"/>
  <c r="E31"/>
  <c r="E32"/>
  <c r="E33"/>
  <c r="E34"/>
  <c r="C36"/>
  <c r="C40" s="1"/>
  <c r="D40"/>
  <c r="C34"/>
  <c r="D34"/>
  <c r="B34"/>
  <c r="C27"/>
  <c r="C16"/>
  <c r="C10"/>
  <c r="C7"/>
  <c r="C4"/>
  <c r="F4"/>
  <c r="F23" i="11"/>
  <c r="F25"/>
  <c r="F28"/>
  <c r="C22"/>
  <c r="C28" s="1"/>
  <c r="F22"/>
  <c r="F21"/>
  <c r="F39" i="2"/>
  <c r="F40"/>
  <c r="F19" i="13" l="1"/>
  <c r="I5" i="7"/>
  <c r="F29" i="8"/>
  <c r="C542" i="6" l="1"/>
  <c r="D7"/>
  <c r="D8"/>
  <c r="D9"/>
  <c r="D10"/>
  <c r="D11"/>
  <c r="D13"/>
  <c r="D16"/>
  <c r="D18"/>
  <c r="D20"/>
  <c r="D21"/>
  <c r="D22"/>
  <c r="D24"/>
  <c r="D26"/>
  <c r="D27"/>
  <c r="D28"/>
  <c r="D29"/>
  <c r="D30"/>
  <c r="D32"/>
  <c r="D33"/>
  <c r="D34"/>
  <c r="D35"/>
  <c r="D37"/>
  <c r="D39"/>
  <c r="D40"/>
  <c r="D41"/>
  <c r="D42"/>
  <c r="D43"/>
  <c r="D44"/>
  <c r="D46"/>
  <c r="D47"/>
  <c r="D48"/>
  <c r="D49"/>
  <c r="D50"/>
  <c r="D53"/>
  <c r="D55"/>
  <c r="D56"/>
  <c r="D57"/>
  <c r="D58"/>
  <c r="D59"/>
  <c r="D62"/>
  <c r="D63"/>
  <c r="D64"/>
  <c r="D66"/>
  <c r="D68"/>
  <c r="D69"/>
  <c r="D71"/>
  <c r="D72"/>
  <c r="D74"/>
  <c r="D78"/>
  <c r="D79"/>
  <c r="D81"/>
  <c r="D82"/>
  <c r="D84"/>
  <c r="D86"/>
  <c r="D87"/>
  <c r="D89"/>
  <c r="D91"/>
  <c r="D92"/>
  <c r="D93"/>
  <c r="D94"/>
  <c r="D96"/>
  <c r="D97"/>
  <c r="D98"/>
  <c r="D100"/>
  <c r="D101"/>
  <c r="D102"/>
  <c r="D103"/>
  <c r="D105"/>
  <c r="D106"/>
  <c r="D107"/>
  <c r="D109"/>
  <c r="D110"/>
  <c r="D111"/>
  <c r="D112"/>
  <c r="D113"/>
  <c r="D115"/>
  <c r="D117"/>
  <c r="D119"/>
  <c r="D121"/>
  <c r="D123"/>
  <c r="D124"/>
  <c r="D125"/>
  <c r="D126"/>
  <c r="D127"/>
  <c r="D133"/>
  <c r="D135"/>
  <c r="D136"/>
  <c r="D138"/>
  <c r="D148"/>
  <c r="D153"/>
  <c r="D156"/>
  <c r="D158"/>
  <c r="D160"/>
  <c r="D161"/>
  <c r="D162"/>
  <c r="D163"/>
  <c r="D164"/>
  <c r="D165"/>
  <c r="D166"/>
  <c r="D168"/>
  <c r="D172"/>
  <c r="D173"/>
  <c r="D175"/>
  <c r="D176"/>
  <c r="D177"/>
  <c r="D178"/>
  <c r="D179"/>
  <c r="D180"/>
  <c r="D185"/>
  <c r="D186"/>
  <c r="D188"/>
  <c r="D189"/>
  <c r="D193"/>
  <c r="D194"/>
  <c r="D196"/>
  <c r="D199"/>
  <c r="D200"/>
  <c r="D202"/>
  <c r="D204"/>
  <c r="D205"/>
  <c r="D207"/>
  <c r="D209"/>
  <c r="D210"/>
  <c r="D212"/>
  <c r="D213"/>
  <c r="D214"/>
  <c r="D218"/>
  <c r="D219"/>
  <c r="D222"/>
  <c r="D223"/>
  <c r="D224"/>
  <c r="D226"/>
  <c r="D227"/>
  <c r="D228"/>
  <c r="D229"/>
  <c r="D230"/>
  <c r="D232"/>
  <c r="D234"/>
  <c r="D235"/>
  <c r="D237"/>
  <c r="D239"/>
  <c r="D242"/>
  <c r="D244"/>
  <c r="D246"/>
  <c r="D249"/>
  <c r="D250"/>
  <c r="D252"/>
  <c r="D254"/>
  <c r="D255"/>
  <c r="D256"/>
  <c r="D258"/>
  <c r="D259"/>
  <c r="D260"/>
  <c r="D261"/>
  <c r="D263"/>
  <c r="D264"/>
  <c r="D265"/>
  <c r="D266"/>
  <c r="D267"/>
  <c r="D268"/>
  <c r="D271"/>
  <c r="D273"/>
  <c r="D274"/>
  <c r="D275"/>
  <c r="D276"/>
  <c r="D278"/>
  <c r="D280"/>
  <c r="D281"/>
  <c r="D282"/>
  <c r="D283"/>
  <c r="D285"/>
  <c r="D286"/>
  <c r="D287"/>
  <c r="D288"/>
  <c r="D290"/>
  <c r="D291"/>
  <c r="D292"/>
  <c r="D293"/>
  <c r="D294"/>
  <c r="D296"/>
  <c r="D298"/>
  <c r="D299"/>
  <c r="D301"/>
  <c r="D304"/>
  <c r="D305"/>
  <c r="D308"/>
  <c r="D310"/>
  <c r="D312"/>
  <c r="D313"/>
  <c r="D314"/>
  <c r="D316"/>
  <c r="D319"/>
  <c r="D320"/>
  <c r="D322"/>
  <c r="D323"/>
  <c r="D325"/>
  <c r="D326"/>
  <c r="D327"/>
  <c r="D329"/>
  <c r="D330"/>
  <c r="D331"/>
  <c r="D332"/>
  <c r="D333"/>
  <c r="D334"/>
  <c r="D336"/>
  <c r="D339"/>
  <c r="D340"/>
  <c r="D341"/>
  <c r="D343"/>
  <c r="D344"/>
  <c r="D345"/>
  <c r="D346"/>
  <c r="D349"/>
  <c r="D351"/>
  <c r="D353"/>
  <c r="D355"/>
  <c r="D357"/>
  <c r="D360"/>
  <c r="D364"/>
  <c r="D367"/>
  <c r="D369"/>
  <c r="D371"/>
  <c r="D372"/>
  <c r="D376"/>
  <c r="D377"/>
  <c r="D378"/>
  <c r="D385"/>
  <c r="D386"/>
  <c r="D388"/>
  <c r="D392"/>
  <c r="D394"/>
  <c r="D396"/>
  <c r="D399"/>
  <c r="D401"/>
  <c r="D402"/>
  <c r="D405"/>
  <c r="D406"/>
  <c r="D409"/>
  <c r="D411"/>
  <c r="D413"/>
  <c r="D414"/>
  <c r="D416"/>
  <c r="D417"/>
  <c r="D418"/>
  <c r="D420"/>
  <c r="D421"/>
  <c r="D422"/>
  <c r="D424"/>
  <c r="D426"/>
  <c r="D428"/>
  <c r="D432"/>
  <c r="D433"/>
  <c r="D434"/>
  <c r="D436"/>
  <c r="D437"/>
  <c r="D439"/>
  <c r="D443"/>
  <c r="D449"/>
  <c r="D451"/>
  <c r="D453"/>
  <c r="D454"/>
  <c r="D455"/>
  <c r="D457"/>
  <c r="D462"/>
  <c r="D464"/>
  <c r="D466"/>
  <c r="D469"/>
  <c r="D471"/>
  <c r="D473"/>
  <c r="D475"/>
  <c r="D480"/>
  <c r="D484"/>
  <c r="D485"/>
  <c r="D488"/>
  <c r="D491"/>
  <c r="D493"/>
  <c r="D494"/>
  <c r="D495"/>
  <c r="D499"/>
  <c r="D501"/>
  <c r="D502"/>
  <c r="D505"/>
  <c r="D508"/>
  <c r="D511"/>
  <c r="D515"/>
  <c r="D516"/>
  <c r="D519"/>
  <c r="D522"/>
  <c r="D523"/>
  <c r="D524"/>
  <c r="D527"/>
  <c r="D528"/>
  <c r="D530"/>
  <c r="D531"/>
  <c r="D537"/>
  <c r="D542"/>
  <c r="D544"/>
  <c r="D550"/>
  <c r="D553"/>
  <c r="D554"/>
  <c r="D555"/>
  <c r="D556"/>
  <c r="C476"/>
  <c r="C552"/>
  <c r="C548"/>
  <c r="C525"/>
  <c r="C5"/>
  <c r="B552"/>
  <c r="E552" s="1"/>
  <c r="F552" s="1"/>
  <c r="B549"/>
  <c r="D549" s="1"/>
  <c r="B542"/>
  <c r="E542" s="1"/>
  <c r="F542" s="1"/>
  <c r="B538"/>
  <c r="E538" s="1"/>
  <c r="F538" s="1"/>
  <c r="B532"/>
  <c r="E532" s="1"/>
  <c r="F532" s="1"/>
  <c r="B526"/>
  <c r="B521"/>
  <c r="E521" s="1"/>
  <c r="F521" s="1"/>
  <c r="B518"/>
  <c r="B504"/>
  <c r="B498"/>
  <c r="D498" s="1"/>
  <c r="B492"/>
  <c r="E492" s="1"/>
  <c r="F492" s="1"/>
  <c r="B490"/>
  <c r="E490" s="1"/>
  <c r="F490" s="1"/>
  <c r="B486"/>
  <c r="E486" s="1"/>
  <c r="F486" s="1"/>
  <c r="B483"/>
  <c r="E483" s="1"/>
  <c r="F483" s="1"/>
  <c r="B479"/>
  <c r="E479" s="1"/>
  <c r="F479" s="1"/>
  <c r="B477"/>
  <c r="B474"/>
  <c r="E474" s="1"/>
  <c r="F474" s="1"/>
  <c r="B472"/>
  <c r="E472" s="1"/>
  <c r="F472" s="1"/>
  <c r="B470"/>
  <c r="E470" s="1"/>
  <c r="F470" s="1"/>
  <c r="B461"/>
  <c r="E461" s="1"/>
  <c r="F461" s="1"/>
  <c r="B456"/>
  <c r="E456" s="1"/>
  <c r="F456" s="1"/>
  <c r="B450"/>
  <c r="E450" s="1"/>
  <c r="F450" s="1"/>
  <c r="B444"/>
  <c r="E444" s="1"/>
  <c r="F444" s="1"/>
  <c r="B430"/>
  <c r="E430" s="1"/>
  <c r="F430" s="1"/>
  <c r="B419"/>
  <c r="E419" s="1"/>
  <c r="F419" s="1"/>
  <c r="B398"/>
  <c r="D398" s="1"/>
  <c r="B395"/>
  <c r="E395" s="1"/>
  <c r="F395" s="1"/>
  <c r="B393"/>
  <c r="E393" s="1"/>
  <c r="F393" s="1"/>
  <c r="B391"/>
  <c r="E391" s="1"/>
  <c r="F391" s="1"/>
  <c r="B384"/>
  <c r="D384" s="1"/>
  <c r="B381"/>
  <c r="E381" s="1"/>
  <c r="F381" s="1"/>
  <c r="B373"/>
  <c r="E373" s="1"/>
  <c r="F373" s="1"/>
  <c r="B375"/>
  <c r="E375" s="1"/>
  <c r="F375" s="1"/>
  <c r="B370"/>
  <c r="E370" s="1"/>
  <c r="F370" s="1"/>
  <c r="B365"/>
  <c r="E365" s="1"/>
  <c r="F365" s="1"/>
  <c r="B363"/>
  <c r="E363" s="1"/>
  <c r="F363" s="1"/>
  <c r="B359"/>
  <c r="E359" s="1"/>
  <c r="F359" s="1"/>
  <c r="B356"/>
  <c r="E356" s="1"/>
  <c r="F356" s="1"/>
  <c r="B354"/>
  <c r="E354" s="1"/>
  <c r="F354" s="1"/>
  <c r="B352"/>
  <c r="E352" s="1"/>
  <c r="F352" s="1"/>
  <c r="B350"/>
  <c r="E350" s="1"/>
  <c r="F350" s="1"/>
  <c r="B347"/>
  <c r="E347" s="1"/>
  <c r="F347" s="1"/>
  <c r="B342"/>
  <c r="E342" s="1"/>
  <c r="F342" s="1"/>
  <c r="B338"/>
  <c r="E338" s="1"/>
  <c r="F338" s="1"/>
  <c r="B335"/>
  <c r="E335" s="1"/>
  <c r="F335" s="1"/>
  <c r="B328"/>
  <c r="E328" s="1"/>
  <c r="F328" s="1"/>
  <c r="B324"/>
  <c r="E324" s="1"/>
  <c r="F324" s="1"/>
  <c r="B321"/>
  <c r="E321" s="1"/>
  <c r="F321" s="1"/>
  <c r="B318"/>
  <c r="E318" s="1"/>
  <c r="F318" s="1"/>
  <c r="B315"/>
  <c r="E315" s="1"/>
  <c r="F315" s="1"/>
  <c r="B311"/>
  <c r="E311" s="1"/>
  <c r="F311" s="1"/>
  <c r="B309"/>
  <c r="E309" s="1"/>
  <c r="F309" s="1"/>
  <c r="B307"/>
  <c r="E307" s="1"/>
  <c r="F307" s="1"/>
  <c r="B303"/>
  <c r="E303" s="1"/>
  <c r="F303" s="1"/>
  <c r="B300"/>
  <c r="E300" s="1"/>
  <c r="F300" s="1"/>
  <c r="B297"/>
  <c r="E297" s="1"/>
  <c r="F297" s="1"/>
  <c r="B295"/>
  <c r="E295" s="1"/>
  <c r="F295" s="1"/>
  <c r="B289"/>
  <c r="E289" s="1"/>
  <c r="F289" s="1"/>
  <c r="B284"/>
  <c r="E284" s="1"/>
  <c r="F284" s="1"/>
  <c r="B279"/>
  <c r="E279" s="1"/>
  <c r="F279" s="1"/>
  <c r="B272"/>
  <c r="E272" s="1"/>
  <c r="F272" s="1"/>
  <c r="B269"/>
  <c r="E269" s="1"/>
  <c r="F269" s="1"/>
  <c r="B262"/>
  <c r="E262" s="1"/>
  <c r="F262" s="1"/>
  <c r="B257"/>
  <c r="E257" s="1"/>
  <c r="F257" s="1"/>
  <c r="B248"/>
  <c r="E248" s="1"/>
  <c r="F248" s="1"/>
  <c r="B243"/>
  <c r="E243" s="1"/>
  <c r="F243" s="1"/>
  <c r="B241"/>
  <c r="E241" s="1"/>
  <c r="F241" s="1"/>
  <c r="B238"/>
  <c r="E238" s="1"/>
  <c r="F238" s="1"/>
  <c r="B233"/>
  <c r="E233" s="1"/>
  <c r="F233" s="1"/>
  <c r="B231"/>
  <c r="E231" s="1"/>
  <c r="F231" s="1"/>
  <c r="B221"/>
  <c r="E221" s="1"/>
  <c r="F221" s="1"/>
  <c r="B217"/>
  <c r="E217" s="1"/>
  <c r="F217" s="1"/>
  <c r="B211"/>
  <c r="E211" s="1"/>
  <c r="F211" s="1"/>
  <c r="B208"/>
  <c r="E208" s="1"/>
  <c r="F208" s="1"/>
  <c r="B203"/>
  <c r="E203" s="1"/>
  <c r="F203" s="1"/>
  <c r="B201"/>
  <c r="E201" s="1"/>
  <c r="F201" s="1"/>
  <c r="B198"/>
  <c r="E198" s="1"/>
  <c r="F198" s="1"/>
  <c r="B195"/>
  <c r="E195" s="1"/>
  <c r="F195" s="1"/>
  <c r="B190"/>
  <c r="E190" s="1"/>
  <c r="F190" s="1"/>
  <c r="B187"/>
  <c r="E187" s="1"/>
  <c r="F187" s="1"/>
  <c r="B184"/>
  <c r="E184" s="1"/>
  <c r="F184" s="1"/>
  <c r="B174"/>
  <c r="E174" s="1"/>
  <c r="F174" s="1"/>
  <c r="B171"/>
  <c r="E171" s="1"/>
  <c r="F171" s="1"/>
  <c r="B167"/>
  <c r="E167" s="1"/>
  <c r="F167" s="1"/>
  <c r="B159"/>
  <c r="E159" s="1"/>
  <c r="F159" s="1"/>
  <c r="B154"/>
  <c r="E154" s="1"/>
  <c r="F154" s="1"/>
  <c r="B149"/>
  <c r="E149" s="1"/>
  <c r="F149" s="1"/>
  <c r="B140"/>
  <c r="E140" s="1"/>
  <c r="F140" s="1"/>
  <c r="B137"/>
  <c r="E137" s="1"/>
  <c r="F137" s="1"/>
  <c r="B132"/>
  <c r="E132" s="1"/>
  <c r="F132" s="1"/>
  <c r="B120"/>
  <c r="E120" s="1"/>
  <c r="F120" s="1"/>
  <c r="B116"/>
  <c r="E116" s="1"/>
  <c r="F116" s="1"/>
  <c r="B114"/>
  <c r="E114" s="1"/>
  <c r="F114" s="1"/>
  <c r="B108"/>
  <c r="E108" s="1"/>
  <c r="F108" s="1"/>
  <c r="B104"/>
  <c r="E104" s="1"/>
  <c r="F104" s="1"/>
  <c r="B99"/>
  <c r="E99" s="1"/>
  <c r="F99" s="1"/>
  <c r="B95"/>
  <c r="E95" s="1"/>
  <c r="F95" s="1"/>
  <c r="B90"/>
  <c r="E90" s="1"/>
  <c r="F90" s="1"/>
  <c r="B88"/>
  <c r="E88" s="1"/>
  <c r="F88" s="1"/>
  <c r="B85"/>
  <c r="E85" s="1"/>
  <c r="F85" s="1"/>
  <c r="B80"/>
  <c r="E80" s="1"/>
  <c r="F80" s="1"/>
  <c r="B77"/>
  <c r="E77" s="1"/>
  <c r="F77" s="1"/>
  <c r="B75"/>
  <c r="E75" s="1"/>
  <c r="F75" s="1"/>
  <c r="B70"/>
  <c r="E70" s="1"/>
  <c r="F70" s="1"/>
  <c r="B65"/>
  <c r="E65" s="1"/>
  <c r="F65" s="1"/>
  <c r="B61"/>
  <c r="E61" s="1"/>
  <c r="F61" s="1"/>
  <c r="B54"/>
  <c r="E54" s="1"/>
  <c r="F54" s="1"/>
  <c r="B51"/>
  <c r="E51" s="1"/>
  <c r="F51" s="1"/>
  <c r="B45"/>
  <c r="E45" s="1"/>
  <c r="F45" s="1"/>
  <c r="B38"/>
  <c r="E38" s="1"/>
  <c r="F38" s="1"/>
  <c r="B31"/>
  <c r="E31" s="1"/>
  <c r="F31" s="1"/>
  <c r="B23"/>
  <c r="E23" s="1"/>
  <c r="F23" s="1"/>
  <c r="B15"/>
  <c r="E15" s="1"/>
  <c r="F15" s="1"/>
  <c r="B6"/>
  <c r="E6" s="1"/>
  <c r="F6" s="1"/>
  <c r="C558" l="1"/>
  <c r="D532"/>
  <c r="D492"/>
  <c r="D483"/>
  <c r="D444"/>
  <c r="D430"/>
  <c r="D375"/>
  <c r="D363"/>
  <c r="D335"/>
  <c r="D315"/>
  <c r="D311"/>
  <c r="D307"/>
  <c r="D297"/>
  <c r="D289"/>
  <c r="D272"/>
  <c r="D221"/>
  <c r="D217"/>
  <c r="D211"/>
  <c r="D198"/>
  <c r="D184"/>
  <c r="D154"/>
  <c r="D140"/>
  <c r="D114"/>
  <c r="D90"/>
  <c r="D77"/>
  <c r="D70"/>
  <c r="D65"/>
  <c r="D61"/>
  <c r="D51"/>
  <c r="D15"/>
  <c r="B476"/>
  <c r="E477"/>
  <c r="F477" s="1"/>
  <c r="B517"/>
  <c r="E518"/>
  <c r="F518" s="1"/>
  <c r="D518"/>
  <c r="D472"/>
  <c r="D419"/>
  <c r="D395"/>
  <c r="D391"/>
  <c r="D370"/>
  <c r="D354"/>
  <c r="D350"/>
  <c r="D328"/>
  <c r="D324"/>
  <c r="D303"/>
  <c r="D241"/>
  <c r="D231"/>
  <c r="D208"/>
  <c r="D203"/>
  <c r="D195"/>
  <c r="D174"/>
  <c r="D137"/>
  <c r="D132"/>
  <c r="D120"/>
  <c r="D99"/>
  <c r="D95"/>
  <c r="D31"/>
  <c r="D6"/>
  <c r="B503"/>
  <c r="E504"/>
  <c r="F504" s="1"/>
  <c r="D504"/>
  <c r="D490"/>
  <c r="D479"/>
  <c r="D461"/>
  <c r="D450"/>
  <c r="D365"/>
  <c r="D359"/>
  <c r="D342"/>
  <c r="D338"/>
  <c r="D321"/>
  <c r="D309"/>
  <c r="D295"/>
  <c r="D279"/>
  <c r="D269"/>
  <c r="D257"/>
  <c r="D190"/>
  <c r="D171"/>
  <c r="D149"/>
  <c r="D116"/>
  <c r="D108"/>
  <c r="D104"/>
  <c r="D88"/>
  <c r="D54"/>
  <c r="D45"/>
  <c r="D23"/>
  <c r="B383"/>
  <c r="E384"/>
  <c r="F384" s="1"/>
  <c r="B397"/>
  <c r="E398"/>
  <c r="F398" s="1"/>
  <c r="B497"/>
  <c r="E498"/>
  <c r="F498" s="1"/>
  <c r="B525"/>
  <c r="E525" s="1"/>
  <c r="F525" s="1"/>
  <c r="E526"/>
  <c r="F526" s="1"/>
  <c r="B548"/>
  <c r="E549"/>
  <c r="F549" s="1"/>
  <c r="D552"/>
  <c r="D526"/>
  <c r="D521"/>
  <c r="D486"/>
  <c r="D474"/>
  <c r="D470"/>
  <c r="D456"/>
  <c r="D393"/>
  <c r="D356"/>
  <c r="D352"/>
  <c r="D347"/>
  <c r="D318"/>
  <c r="D300"/>
  <c r="D284"/>
  <c r="D262"/>
  <c r="D248"/>
  <c r="D243"/>
  <c r="D238"/>
  <c r="D233"/>
  <c r="D201"/>
  <c r="D187"/>
  <c r="D167"/>
  <c r="D159"/>
  <c r="D85"/>
  <c r="D80"/>
  <c r="D38"/>
  <c r="B489"/>
  <c r="B460"/>
  <c r="B197"/>
  <c r="B247"/>
  <c r="B317"/>
  <c r="B139"/>
  <c r="B358"/>
  <c r="B5"/>
  <c r="E5" s="1"/>
  <c r="F5" s="1"/>
  <c r="B131"/>
  <c r="B170"/>
  <c r="B220"/>
  <c r="E131" l="1"/>
  <c r="F131" s="1"/>
  <c r="D131"/>
  <c r="E139"/>
  <c r="F139" s="1"/>
  <c r="D139"/>
  <c r="E220"/>
  <c r="F220" s="1"/>
  <c r="D220"/>
  <c r="E358"/>
  <c r="F358" s="1"/>
  <c r="D358"/>
  <c r="E197"/>
  <c r="F197" s="1"/>
  <c r="D197"/>
  <c r="E397"/>
  <c r="F397" s="1"/>
  <c r="D397"/>
  <c r="E489"/>
  <c r="F489" s="1"/>
  <c r="D489"/>
  <c r="E247"/>
  <c r="F247" s="1"/>
  <c r="D247"/>
  <c r="E517"/>
  <c r="F517" s="1"/>
  <c r="D517"/>
  <c r="D525"/>
  <c r="E548"/>
  <c r="F548" s="1"/>
  <c r="D548"/>
  <c r="E497"/>
  <c r="F497" s="1"/>
  <c r="D497"/>
  <c r="E383"/>
  <c r="F383" s="1"/>
  <c r="D383"/>
  <c r="E317"/>
  <c r="F317" s="1"/>
  <c r="D317"/>
  <c r="E170"/>
  <c r="F170" s="1"/>
  <c r="D170"/>
  <c r="E460"/>
  <c r="F460" s="1"/>
  <c r="D460"/>
  <c r="E503"/>
  <c r="F503" s="1"/>
  <c r="D503"/>
  <c r="E476"/>
  <c r="F476" s="1"/>
  <c r="D476"/>
  <c r="B558"/>
  <c r="E558" l="1"/>
  <c r="F558" s="1"/>
  <c r="D558"/>
  <c r="B32" i="5"/>
  <c r="C42"/>
  <c r="C39"/>
  <c r="C32" s="1"/>
  <c r="C30" l="1"/>
  <c r="C43" s="1"/>
  <c r="B30"/>
  <c r="B43" s="1"/>
  <c r="F7"/>
  <c r="F8"/>
  <c r="F9"/>
  <c r="F10"/>
  <c r="F11"/>
  <c r="F12"/>
  <c r="F13"/>
  <c r="F14"/>
  <c r="F15"/>
  <c r="F16"/>
  <c r="F17"/>
  <c r="F18"/>
  <c r="F19"/>
  <c r="F20"/>
  <c r="F21"/>
  <c r="F22"/>
  <c r="F23"/>
  <c r="F25"/>
  <c r="F27"/>
  <c r="F28"/>
  <c r="F29"/>
  <c r="F31"/>
  <c r="F34"/>
  <c r="F39"/>
  <c r="F42"/>
  <c r="F5"/>
  <c r="E7"/>
  <c r="E8"/>
  <c r="E9"/>
  <c r="E10"/>
  <c r="E11"/>
  <c r="E12"/>
  <c r="E13"/>
  <c r="E14"/>
  <c r="E15"/>
  <c r="E16"/>
  <c r="E17"/>
  <c r="E18"/>
  <c r="E19"/>
  <c r="E22"/>
  <c r="E23"/>
  <c r="E25"/>
  <c r="E26"/>
  <c r="E27"/>
  <c r="E28"/>
  <c r="E29"/>
  <c r="E31"/>
  <c r="E5"/>
  <c r="C33" i="4"/>
  <c r="C44"/>
  <c r="C34"/>
  <c r="B34"/>
  <c r="C23"/>
  <c r="C5"/>
  <c r="C31" s="1"/>
  <c r="F6" l="1"/>
  <c r="F9"/>
  <c r="F11"/>
  <c r="F12"/>
  <c r="F13"/>
  <c r="F14"/>
  <c r="F15"/>
  <c r="F16"/>
  <c r="F21"/>
  <c r="F22"/>
  <c r="F23"/>
  <c r="F24"/>
  <c r="F25"/>
  <c r="F26"/>
  <c r="F27"/>
  <c r="F28"/>
  <c r="F30"/>
  <c r="F31"/>
  <c r="F32"/>
  <c r="F34"/>
  <c r="F35"/>
  <c r="F36"/>
  <c r="F37"/>
  <c r="F38"/>
  <c r="F39"/>
  <c r="F42"/>
  <c r="F43"/>
  <c r="F5"/>
  <c r="E6"/>
  <c r="E9"/>
  <c r="E12"/>
  <c r="E13"/>
  <c r="E14"/>
  <c r="E15"/>
  <c r="E16"/>
  <c r="E21"/>
  <c r="E24"/>
  <c r="E25"/>
  <c r="E26"/>
  <c r="E27"/>
  <c r="E28"/>
  <c r="C32" i="3"/>
  <c r="C41" s="1"/>
  <c r="B32"/>
  <c r="F31"/>
  <c r="F33"/>
  <c r="F37"/>
  <c r="F40"/>
  <c r="C30" l="1"/>
  <c r="F7"/>
  <c r="F8"/>
  <c r="F9"/>
  <c r="F10"/>
  <c r="F11"/>
  <c r="F12"/>
  <c r="F13"/>
  <c r="F14"/>
  <c r="F15"/>
  <c r="F16"/>
  <c r="F17"/>
  <c r="F18"/>
  <c r="F19"/>
  <c r="F20"/>
  <c r="F21"/>
  <c r="F22"/>
  <c r="F23"/>
  <c r="F25"/>
  <c r="F27"/>
  <c r="F28"/>
  <c r="F29"/>
  <c r="F5"/>
  <c r="E7"/>
  <c r="E8"/>
  <c r="E9"/>
  <c r="E10"/>
  <c r="E11"/>
  <c r="E12"/>
  <c r="E13"/>
  <c r="E14"/>
  <c r="E15"/>
  <c r="E16"/>
  <c r="E17"/>
  <c r="E18"/>
  <c r="E19"/>
  <c r="E22"/>
  <c r="E23"/>
  <c r="E25"/>
  <c r="E26"/>
  <c r="E27"/>
  <c r="E28"/>
  <c r="E29"/>
  <c r="E31"/>
  <c r="E5"/>
  <c r="E6" i="2"/>
  <c r="E9"/>
  <c r="E11"/>
  <c r="E12"/>
  <c r="E13"/>
  <c r="E14"/>
  <c r="E15"/>
  <c r="E16"/>
  <c r="E21"/>
  <c r="E22"/>
  <c r="E23"/>
  <c r="E24"/>
  <c r="E25"/>
  <c r="E26"/>
  <c r="E27"/>
  <c r="E28"/>
  <c r="E29"/>
  <c r="E30"/>
  <c r="E31"/>
  <c r="E43"/>
  <c r="E5"/>
  <c r="C33"/>
  <c r="C43"/>
  <c r="C34"/>
  <c r="C31"/>
  <c r="C5"/>
  <c r="C23"/>
  <c r="F6"/>
  <c r="F9"/>
  <c r="F11"/>
  <c r="F12"/>
  <c r="F13"/>
  <c r="F14"/>
  <c r="F15"/>
  <c r="F16"/>
  <c r="F21"/>
  <c r="F22"/>
  <c r="F24"/>
  <c r="F25"/>
  <c r="F26"/>
  <c r="F27"/>
  <c r="F28"/>
  <c r="F30"/>
  <c r="F32"/>
  <c r="F35"/>
  <c r="F36"/>
  <c r="F37"/>
  <c r="F38"/>
  <c r="F41"/>
  <c r="F42"/>
  <c r="B31" i="9"/>
  <c r="K31" s="1"/>
  <c r="L31" s="1"/>
  <c r="B32"/>
  <c r="K32" s="1"/>
  <c r="L32" s="1"/>
  <c r="B33"/>
  <c r="K33" s="1"/>
  <c r="L33" s="1"/>
  <c r="B34"/>
  <c r="K34" s="1"/>
  <c r="L34" s="1"/>
  <c r="B35"/>
  <c r="K35" s="1"/>
  <c r="L35" s="1"/>
  <c r="B36"/>
  <c r="K36" s="1"/>
  <c r="L36" s="1"/>
  <c r="B37"/>
  <c r="K37" s="1"/>
  <c r="L37" s="1"/>
  <c r="B38"/>
  <c r="K38" s="1"/>
  <c r="L38" s="1"/>
  <c r="B39"/>
  <c r="K39" s="1"/>
  <c r="L39" s="1"/>
  <c r="B40"/>
  <c r="K40" s="1"/>
  <c r="L40" s="1"/>
  <c r="B41"/>
  <c r="K41" s="1"/>
  <c r="L41" s="1"/>
  <c r="B42"/>
  <c r="K42" s="1"/>
  <c r="L42" s="1"/>
  <c r="B43"/>
  <c r="K43" s="1"/>
  <c r="L43" s="1"/>
  <c r="B44"/>
  <c r="K44" s="1"/>
  <c r="L44" s="1"/>
  <c r="B45"/>
  <c r="K45" s="1"/>
  <c r="L45" s="1"/>
  <c r="B46"/>
  <c r="K46" s="1"/>
  <c r="L46" s="1"/>
  <c r="B47"/>
  <c r="K47" s="1"/>
  <c r="L47" s="1"/>
  <c r="B48"/>
  <c r="K48" s="1"/>
  <c r="L48" s="1"/>
  <c r="B49"/>
  <c r="K49" s="1"/>
  <c r="L49" s="1"/>
  <c r="C29"/>
  <c r="D29"/>
  <c r="E29"/>
  <c r="F29"/>
  <c r="G29"/>
  <c r="H29"/>
  <c r="B30"/>
  <c r="K30" s="1"/>
  <c r="L30" s="1"/>
  <c r="C7" i="8"/>
  <c r="C8"/>
  <c r="C9"/>
  <c r="C10"/>
  <c r="C12"/>
  <c r="C13"/>
  <c r="C14"/>
  <c r="C15"/>
  <c r="C16"/>
  <c r="C17"/>
  <c r="C18"/>
  <c r="C19"/>
  <c r="C20"/>
  <c r="C21"/>
  <c r="C23"/>
  <c r="C24"/>
  <c r="C25"/>
  <c r="C26"/>
  <c r="C27"/>
  <c r="C28"/>
  <c r="C29"/>
  <c r="C30"/>
  <c r="C31"/>
  <c r="C33"/>
  <c r="C34"/>
  <c r="C35"/>
  <c r="C37"/>
  <c r="C38"/>
  <c r="C40"/>
  <c r="C41"/>
  <c r="C42"/>
  <c r="C44"/>
  <c r="C45"/>
  <c r="C46"/>
  <c r="C47"/>
  <c r="C48"/>
  <c r="C49"/>
  <c r="C50"/>
  <c r="C51"/>
  <c r="C52"/>
  <c r="C54"/>
  <c r="C55"/>
  <c r="C56"/>
  <c r="B7"/>
  <c r="B8"/>
  <c r="B9"/>
  <c r="B10"/>
  <c r="B12"/>
  <c r="B13"/>
  <c r="B14"/>
  <c r="B15"/>
  <c r="B16"/>
  <c r="B17"/>
  <c r="B18"/>
  <c r="B19"/>
  <c r="B20"/>
  <c r="B21"/>
  <c r="B23"/>
  <c r="B24"/>
  <c r="B25"/>
  <c r="B26"/>
  <c r="B27"/>
  <c r="B28"/>
  <c r="B29"/>
  <c r="B30"/>
  <c r="B31"/>
  <c r="B33"/>
  <c r="B34"/>
  <c r="B35"/>
  <c r="B37"/>
  <c r="B38"/>
  <c r="B40"/>
  <c r="B41"/>
  <c r="B42"/>
  <c r="B44"/>
  <c r="B45"/>
  <c r="B46"/>
  <c r="B47"/>
  <c r="B48"/>
  <c r="B50"/>
  <c r="B51"/>
  <c r="B52"/>
  <c r="B54"/>
  <c r="B55"/>
  <c r="B56"/>
  <c r="H29"/>
  <c r="C52" i="23"/>
  <c r="D11"/>
  <c r="B11"/>
  <c r="B52" s="1"/>
  <c r="F7" i="20"/>
  <c r="E7"/>
  <c r="F14" i="22"/>
  <c r="F15"/>
  <c r="F16"/>
  <c r="F20"/>
  <c r="E14"/>
  <c r="E15"/>
  <c r="E16"/>
  <c r="F18"/>
  <c r="D13"/>
  <c r="D70" s="1"/>
  <c r="B13"/>
  <c r="B70" s="1"/>
  <c r="E20" i="18"/>
  <c r="E23"/>
  <c r="E6"/>
  <c r="F20"/>
  <c r="F23"/>
  <c r="F6"/>
  <c r="B5" i="14"/>
  <c r="E5" s="1"/>
  <c r="D22" i="13"/>
  <c r="E22" i="11"/>
  <c r="D22"/>
  <c r="D28" s="1"/>
  <c r="D4" i="12"/>
  <c r="B4"/>
  <c r="E4" s="1"/>
  <c r="F11" i="23" l="1"/>
  <c r="D52"/>
  <c r="D10" i="8"/>
  <c r="D8"/>
  <c r="D54"/>
  <c r="D55"/>
  <c r="D48"/>
  <c r="D44"/>
  <c r="D47"/>
  <c r="D42"/>
  <c r="D37"/>
  <c r="D33"/>
  <c r="D34"/>
  <c r="D35"/>
  <c r="D28"/>
  <c r="D24"/>
  <c r="D26"/>
  <c r="D27"/>
  <c r="D19"/>
  <c r="D15"/>
  <c r="D20"/>
  <c r="D16"/>
  <c r="D12"/>
  <c r="D21"/>
  <c r="D17"/>
  <c r="D13"/>
  <c r="D18"/>
  <c r="D14"/>
  <c r="D9"/>
  <c r="D7"/>
  <c r="E18" i="22"/>
  <c r="C13"/>
  <c r="C70" s="1"/>
  <c r="E52" i="23"/>
  <c r="F12"/>
  <c r="E11"/>
  <c r="D17" i="21"/>
  <c r="C17" s="1"/>
  <c r="B17" s="1"/>
  <c r="C10"/>
  <c r="B10"/>
  <c r="F7"/>
  <c r="E7"/>
  <c r="D17" i="20"/>
  <c r="C17" s="1"/>
  <c r="B17" s="1"/>
  <c r="C10"/>
  <c r="B10"/>
  <c r="H12" i="15"/>
  <c r="G12"/>
  <c r="F12"/>
  <c r="E12"/>
  <c r="D12"/>
  <c r="C12"/>
  <c r="B11"/>
  <c r="B10"/>
  <c r="B9"/>
  <c r="B8"/>
  <c r="B7"/>
  <c r="B6"/>
  <c r="B5"/>
  <c r="B12" l="1"/>
  <c r="F52" i="23"/>
  <c r="E17" i="21"/>
  <c r="F17"/>
  <c r="E13" i="22"/>
  <c r="E70" s="1"/>
  <c r="F13"/>
  <c r="F70" s="1"/>
  <c r="E17" i="20"/>
  <c r="F17"/>
  <c r="D29" i="14"/>
  <c r="F29" s="1"/>
  <c r="B29"/>
  <c r="E29" s="1"/>
  <c r="D25"/>
  <c r="F25" s="1"/>
  <c r="E25"/>
  <c r="D23"/>
  <c r="B23"/>
  <c r="D19"/>
  <c r="B19"/>
  <c r="D16"/>
  <c r="B16"/>
  <c r="D12"/>
  <c r="F12" s="1"/>
  <c r="B12"/>
  <c r="D10"/>
  <c r="B10"/>
  <c r="D8"/>
  <c r="B8"/>
  <c r="E8" s="1"/>
  <c r="D33" l="1"/>
  <c r="D40" s="1"/>
  <c r="F8"/>
  <c r="E12"/>
  <c r="B33"/>
  <c r="B40" s="1"/>
  <c r="E40" s="1"/>
  <c r="F33"/>
  <c r="D36" i="12"/>
  <c r="D27"/>
  <c r="B27"/>
  <c r="D25"/>
  <c r="B25"/>
  <c r="D23"/>
  <c r="B23"/>
  <c r="D19"/>
  <c r="B19"/>
  <c r="D16"/>
  <c r="B16"/>
  <c r="D10"/>
  <c r="B10"/>
  <c r="D7"/>
  <c r="B7"/>
  <c r="B28" i="9"/>
  <c r="B23"/>
  <c r="B22"/>
  <c r="B21"/>
  <c r="B20"/>
  <c r="B19"/>
  <c r="B18"/>
  <c r="B17"/>
  <c r="B16"/>
  <c r="B15"/>
  <c r="B13"/>
  <c r="B12"/>
  <c r="B11"/>
  <c r="B10"/>
  <c r="I53" i="8"/>
  <c r="H53"/>
  <c r="G53"/>
  <c r="F53"/>
  <c r="H51"/>
  <c r="F51"/>
  <c r="I49"/>
  <c r="H49"/>
  <c r="G49"/>
  <c r="F49"/>
  <c r="B49" s="1"/>
  <c r="I43"/>
  <c r="H43"/>
  <c r="G43"/>
  <c r="F43"/>
  <c r="I39"/>
  <c r="H39"/>
  <c r="G39"/>
  <c r="F39"/>
  <c r="I36"/>
  <c r="H36"/>
  <c r="C36" s="1"/>
  <c r="G36"/>
  <c r="F36"/>
  <c r="I32"/>
  <c r="H32"/>
  <c r="G32"/>
  <c r="F32"/>
  <c r="I29"/>
  <c r="E33" i="14" l="1"/>
  <c r="B53" i="8"/>
  <c r="B43"/>
  <c r="B39"/>
  <c r="B36"/>
  <c r="D36" s="1"/>
  <c r="B32"/>
  <c r="C53"/>
  <c r="C43"/>
  <c r="C39"/>
  <c r="C32"/>
  <c r="D32" s="1"/>
  <c r="D39"/>
  <c r="B9" i="9"/>
  <c r="B29"/>
  <c r="K29" s="1"/>
  <c r="L29" s="1"/>
  <c r="F40" i="14"/>
  <c r="F25" i="13"/>
  <c r="G29" i="8"/>
  <c r="I22"/>
  <c r="H22"/>
  <c r="G22"/>
  <c r="F22"/>
  <c r="I11"/>
  <c r="H11"/>
  <c r="G11"/>
  <c r="F11"/>
  <c r="B11" s="1"/>
  <c r="I6"/>
  <c r="H6"/>
  <c r="G6"/>
  <c r="F6"/>
  <c r="D53" l="1"/>
  <c r="D43"/>
  <c r="B22"/>
  <c r="C22"/>
  <c r="C11"/>
  <c r="D11" s="1"/>
  <c r="B6"/>
  <c r="I5"/>
  <c r="C6"/>
  <c r="H5"/>
  <c r="G5"/>
  <c r="F5" s="1"/>
  <c r="C17" i="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D22" i="8" l="1"/>
  <c r="D6"/>
  <c r="D16" i="7"/>
  <c r="D17"/>
  <c r="D15"/>
  <c r="D14"/>
  <c r="D12"/>
  <c r="D11"/>
  <c r="D10"/>
  <c r="D9"/>
  <c r="D8"/>
  <c r="D7"/>
  <c r="D6"/>
  <c r="B5" i="8"/>
  <c r="C5"/>
  <c r="J5" i="7"/>
  <c r="H5"/>
  <c r="G5"/>
  <c r="C5"/>
  <c r="B5"/>
  <c r="D5" i="8" l="1"/>
  <c r="D5" i="7"/>
  <c r="D32" i="5" l="1"/>
  <c r="F32" s="1"/>
  <c r="D30"/>
  <c r="D43" l="1"/>
  <c r="F43" s="1"/>
  <c r="F30"/>
  <c r="E30"/>
  <c r="D5" i="6" l="1"/>
  <c r="D37" i="4"/>
  <c r="D36"/>
  <c r="D35"/>
  <c r="D34"/>
  <c r="D23"/>
  <c r="B23"/>
  <c r="E23" s="1"/>
  <c r="D5"/>
  <c r="B5"/>
  <c r="B31" l="1"/>
  <c r="E31" s="1"/>
  <c r="E5"/>
  <c r="D31"/>
  <c r="D32" i="3"/>
  <c r="F32" s="1"/>
  <c r="D30"/>
  <c r="F30" s="1"/>
  <c r="B30"/>
  <c r="E30" l="1"/>
  <c r="B41"/>
  <c r="E41" s="1"/>
  <c r="D41"/>
  <c r="F41" s="1"/>
  <c r="D34" i="2" l="1"/>
  <c r="F34" s="1"/>
  <c r="D23"/>
  <c r="F23" s="1"/>
  <c r="B23"/>
  <c r="D5"/>
  <c r="B5"/>
  <c r="D31" l="1"/>
  <c r="F31" s="1"/>
  <c r="F5"/>
  <c r="B31"/>
  <c r="B43" s="1"/>
  <c r="D33" l="1"/>
  <c r="F33" s="1"/>
  <c r="D43" l="1"/>
  <c r="F43" s="1"/>
  <c r="D33" i="4"/>
  <c r="F33" s="1"/>
  <c r="D44" l="1"/>
  <c r="F44" s="1"/>
</calcChain>
</file>

<file path=xl/sharedStrings.xml><?xml version="1.0" encoding="utf-8"?>
<sst xmlns="http://schemas.openxmlformats.org/spreadsheetml/2006/main" count="1443" uniqueCount="1117">
  <si>
    <t>单位：万元</t>
  </si>
  <si>
    <t>预算科目</t>
  </si>
  <si>
    <t>调整预算数</t>
  </si>
  <si>
    <t>决算数</t>
  </si>
  <si>
    <t>决算数为预算数的%</t>
  </si>
  <si>
    <t>决算数为上年决算数的%</t>
  </si>
  <si>
    <t>一、税收收入</t>
  </si>
  <si>
    <t>　　增值税</t>
  </si>
  <si>
    <t>　　营业税</t>
  </si>
  <si>
    <t xml:space="preserve">    消费税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</si>
  <si>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</si>
  <si>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</si>
  <si>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</si>
  <si>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</si>
  <si>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</si>
  <si>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</si>
  <si>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</si>
  <si>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</si>
  <si>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</si>
  <si>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</si>
  <si>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</si>
  <si>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</si>
  <si>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</si>
  <si>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</si>
  <si>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</si>
  <si>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</si>
  <si>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</si>
  <si>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</si>
  <si>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</si>
  <si>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 xml:space="preserve">    捐赠收入</t>
  </si>
  <si>
    <t>　　其他收入</t>
  </si>
  <si>
    <t>收入小计</t>
  </si>
  <si>
    <t>三、债务收入</t>
  </si>
  <si>
    <t>四、转移性收入</t>
  </si>
  <si>
    <t xml:space="preserve">    上级补助收入</t>
  </si>
  <si>
    <t xml:space="preserve">        返还性收入</t>
  </si>
  <si>
    <t xml:space="preserve">        一般性转移支付收入</t>
  </si>
  <si>
    <t xml:space="preserve">        专项转移支付收入</t>
  </si>
  <si>
    <t xml:space="preserve">    上年结余收入</t>
  </si>
  <si>
    <t xml:space="preserve">    待偿债置换一般债券上年结余</t>
  </si>
  <si>
    <t xml:space="preserve">    国债转贷收入、上年结余及转补助数</t>
  </si>
  <si>
    <t xml:space="preserve">    调入资金</t>
  </si>
  <si>
    <t xml:space="preserve">    调入预算稳定调节基金</t>
  </si>
  <si>
    <t>收入合计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</si>
  <si>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</si>
  <si>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</si>
  <si>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</si>
  <si>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</si>
  <si>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</si>
  <si>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</si>
  <si>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</si>
  <si>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</si>
  <si>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</si>
  <si>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</si>
  <si>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</si>
  <si>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</si>
  <si>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</si>
  <si>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</si>
  <si>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</si>
  <si>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</si>
  <si>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</si>
  <si>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十九、住房保障支出</t>
  </si>
  <si>
    <t>二十、粮油物资储备支出</t>
  </si>
  <si>
    <t>支出小计</t>
  </si>
  <si>
    <t>债务还本支出</t>
  </si>
  <si>
    <t>转移性支出</t>
  </si>
  <si>
    <t xml:space="preserve">  上解支出</t>
  </si>
  <si>
    <t xml:space="preserve">  援助其他地区支出</t>
  </si>
  <si>
    <t xml:space="preserve">  增设预算周转金</t>
  </si>
  <si>
    <t xml:space="preserve">  国债转贷拨付数及年终结余</t>
  </si>
  <si>
    <t xml:space="preserve">  安排预算稳定调节基金</t>
  </si>
  <si>
    <t xml:space="preserve">  调出资金</t>
  </si>
  <si>
    <t xml:space="preserve">  待偿债置换一般债券结余</t>
  </si>
  <si>
    <t xml:space="preserve">  年终结余</t>
  </si>
  <si>
    <t>支出合计</t>
  </si>
  <si>
    <t>收入项目</t>
  </si>
  <si>
    <t>预算数</t>
  </si>
  <si>
    <t>决算数为预算数的％</t>
  </si>
  <si>
    <t>决算数为上年决算数的％</t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</si>
  <si>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</si>
  <si>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</si>
  <si>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</si>
  <si>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</si>
  <si>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</si>
  <si>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</si>
  <si>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</si>
  <si>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</si>
  <si>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</si>
  <si>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</si>
  <si>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</si>
  <si>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</si>
  <si>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</si>
  <si>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</si>
  <si>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其他税收收入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</si>
  <si>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</si>
  <si>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</si>
  <si>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</si>
  <si>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</si>
  <si>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</si>
  <si>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</si>
  <si>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 xml:space="preserve">   上级补助收入</t>
  </si>
  <si>
    <t xml:space="preserve">      返还性收入</t>
  </si>
  <si>
    <t xml:space="preserve">      一般性转移支付收入</t>
  </si>
  <si>
    <t xml:space="preserve">      专项转移支付收入</t>
  </si>
  <si>
    <t xml:space="preserve">   上解收入</t>
  </si>
  <si>
    <t xml:space="preserve">   待偿债置换一般债券上年结余</t>
  </si>
  <si>
    <t xml:space="preserve">   国债转贷收入、上年结余及转补助数</t>
  </si>
  <si>
    <t xml:space="preserve">   调入资金</t>
  </si>
  <si>
    <t xml:space="preserve">   调入预算稳定调节基金</t>
  </si>
  <si>
    <t>收入总计</t>
  </si>
  <si>
    <t xml:space="preserve">  补助下级支出</t>
  </si>
  <si>
    <t xml:space="preserve">  债务转贷支出</t>
  </si>
  <si>
    <t>支出项目</t>
  </si>
  <si>
    <t>一般公共服务支出</t>
  </si>
  <si>
    <t xml:space="preserve">  人大事务</t>
  </si>
  <si>
    <t xml:space="preserve">    行政运行（人大事务）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</si>
  <si>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</si>
  <si>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</si>
  <si>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</si>
  <si>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</si>
  <si>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</si>
  <si>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事业运行（人大事务）</t>
  </si>
  <si>
    <t xml:space="preserve">    其他人大事务支出</t>
  </si>
  <si>
    <t xml:space="preserve">  政协事务</t>
  </si>
  <si>
    <t xml:space="preserve">    行政运行（政协事务）</t>
  </si>
  <si>
    <t xml:space="preserve">    政协会议</t>
  </si>
  <si>
    <t xml:space="preserve">    委员视察</t>
  </si>
  <si>
    <t xml:space="preserve">    参政议政（政协事务）</t>
  </si>
  <si>
    <t xml:space="preserve">    事业运行（政协事务）</t>
  </si>
  <si>
    <t xml:space="preserve">    其他政协事务支出</t>
  </si>
  <si>
    <t xml:space="preserve">  政府办公厅（室）及相关机构事务</t>
  </si>
  <si>
    <t xml:space="preserve">    行政运行（政府办公厅（室）及相关机构事务）</t>
  </si>
  <si>
    <t xml:space="preserve">    一般行政管理事务</t>
  </si>
  <si>
    <t xml:space="preserve">    机关服务（政府办公厅（室）及相关机构事务）</t>
  </si>
  <si>
    <t xml:space="preserve">    信访事务</t>
  </si>
  <si>
    <t xml:space="preserve">    事业运行（政府办公厅（室）及相关机构事务）</t>
  </si>
  <si>
    <t xml:space="preserve">    其他政府办公厅（室）及相关机构事务支出</t>
  </si>
  <si>
    <t xml:space="preserve">  发展与改革事务</t>
  </si>
  <si>
    <t xml:space="preserve">    行政运行（发展与改革事务）</t>
  </si>
  <si>
    <t xml:space="preserve">    战略规划与实施</t>
  </si>
  <si>
    <t xml:space="preserve">    物价管理</t>
  </si>
  <si>
    <t xml:space="preserve">    事业运行（发展与改革事务）</t>
  </si>
  <si>
    <t xml:space="preserve">    日常经济运行调节</t>
  </si>
  <si>
    <t xml:space="preserve">    其他发展与改革事务支出</t>
  </si>
  <si>
    <t xml:space="preserve">  统计信息事务</t>
  </si>
  <si>
    <t xml:space="preserve">    行政运行（统计信息事务）</t>
  </si>
  <si>
    <t xml:space="preserve">    专项统计业务</t>
  </si>
  <si>
    <t xml:space="preserve">    专项普查活动</t>
  </si>
  <si>
    <t xml:space="preserve">    统计抽样调查</t>
  </si>
  <si>
    <t xml:space="preserve">    事业运行（统计信息事务）</t>
  </si>
  <si>
    <t xml:space="preserve">    其他统计信息事务支出</t>
  </si>
  <si>
    <t xml:space="preserve">  财政事务</t>
  </si>
  <si>
    <t xml:space="preserve">    行政运行（财政事务）</t>
  </si>
  <si>
    <t xml:space="preserve">    财政国库业务</t>
  </si>
  <si>
    <t xml:space="preserve">    事业运行（财政事务）</t>
  </si>
  <si>
    <t xml:space="preserve">    其他财政事务支出</t>
  </si>
  <si>
    <t xml:space="preserve">  税收事务</t>
  </si>
  <si>
    <t xml:space="preserve">    协税护税</t>
  </si>
  <si>
    <t xml:space="preserve">    其他税收事务支出</t>
  </si>
  <si>
    <t xml:space="preserve">  审计事务</t>
  </si>
  <si>
    <t xml:space="preserve">    行政运行（审计事务）</t>
  </si>
  <si>
    <t xml:space="preserve">    审计业务</t>
  </si>
  <si>
    <t xml:space="preserve">    审计管理</t>
  </si>
  <si>
    <t xml:space="preserve">    信息化建设（审计事务）</t>
  </si>
  <si>
    <t xml:space="preserve">    事业运行（审计事务）</t>
  </si>
  <si>
    <t xml:space="preserve">    其他审计事务支出</t>
  </si>
  <si>
    <t xml:space="preserve">  人力资源事务</t>
  </si>
  <si>
    <t xml:space="preserve">    行政运行（人力资源事务）</t>
  </si>
  <si>
    <t xml:space="preserve">    其他人力资源事务支出</t>
  </si>
  <si>
    <t xml:space="preserve">  纪检监察事务</t>
  </si>
  <si>
    <t xml:space="preserve">    行政运行（纪检监察事务）</t>
  </si>
  <si>
    <t xml:space="preserve">    事业运行</t>
  </si>
  <si>
    <t xml:space="preserve">  商贸事务</t>
  </si>
  <si>
    <t xml:space="preserve">    行政运行（商贸事务）</t>
  </si>
  <si>
    <t xml:space="preserve">    事业运行（商贸事务）</t>
  </si>
  <si>
    <t xml:space="preserve">    招商引资</t>
  </si>
  <si>
    <t xml:space="preserve">    其他商贸事务支出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</si>
  <si>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</si>
  <si>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</si>
  <si>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</si>
  <si>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港澳台侨事务</t>
  </si>
  <si>
    <t xml:space="preserve">    行政运行（港澳台侨事务）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</si>
  <si>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</si>
  <si>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</si>
  <si>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</si>
  <si>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</si>
  <si>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</si>
  <si>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</si>
  <si>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</si>
  <si>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</si>
  <si>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</si>
  <si>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</si>
  <si>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 xml:space="preserve">    事业运行（群众团体事务）</t>
  </si>
  <si>
    <t xml:space="preserve">    其他群众团体事务支出</t>
  </si>
  <si>
    <t xml:space="preserve">  党委办公厅（室）及相关机构事务</t>
  </si>
  <si>
    <t xml:space="preserve">    行政运行（党委办公厅（室）及相关机构事务）</t>
  </si>
  <si>
    <t xml:space="preserve">    专项业务（党委办公厅（室）及相关机构事务）</t>
  </si>
  <si>
    <t xml:space="preserve">  组织事务</t>
  </si>
  <si>
    <t xml:space="preserve">    行政运行（组织事务）</t>
  </si>
  <si>
    <t xml:space="preserve">    事业运行（组织事务）</t>
  </si>
  <si>
    <t xml:space="preserve">    其他组织事务支出</t>
  </si>
  <si>
    <t xml:space="preserve">  宣传事务</t>
  </si>
  <si>
    <t xml:space="preserve">    行政运行（宣传事务）</t>
  </si>
  <si>
    <t xml:space="preserve">    事业运行（宣传事务）</t>
  </si>
  <si>
    <t xml:space="preserve">    其他宣传事务支出</t>
  </si>
  <si>
    <t xml:space="preserve">  统战事务</t>
  </si>
  <si>
    <t xml:space="preserve">    行政运行（统战事务）</t>
  </si>
  <si>
    <t xml:space="preserve">    事业运行（统战事务）</t>
  </si>
  <si>
    <t xml:space="preserve">    其他统战事务支出</t>
  </si>
  <si>
    <t xml:space="preserve">  其他共产党事务支出</t>
  </si>
  <si>
    <t xml:space="preserve">    行政运行（其他共产党事务支出）</t>
  </si>
  <si>
    <t xml:space="preserve">    其他共产党事务支出（其他共产党事务支出）</t>
  </si>
  <si>
    <t xml:space="preserve">  其他一般公共服务支出</t>
  </si>
  <si>
    <t xml:space="preserve">    国家赔偿费用支出</t>
  </si>
  <si>
    <t xml:space="preserve">    其他一般公共服务支出(项)</t>
  </si>
  <si>
    <t>国防支出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</si>
  <si>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</si>
  <si>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</si>
  <si>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</si>
  <si>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</si>
  <si>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  其他国防动员支出</t>
  </si>
  <si>
    <t xml:space="preserve">  其他国防支出</t>
  </si>
  <si>
    <t xml:space="preserve">    其他国防支出</t>
  </si>
  <si>
    <t>公共安全支出</t>
  </si>
  <si>
    <t xml:space="preserve">  公安</t>
  </si>
  <si>
    <t xml:space="preserve">     治安管理</t>
  </si>
  <si>
    <t xml:space="preserve">     禁毒管理</t>
  </si>
  <si>
    <t xml:space="preserve">     网络侦控管理</t>
  </si>
  <si>
    <t xml:space="preserve">     道路交通管理</t>
  </si>
  <si>
    <t xml:space="preserve">     反恐怖</t>
  </si>
  <si>
    <t xml:space="preserve">     信息化建设</t>
  </si>
  <si>
    <t xml:space="preserve">     其他公安支出</t>
  </si>
  <si>
    <t xml:space="preserve">  检察</t>
  </si>
  <si>
    <t xml:space="preserve">    行政运行</t>
  </si>
  <si>
    <t xml:space="preserve">    查办和预防职务犯罪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</si>
  <si>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</si>
  <si>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</si>
  <si>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</si>
  <si>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</si>
  <si>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</si>
  <si>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其他法院支出</t>
  </si>
  <si>
    <t xml:space="preserve">  司法</t>
  </si>
  <si>
    <t xml:space="preserve">    行政运行（司法）</t>
  </si>
  <si>
    <t xml:space="preserve">    基层司法业务</t>
  </si>
  <si>
    <t xml:space="preserve">    普法宣传</t>
  </si>
  <si>
    <t xml:space="preserve">    法律援助</t>
  </si>
  <si>
    <t xml:space="preserve">    社区矫正</t>
  </si>
  <si>
    <t xml:space="preserve">    事业运行（司法）</t>
  </si>
  <si>
    <t xml:space="preserve">    其他司法支出</t>
  </si>
  <si>
    <t xml:space="preserve">  其他公共安全支出</t>
  </si>
  <si>
    <t xml:space="preserve">    其他公共安全支出</t>
  </si>
  <si>
    <t xml:space="preserve">    其他消防</t>
  </si>
  <si>
    <t>教育支出</t>
  </si>
  <si>
    <t xml:space="preserve">  教育管理事务</t>
  </si>
  <si>
    <t xml:space="preserve">    行政运行（教育管理事务）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</si>
  <si>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</si>
  <si>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</si>
  <si>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</si>
  <si>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</si>
  <si>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</si>
  <si>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</si>
  <si>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</si>
  <si>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成人教育</t>
  </si>
  <si>
    <t xml:space="preserve">    成人初等教育</t>
  </si>
  <si>
    <t xml:space="preserve">    其他成人教育支出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</si>
  <si>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</si>
  <si>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</si>
  <si>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</si>
  <si>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</si>
  <si>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</si>
  <si>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</si>
  <si>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农村中小学教学设施</t>
  </si>
  <si>
    <t xml:space="preserve">    农村中小学校舍建设</t>
  </si>
  <si>
    <t xml:space="preserve">    城市中小学教学设施</t>
  </si>
  <si>
    <t xml:space="preserve">    其他教育费附加安排的支出</t>
  </si>
  <si>
    <t xml:space="preserve">  其他教育支出</t>
  </si>
  <si>
    <t xml:space="preserve">    其他教育支出</t>
  </si>
  <si>
    <t xml:space="preserve">  科学技术管理事务</t>
  </si>
  <si>
    <t xml:space="preserve">    行政运行（科学技术管理事务）</t>
  </si>
  <si>
    <t xml:space="preserve">    其他科学技术管理事务支出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</si>
  <si>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</si>
  <si>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</si>
  <si>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</si>
  <si>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</si>
  <si>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</si>
  <si>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</si>
  <si>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</si>
  <si>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</si>
  <si>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科学技术普及</t>
  </si>
  <si>
    <t xml:space="preserve">    机构运行（科学技术普及）</t>
  </si>
  <si>
    <t xml:space="preserve">    科普活动</t>
  </si>
  <si>
    <t xml:space="preserve">    其他科学技术普及支出</t>
  </si>
  <si>
    <t xml:space="preserve">    行政运行（文化）</t>
  </si>
  <si>
    <t xml:space="preserve">    图书馆</t>
  </si>
  <si>
    <t xml:space="preserve">    艺术表演团体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</si>
  <si>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</si>
  <si>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</si>
  <si>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</si>
  <si>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</si>
  <si>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</si>
  <si>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体育</t>
  </si>
  <si>
    <t xml:space="preserve">    群众体育</t>
  </si>
  <si>
    <t xml:space="preserve">    其他体育支出</t>
  </si>
  <si>
    <t xml:space="preserve">    电影</t>
  </si>
  <si>
    <t xml:space="preserve">  其他文化体育与传媒支出</t>
  </si>
  <si>
    <t xml:space="preserve">    宣传文化发展专项支出</t>
  </si>
  <si>
    <t xml:space="preserve">    文化产业发展专项支出</t>
  </si>
  <si>
    <t xml:space="preserve">    其他文化体育与传媒支出</t>
  </si>
  <si>
    <t>社会保障和就业支出</t>
  </si>
  <si>
    <t xml:space="preserve">  人力资源和社会保障管理事务</t>
  </si>
  <si>
    <t xml:space="preserve">    行政运行（人力资源和社会保障管理事务）</t>
  </si>
  <si>
    <t xml:space="preserve">    劳动保障监察</t>
  </si>
  <si>
    <t xml:space="preserve">    就业管理事务</t>
  </si>
  <si>
    <t xml:space="preserve">    社会保险业务管理事务</t>
  </si>
  <si>
    <t xml:space="preserve">    信息化建设</t>
  </si>
  <si>
    <t xml:space="preserve">    社会保险经办机构</t>
  </si>
  <si>
    <t xml:space="preserve">    劳动关系和维权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</si>
  <si>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</si>
  <si>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</si>
  <si>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</si>
  <si>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</si>
  <si>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</si>
  <si>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</si>
  <si>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</si>
  <si>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</si>
  <si>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</si>
  <si>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</si>
  <si>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</si>
  <si>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</si>
  <si>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</si>
  <si>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</si>
  <si>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</si>
  <si>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</si>
  <si>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</si>
  <si>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</si>
  <si>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</si>
  <si>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</si>
  <si>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</si>
  <si>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</si>
  <si>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</si>
  <si>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</si>
  <si>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</si>
  <si>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</si>
  <si>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残疾人事业</t>
  </si>
  <si>
    <t xml:space="preserve">    行政运行（残疾人事业）</t>
  </si>
  <si>
    <t xml:space="preserve">    残疾人康复</t>
  </si>
  <si>
    <t xml:space="preserve">    残疾人就业和扶贫</t>
  </si>
  <si>
    <t xml:space="preserve">    其他残疾人事业支出</t>
  </si>
  <si>
    <t xml:space="preserve">    中央自然灾害生活补助</t>
  </si>
  <si>
    <t xml:space="preserve">    地方自然灾害生活补助</t>
  </si>
  <si>
    <t xml:space="preserve">  红十字事业</t>
  </si>
  <si>
    <t xml:space="preserve">    行政运行（红十字事业）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</si>
  <si>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</si>
  <si>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</si>
  <si>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</si>
  <si>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</si>
  <si>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</si>
  <si>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流浪乞讨人员救助补助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</si>
  <si>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</si>
  <si>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</si>
  <si>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</si>
  <si>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  农村五保供养支出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</si>
  <si>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</si>
  <si>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</si>
  <si>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</si>
  <si>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</si>
  <si>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其他社会保障和就业支出</t>
  </si>
  <si>
    <t xml:space="preserve">    其他社会保障和就业支出</t>
  </si>
  <si>
    <t xml:space="preserve">    行政运行（医疗卫生管理事务）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</si>
  <si>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</si>
  <si>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</si>
  <si>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</si>
  <si>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</si>
  <si>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</si>
  <si>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</si>
  <si>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</si>
  <si>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</si>
  <si>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</si>
  <si>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</si>
  <si>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</si>
  <si>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</si>
  <si>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</si>
  <si>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</si>
  <si>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</si>
  <si>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</si>
  <si>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</si>
  <si>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</si>
  <si>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</si>
  <si>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</si>
  <si>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</si>
  <si>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</si>
  <si>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</si>
  <si>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</si>
  <si>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</si>
  <si>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财政对基本医疗保险基金的补助</t>
  </si>
  <si>
    <t xml:space="preserve">    财政对新型农村合作医疗基金的补助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</si>
  <si>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</si>
  <si>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</si>
  <si>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</si>
  <si>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</si>
  <si>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>节能环保支出</t>
  </si>
  <si>
    <t xml:space="preserve">  环境保护管理事务</t>
  </si>
  <si>
    <t xml:space="preserve">    行政运行（环境保护管理事务）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</si>
  <si>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</si>
  <si>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</si>
  <si>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</si>
  <si>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</si>
  <si>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</si>
  <si>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</si>
  <si>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</si>
  <si>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</si>
  <si>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</si>
  <si>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</si>
  <si>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</si>
  <si>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</si>
  <si>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</si>
  <si>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</si>
  <si>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</si>
  <si>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</t>
  </si>
  <si>
    <t xml:space="preserve">    可再生能源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</si>
  <si>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</si>
  <si>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</si>
  <si>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</si>
  <si>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</si>
  <si>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</si>
  <si>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</si>
  <si>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</si>
  <si>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</si>
  <si>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</si>
  <si>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</si>
  <si>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</si>
  <si>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</si>
  <si>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</si>
  <si>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</si>
  <si>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</si>
  <si>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</si>
  <si>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</si>
  <si>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  科技转化与推广服务</t>
  </si>
  <si>
    <t xml:space="preserve">    农业组织化与产业化经营</t>
  </si>
  <si>
    <t xml:space="preserve">    农产品加工与促销</t>
  </si>
  <si>
    <t xml:space="preserve">    对高校毕业生到基层任职补助</t>
  </si>
  <si>
    <t xml:space="preserve">    病虫害控制</t>
  </si>
  <si>
    <t xml:space="preserve">    农产品质量安全</t>
  </si>
  <si>
    <t xml:space="preserve">    统计监测与信息服务</t>
  </si>
  <si>
    <t xml:space="preserve">    农村道路建设</t>
  </si>
  <si>
    <t xml:space="preserve">    其他农业支出</t>
  </si>
  <si>
    <t xml:space="preserve">    森林培育（林业）</t>
  </si>
  <si>
    <t xml:space="preserve">    森林资源管理</t>
  </si>
  <si>
    <t xml:space="preserve">    森林生态效益补偿</t>
  </si>
  <si>
    <t xml:space="preserve">    林业产业化</t>
  </si>
  <si>
    <t xml:space="preserve">    林业防灾减灾</t>
  </si>
  <si>
    <t xml:space="preserve">  水利</t>
  </si>
  <si>
    <t xml:space="preserve">    水质监测</t>
  </si>
  <si>
    <t xml:space="preserve">    水利工程建设</t>
  </si>
  <si>
    <t xml:space="preserve">    水土保持</t>
  </si>
  <si>
    <t xml:space="preserve">    防汛</t>
  </si>
  <si>
    <t xml:space="preserve">    水利技术推广</t>
  </si>
  <si>
    <t xml:space="preserve">    大中型水库移民后期扶持专项支出</t>
  </si>
  <si>
    <t xml:space="preserve">    水资源费安排的支出</t>
  </si>
  <si>
    <t xml:space="preserve">    其他水利支出</t>
  </si>
  <si>
    <t xml:space="preserve">  扶贫</t>
  </si>
  <si>
    <t xml:space="preserve">    农村基础设施建设</t>
  </si>
  <si>
    <t xml:space="preserve">    扶贫贷款奖补和贴息</t>
  </si>
  <si>
    <t xml:space="preserve">    生产发展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</si>
  <si>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</si>
  <si>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</si>
  <si>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</si>
  <si>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对村集体经济组织的补助</t>
  </si>
  <si>
    <t xml:space="preserve">  其他农林水支出</t>
  </si>
  <si>
    <t xml:space="preserve">    其他农林水支出</t>
  </si>
  <si>
    <t>交通运输支出</t>
  </si>
  <si>
    <t xml:space="preserve">  公路水路运输</t>
  </si>
  <si>
    <t xml:space="preserve">    行政运行（公路水路运输）</t>
  </si>
  <si>
    <t xml:space="preserve">    一般行政管理事务（公路水路运输）</t>
  </si>
  <si>
    <t xml:space="preserve">    公路建设</t>
  </si>
  <si>
    <t xml:space="preserve">    公路改建</t>
  </si>
  <si>
    <t xml:space="preserve">    公路养护（公路水路运输）</t>
  </si>
  <si>
    <t xml:space="preserve">    公路和运输安全</t>
  </si>
  <si>
    <t xml:space="preserve">    港口设施</t>
  </si>
  <si>
    <t xml:space="preserve">    其他公路水路运输支出</t>
  </si>
  <si>
    <t xml:space="preserve">  成品油价格改革对交通运输的补贴</t>
  </si>
  <si>
    <t xml:space="preserve">  车辆购置税支出</t>
  </si>
  <si>
    <t xml:space="preserve">    车辆购置税用于公路等基础设施建设支出</t>
  </si>
  <si>
    <t>资源勘探信息等支出</t>
  </si>
  <si>
    <t xml:space="preserve">  资源勘探开发</t>
  </si>
  <si>
    <t xml:space="preserve">    其他资源勘探业支出</t>
  </si>
  <si>
    <t xml:space="preserve">  工业和信息产业监管</t>
  </si>
  <si>
    <t xml:space="preserve">    工业和信息产业支持</t>
  </si>
  <si>
    <t xml:space="preserve">  制造业</t>
  </si>
  <si>
    <t xml:space="preserve">    其他制造业支出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</si>
  <si>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</si>
  <si>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</si>
  <si>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</si>
  <si>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</si>
  <si>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</si>
  <si>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>商业服务业等支出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</si>
  <si>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</si>
  <si>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</si>
  <si>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</si>
  <si>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</si>
  <si>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</si>
  <si>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服务业基础设施建设</t>
  </si>
  <si>
    <t>援助其他地区支出</t>
  </si>
  <si>
    <t xml:space="preserve">  其他支出</t>
  </si>
  <si>
    <t xml:space="preserve">    国土整治</t>
  </si>
  <si>
    <t xml:space="preserve">    地质矿产资源利用与保护</t>
  </si>
  <si>
    <t xml:space="preserve">  气象事务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</si>
  <si>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</si>
  <si>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</si>
  <si>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</si>
  <si>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</si>
  <si>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</si>
  <si>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</si>
  <si>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</si>
  <si>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</si>
  <si>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</si>
  <si>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>预备费</t>
  </si>
  <si>
    <t xml:space="preserve">   地方政府一般债券付息支出</t>
  </si>
  <si>
    <t xml:space="preserve">     地方政府一般债券付息支出</t>
  </si>
  <si>
    <t>债务发行费用支出</t>
  </si>
  <si>
    <t xml:space="preserve">  地方政府一般债务发行费用支出</t>
  </si>
  <si>
    <t>其他支出</t>
  </si>
  <si>
    <t xml:space="preserve">    其他支出</t>
  </si>
  <si>
    <t xml:space="preserve">  年初预留</t>
  </si>
  <si>
    <t>合  计</t>
  </si>
  <si>
    <t>项   目</t>
  </si>
  <si>
    <t xml:space="preserve">  其他工资福利支出</t>
  </si>
  <si>
    <t xml:space="preserve">  培训费</t>
  </si>
  <si>
    <t xml:space="preserve">  委托业务费</t>
  </si>
  <si>
    <t xml:space="preserve">  公务用车运行维护费</t>
  </si>
  <si>
    <t xml:space="preserve">  其他商品和服务支出</t>
  </si>
  <si>
    <t>对个人和家庭的补助</t>
  </si>
  <si>
    <t xml:space="preserve">  国内债务付息</t>
  </si>
  <si>
    <t xml:space="preserve">  房屋建筑物购建</t>
  </si>
  <si>
    <t xml:space="preserve">  公务用车购置</t>
  </si>
  <si>
    <t xml:space="preserve">  其他资本性支出</t>
  </si>
  <si>
    <t>项  目</t>
  </si>
  <si>
    <t>乡镇合计</t>
  </si>
  <si>
    <t xml:space="preserve">鼓山 </t>
  </si>
  <si>
    <t>岳峰</t>
  </si>
  <si>
    <t>新店</t>
  </si>
  <si>
    <t>宦溪</t>
  </si>
  <si>
    <t>寿山</t>
  </si>
  <si>
    <t>日溪</t>
  </si>
  <si>
    <t>一、返还性支出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</si>
  <si>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</si>
  <si>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</si>
  <si>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</si>
  <si>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</si>
  <si>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</si>
  <si>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</si>
  <si>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6.成品油税费改革转移支付补助支出</t>
  </si>
  <si>
    <t>7.基层公检法司转移支付支出</t>
  </si>
  <si>
    <t>8.城乡义务教育转移支付支出</t>
  </si>
  <si>
    <t>11.农村综合改革等转移支付支出</t>
  </si>
  <si>
    <t>12.产粮（油）大县奖励资金支出</t>
  </si>
  <si>
    <t>14.固定数额补助支出</t>
  </si>
  <si>
    <t>三、专项转移支付</t>
  </si>
  <si>
    <t>1.一般公共服务支出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</si>
  <si>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</si>
  <si>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</si>
  <si>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</si>
  <si>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</si>
  <si>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</si>
  <si>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</si>
  <si>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</si>
  <si>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</si>
  <si>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</si>
  <si>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</si>
  <si>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</si>
  <si>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</si>
  <si>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备注：未独立编制乡镇级政府预算的县（市、区）请表述：本县（市、区）所辖乡镇作为一级预算部门管理，未单独编制政府预算，为此未有一般公共预算对下税收返还和转移支付决算数据。</t>
  </si>
  <si>
    <t>统计数</t>
  </si>
  <si>
    <t xml:space="preserve">  2．公务用车购置及运行维护费</t>
  </si>
  <si>
    <t xml:space="preserve">    （1）公务用车购置费</t>
  </si>
  <si>
    <t xml:space="preserve">    （2）公务用车运行维护费</t>
  </si>
  <si>
    <t xml:space="preserve">  3．公务接待费</t>
  </si>
  <si>
    <t xml:space="preserve">    （1）国内接待费</t>
  </si>
  <si>
    <t xml:space="preserve">         其中：外事接待费</t>
  </si>
  <si>
    <t xml:space="preserve">    （2）国（境）外接待费</t>
  </si>
  <si>
    <t xml:space="preserve">  1．因公出国（境）团组数（个）</t>
  </si>
  <si>
    <t xml:space="preserve">  2．因公出国（境）人次数（人）</t>
  </si>
  <si>
    <t xml:space="preserve">  3．公务用车购置数（辆）</t>
  </si>
  <si>
    <t xml:space="preserve">  4．公务用车保有量（辆）</t>
  </si>
  <si>
    <t xml:space="preserve">  5．国内公务接待批次（个）</t>
  </si>
  <si>
    <t xml:space="preserve">     其中：外事接待批次（个）</t>
  </si>
  <si>
    <t xml:space="preserve">  6．国内公务接待人次（人）</t>
  </si>
  <si>
    <t xml:space="preserve">     其中：外事接待人次（人）</t>
  </si>
  <si>
    <t xml:space="preserve">  7．国（境）外公务接待批次（个）</t>
  </si>
  <si>
    <t xml:space="preserve">  8．国（境）外公务接待人次（人）</t>
  </si>
  <si>
    <t>非税收入</t>
  </si>
  <si>
    <t xml:space="preserve">   政府性基金收入</t>
  </si>
  <si>
    <t xml:space="preserve">     港口建设费收入</t>
  </si>
  <si>
    <t xml:space="preserve">     国家电影事业发展专项资金收入</t>
  </si>
  <si>
    <t xml:space="preserve">     国有土地收益基金收入</t>
  </si>
  <si>
    <t xml:space="preserve">     农业土地开发资金收入</t>
  </si>
  <si>
    <t xml:space="preserve">     国有土地使用权出让收入</t>
  </si>
  <si>
    <t xml:space="preserve">     大中型水库库区基金收入</t>
  </si>
  <si>
    <t xml:space="preserve">     彩票公益金收入</t>
  </si>
  <si>
    <t xml:space="preserve">     城市基础设施配套费收入</t>
  </si>
  <si>
    <t xml:space="preserve">     小型水库移民扶助基金收入</t>
  </si>
  <si>
    <t xml:space="preserve">     国家重大水利工程建设基金收入</t>
  </si>
  <si>
    <t xml:space="preserve">     污水处理费收入</t>
  </si>
  <si>
    <t xml:space="preserve">     彩票发行机构和彩票销售机构的业务费用</t>
  </si>
  <si>
    <t xml:space="preserve">     其他政府性基金收入</t>
  </si>
  <si>
    <t>本年收入小计</t>
  </si>
  <si>
    <t>债务收入</t>
  </si>
  <si>
    <t>转移性收入</t>
  </si>
  <si>
    <t xml:space="preserve">    待偿债置换专项债券上年结余</t>
  </si>
  <si>
    <t xml:space="preserve">    上年结余</t>
  </si>
  <si>
    <t>一、文化体育与传媒支出</t>
  </si>
  <si>
    <t>二、社会保障和就业支出</t>
  </si>
  <si>
    <t>本年支出小计</t>
  </si>
  <si>
    <t xml:space="preserve">    调出资金</t>
  </si>
  <si>
    <t xml:space="preserve">    待偿债置换专项债券结余</t>
  </si>
  <si>
    <t xml:space="preserve">    年终结余</t>
  </si>
  <si>
    <t xml:space="preserve">    债务转贷支出</t>
  </si>
  <si>
    <t>项目</t>
  </si>
  <si>
    <t>小计</t>
  </si>
  <si>
    <t>鼓山</t>
  </si>
  <si>
    <t>备注：未独立编制乡镇级政府预算的县（市、区）请表述：本县（市、区）所辖乡镇作为一级预算部门管理，未单独编制政府预算，为此未有政府性基金对下税收返还和转移支付决算数据。</t>
  </si>
  <si>
    <t xml:space="preserve"> 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</si>
  <si>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</si>
  <si>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</si>
  <si>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</si>
  <si>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</si>
  <si>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</si>
  <si>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上级补助收入</t>
  </si>
  <si>
    <t>上年结余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</si>
  <si>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</si>
  <si>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</si>
  <si>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</si>
  <si>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</si>
  <si>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五、其他国有资本经营预算支出</t>
  </si>
  <si>
    <t>调出资金</t>
  </si>
  <si>
    <t>年终结余</t>
  </si>
  <si>
    <t>企业</t>
  </si>
  <si>
    <t xml:space="preserve">  其中：××企业(名称)利润收入</t>
  </si>
  <si>
    <t>…………………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</si>
  <si>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</si>
  <si>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</si>
  <si>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</si>
  <si>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</si>
  <si>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 xml:space="preserve">    国有资本经营预算转移支付收入</t>
  </si>
  <si>
    <t xml:space="preserve">    上年结转收入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</si>
  <si>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</si>
  <si>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</si>
  <si>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</si>
  <si>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</si>
  <si>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</si>
  <si>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</si>
  <si>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</si>
  <si>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</si>
  <si>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</si>
  <si>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</si>
  <si>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</si>
  <si>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</si>
  <si>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</si>
  <si>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</si>
  <si>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</si>
  <si>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</si>
  <si>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</si>
  <si>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 xml:space="preserve"> 其中：国有企业政策性补贴</t>
  </si>
  <si>
    <t xml:space="preserve"> 其中：资本性支出</t>
  </si>
  <si>
    <t xml:space="preserve">       改革性支出</t>
  </si>
  <si>
    <t xml:space="preserve">      其他金融国有资本经营预算支出</t>
  </si>
  <si>
    <t xml:space="preserve">    国有资本经营预算转移支付支出</t>
  </si>
  <si>
    <t>本年支出合计</t>
  </si>
  <si>
    <t>决算数为上年决算数%</t>
  </si>
  <si>
    <t>一、企业职工基本养老保险基金收入</t>
  </si>
  <si>
    <t>二、城乡居民基本养老保险基金收入</t>
  </si>
  <si>
    <t>三、机关事业单位基本养老保险基金收入</t>
  </si>
  <si>
    <t>四、职工基本医疗保险基金收入</t>
  </si>
  <si>
    <t>五、居民基本医疗保险基金收入</t>
  </si>
  <si>
    <r>
      <rPr>
        <sz val="11"/>
        <color indexed="8"/>
        <rFont val="Times New Roman"/>
        <family val="1"/>
      </rPr>
      <t xml:space="preserve"> (</t>
    </r>
    <r>
      <rPr>
        <sz val="11"/>
        <color indexed="8"/>
        <rFont val="宋体"/>
        <family val="3"/>
        <charset val="134"/>
      </rPr>
      <t>一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城乡居民基本医疗保险基金收入</t>
    </r>
  </si>
  <si>
    <t>(二)新型农村合作医疗基金收入</t>
  </si>
  <si>
    <r>
      <rPr>
        <sz val="11"/>
        <color indexed="8"/>
        <rFont val="Times New Roman"/>
        <family val="1"/>
      </rPr>
      <t xml:space="preserve"> (</t>
    </r>
    <r>
      <rPr>
        <sz val="11"/>
        <color indexed="8"/>
        <rFont val="宋体"/>
        <family val="3"/>
        <charset val="134"/>
      </rPr>
      <t>三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城镇居民基本医疗保险基金收入</t>
    </r>
  </si>
  <si>
    <t>六、工伤保险基金收入</t>
  </si>
  <si>
    <t>七、失业保险基金收入</t>
  </si>
  <si>
    <t>八、生育保险基金收入</t>
  </si>
  <si>
    <t>合    计</t>
  </si>
  <si>
    <t>项　目</t>
  </si>
  <si>
    <t>一、企业职工基本养老保险基金支出</t>
  </si>
  <si>
    <t>二、城乡居民基本养老保险基金支出</t>
  </si>
  <si>
    <t>三、机关事业单位基本养老保险基金支出</t>
  </si>
  <si>
    <t>四、职工基本医疗保险基金支出</t>
  </si>
  <si>
    <t>五、居民基本医疗保险基金支出</t>
  </si>
  <si>
    <r>
      <rPr>
        <sz val="11"/>
        <color indexed="8"/>
        <rFont val="Times New Roman"/>
        <family val="1"/>
      </rPr>
      <t xml:space="preserve">    (</t>
    </r>
    <r>
      <rPr>
        <sz val="11"/>
        <color indexed="8"/>
        <rFont val="宋体"/>
        <family val="3"/>
        <charset val="134"/>
      </rPr>
      <t>一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城乡居民基本医疗保险基金支出</t>
    </r>
  </si>
  <si>
    <t xml:space="preserve">  (二) 新型农村合作医疗基金支出</t>
  </si>
  <si>
    <r>
      <rPr>
        <sz val="11"/>
        <color indexed="8"/>
        <rFont val="Times New Roman"/>
        <family val="1"/>
      </rPr>
      <t xml:space="preserve">    (</t>
    </r>
    <r>
      <rPr>
        <sz val="11"/>
        <color indexed="8"/>
        <rFont val="宋体"/>
        <family val="3"/>
        <charset val="134"/>
      </rPr>
      <t>三</t>
    </r>
    <r>
      <rPr>
        <sz val="11"/>
        <color indexed="8"/>
        <rFont val="Times New Roman"/>
        <family val="1"/>
      </rPr>
      <t xml:space="preserve">) </t>
    </r>
    <r>
      <rPr>
        <sz val="11"/>
        <color indexed="8"/>
        <rFont val="宋体"/>
        <family val="3"/>
        <charset val="134"/>
      </rPr>
      <t>城镇居民基本医疗保险基金支出</t>
    </r>
  </si>
  <si>
    <t>六、工伤保险基金支出</t>
  </si>
  <si>
    <t>七、失业保险基金支出</t>
  </si>
  <si>
    <t>八、生育保险基金支出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</si>
  <si>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</si>
  <si>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</si>
  <si>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</si>
  <si>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</si>
  <si>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</si>
  <si>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 xml:space="preserve">          转移收入</t>
  </si>
  <si>
    <t xml:space="preserve"> (一) 城乡居民基本医疗保险基金收入</t>
  </si>
  <si>
    <t>(二) 新型农村合作医疗基金收入</t>
  </si>
  <si>
    <t xml:space="preserve"> (三) 城镇居民基本医疗保险基金收入</t>
  </si>
  <si>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其中：保险费收入</t>
    </r>
  </si>
  <si>
    <r>
      <rPr>
        <sz val="11"/>
        <color indexed="8"/>
        <rFont val="Times New Roman"/>
        <family val="1"/>
      </rPr>
      <t xml:space="preserve">             </t>
    </r>
    <r>
      <rPr>
        <sz val="11"/>
        <color indexed="8"/>
        <rFont val="宋体"/>
        <family val="3"/>
        <charset val="134"/>
      </rPr>
      <t>财政补贴收入</t>
    </r>
  </si>
  <si>
    <r>
      <rPr>
        <sz val="11"/>
        <color indexed="8"/>
        <rFont val="Times New Roman"/>
        <family val="1"/>
      </rPr>
      <t xml:space="preserve">             </t>
    </r>
    <r>
      <rPr>
        <sz val="11"/>
        <color indexed="8"/>
        <rFont val="宋体"/>
        <family val="3"/>
        <charset val="134"/>
      </rPr>
      <t>利息收入</t>
    </r>
  </si>
  <si>
    <t xml:space="preserve">           其他收入</t>
  </si>
  <si>
    <t xml:space="preserve">           动用上年结余收入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</si>
  <si>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</si>
  <si>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</si>
  <si>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</si>
  <si>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</si>
  <si>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</si>
  <si>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</si>
  <si>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</si>
  <si>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 xml:space="preserve">    其中：基本养老金支出</t>
  </si>
  <si>
    <t xml:space="preserve">          其他机关事业单位基本养老保险基金支出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</si>
  <si>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</si>
  <si>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</si>
  <si>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</si>
  <si>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 xml:space="preserve"> (一) 城乡居民基本医疗保险基金支出</t>
  </si>
  <si>
    <t xml:space="preserve">        其中：城乡居民基本医疗保险基金医疗待遇支出</t>
  </si>
  <si>
    <t xml:space="preserve">              大病医疗保险支出</t>
  </si>
  <si>
    <t xml:space="preserve">              其他城乡居民基本医疗保险基金支出</t>
  </si>
  <si>
    <t>(二) 新型农村合作医疗基金支出</t>
  </si>
  <si>
    <t xml:space="preserve">        其中：新型农村合作医疗基金医疗待遇支出</t>
  </si>
  <si>
    <t xml:space="preserve">              其他新型农村合作医疗基金支出</t>
  </si>
  <si>
    <t xml:space="preserve"> (三) 城镇居民基本医疗保险基金支出</t>
  </si>
  <si>
    <t xml:space="preserve">        其中：城镇居民基本医疗保险基金医疗待遇支出</t>
  </si>
  <si>
    <t xml:space="preserve">              其他城镇居民基本医疗保险基金支出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</si>
  <si>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</si>
  <si>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</si>
  <si>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</si>
  <si>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</si>
  <si>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</si>
  <si>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</si>
  <si>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</si>
  <si>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</si>
  <si>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</si>
  <si>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</si>
  <si>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</si>
  <si>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政府债务余额</t>
  </si>
  <si>
    <t>金额</t>
  </si>
  <si>
    <t>政府债务限额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</si>
  <si>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</si>
  <si>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预算数</t>
    <phoneticPr fontId="78" type="noConversion"/>
  </si>
  <si>
    <t>调整预算数</t>
    <phoneticPr fontId="78" type="noConversion"/>
  </si>
  <si>
    <t>三、机关资本性支出（一）</t>
    <phoneticPr fontId="78" type="noConversion"/>
  </si>
  <si>
    <t>一、机关工资福利支出</t>
    <phoneticPr fontId="78" type="noConversion"/>
  </si>
  <si>
    <t>二、机关商品和服务支出</t>
    <phoneticPr fontId="78" type="noConversion"/>
  </si>
  <si>
    <t>四、机关资本性支出（二）</t>
    <phoneticPr fontId="78" type="noConversion"/>
  </si>
  <si>
    <t>五、对事业单位经常性补助</t>
    <phoneticPr fontId="78" type="noConversion"/>
  </si>
  <si>
    <t>六、对事业单位资本性补助</t>
    <phoneticPr fontId="78" type="noConversion"/>
  </si>
  <si>
    <t>七、对企业补助</t>
    <phoneticPr fontId="78" type="noConversion"/>
  </si>
  <si>
    <t>八、对企业资本性补助</t>
    <phoneticPr fontId="78" type="noConversion"/>
  </si>
  <si>
    <t>九、对个人和家庭的补助</t>
    <phoneticPr fontId="78" type="noConversion"/>
  </si>
  <si>
    <t>十、对社会保障基金补助</t>
    <phoneticPr fontId="78" type="noConversion"/>
  </si>
  <si>
    <t>十一、债务利息及费用支出</t>
    <phoneticPr fontId="78" type="noConversion"/>
  </si>
  <si>
    <t>十二、其他支出</t>
    <phoneticPr fontId="78" type="noConversion"/>
  </si>
  <si>
    <t>机关工资福利支出</t>
    <phoneticPr fontId="78" type="noConversion"/>
  </si>
  <si>
    <t xml:space="preserve">  工资奖金津补贴</t>
    <phoneticPr fontId="78" type="noConversion"/>
  </si>
  <si>
    <t xml:space="preserve">  社会保障缴费</t>
    <phoneticPr fontId="78" type="noConversion"/>
  </si>
  <si>
    <t xml:space="preserve">  住房公积金</t>
    <phoneticPr fontId="78" type="noConversion"/>
  </si>
  <si>
    <t>机关商品和服务支出</t>
    <phoneticPr fontId="78" type="noConversion"/>
  </si>
  <si>
    <t xml:space="preserve">  办公经费</t>
    <phoneticPr fontId="78" type="noConversion"/>
  </si>
  <si>
    <t xml:space="preserve">  会议费</t>
    <phoneticPr fontId="78" type="noConversion"/>
  </si>
  <si>
    <t xml:space="preserve">  专用材料购置费</t>
    <phoneticPr fontId="78" type="noConversion"/>
  </si>
  <si>
    <t xml:space="preserve">  公务接待费</t>
    <phoneticPr fontId="78" type="noConversion"/>
  </si>
  <si>
    <t xml:space="preserve">  因公出国（境）费用</t>
    <phoneticPr fontId="78" type="noConversion"/>
  </si>
  <si>
    <t xml:space="preserve">  维修（护）费</t>
    <phoneticPr fontId="78" type="noConversion"/>
  </si>
  <si>
    <t>机关资本性支出（一）</t>
    <phoneticPr fontId="78" type="noConversion"/>
  </si>
  <si>
    <t xml:space="preserve">  大型修缮</t>
    <phoneticPr fontId="78" type="noConversion"/>
  </si>
  <si>
    <t xml:space="preserve">  设备购置</t>
    <phoneticPr fontId="78" type="noConversion"/>
  </si>
  <si>
    <t>对事业单位经常性补助</t>
    <phoneticPr fontId="78" type="noConversion"/>
  </si>
  <si>
    <t xml:space="preserve">  工资福利支出</t>
    <phoneticPr fontId="78" type="noConversion"/>
  </si>
  <si>
    <t xml:space="preserve">  商品和服务支出</t>
    <phoneticPr fontId="78" type="noConversion"/>
  </si>
  <si>
    <t xml:space="preserve">  其他对事业单位补助</t>
    <phoneticPr fontId="78" type="noConversion"/>
  </si>
  <si>
    <t>对事业单位资本性补助</t>
    <phoneticPr fontId="78" type="noConversion"/>
  </si>
  <si>
    <t xml:space="preserve">  资本性支出（一）</t>
    <phoneticPr fontId="78" type="noConversion"/>
  </si>
  <si>
    <t xml:space="preserve">  助学金</t>
    <phoneticPr fontId="78" type="noConversion"/>
  </si>
  <si>
    <t xml:space="preserve">  社会福利和救助</t>
    <phoneticPr fontId="78" type="noConversion"/>
  </si>
  <si>
    <t>债务利息及费用支出</t>
    <phoneticPr fontId="78" type="noConversion"/>
  </si>
  <si>
    <t xml:space="preserve">  资本性支出（二）</t>
    <phoneticPr fontId="78" type="noConversion"/>
  </si>
  <si>
    <t>4.增值税“五五分享”税收返还支出</t>
    <phoneticPr fontId="78" type="noConversion"/>
  </si>
  <si>
    <t>15.金融支出</t>
    <phoneticPr fontId="78" type="noConversion"/>
  </si>
  <si>
    <t>3.县级基本财力保障机制奖补资金支出</t>
    <phoneticPr fontId="78" type="noConversion"/>
  </si>
  <si>
    <t>4.结算补助支出</t>
    <phoneticPr fontId="78" type="noConversion"/>
  </si>
  <si>
    <t>5.资源枯竭型城市转移支付补助支出</t>
    <phoneticPr fontId="78" type="noConversion"/>
  </si>
  <si>
    <t>9.基本养老金转移支付支出</t>
    <phoneticPr fontId="78" type="noConversion"/>
  </si>
  <si>
    <t>10.城乡居民医疗保险转移支付支出</t>
    <phoneticPr fontId="78" type="noConversion"/>
  </si>
  <si>
    <t>13.重点生态功能区转移支付支出</t>
    <phoneticPr fontId="78" type="noConversion"/>
  </si>
  <si>
    <t>15.革命老区转移支付支出</t>
    <phoneticPr fontId="78" type="noConversion"/>
  </si>
  <si>
    <t>16.民族地区转移支付支出</t>
    <phoneticPr fontId="78" type="noConversion"/>
  </si>
  <si>
    <t>17.边疆地区转移支付支出</t>
    <phoneticPr fontId="78" type="noConversion"/>
  </si>
  <si>
    <t>18.贫困地区转移支付支出</t>
    <phoneticPr fontId="78" type="noConversion"/>
  </si>
  <si>
    <t>19.其他一般性转移支付支出</t>
    <phoneticPr fontId="78" type="noConversion"/>
  </si>
  <si>
    <t xml:space="preserve">     港口建设费收入</t>
    <phoneticPr fontId="78" type="noConversion"/>
  </si>
  <si>
    <t xml:space="preserve"> 国家电影事业发展专项资金及对应专项债务收入安排的支出</t>
    <phoneticPr fontId="78" type="noConversion"/>
  </si>
  <si>
    <t xml:space="preserve"> 大中型水库移民后期扶持基金支出</t>
    <phoneticPr fontId="78" type="noConversion"/>
  </si>
  <si>
    <t xml:space="preserve"> 小型水库移民扶助基金及对应专项债务收入安排的支出</t>
    <phoneticPr fontId="78" type="noConversion"/>
  </si>
  <si>
    <t xml:space="preserve"> 国有土地使用权出让收入及对应专项债务收入安排的支出</t>
    <phoneticPr fontId="78" type="noConversion"/>
  </si>
  <si>
    <t xml:space="preserve"> 国有土地收益基金及对应专项债务收入安排的支出</t>
    <phoneticPr fontId="78" type="noConversion"/>
  </si>
  <si>
    <t xml:space="preserve"> 农业土地开发资金及对应专项债务收入安排的支出</t>
    <phoneticPr fontId="78" type="noConversion"/>
  </si>
  <si>
    <t xml:space="preserve"> 城市基础设施配套费及对应专项债务收入安排的支出</t>
    <phoneticPr fontId="78" type="noConversion"/>
  </si>
  <si>
    <t xml:space="preserve"> 污水处理费及对应专项债务收入安排的支出</t>
    <phoneticPr fontId="78" type="noConversion"/>
  </si>
  <si>
    <t>三、城乡社区支出</t>
    <phoneticPr fontId="78" type="noConversion"/>
  </si>
  <si>
    <t>四、农林水支出</t>
    <phoneticPr fontId="78" type="noConversion"/>
  </si>
  <si>
    <t xml:space="preserve"> 大中型水库库区基金及对应专项债务收入安排的支出</t>
    <phoneticPr fontId="78" type="noConversion"/>
  </si>
  <si>
    <t xml:space="preserve"> 国家重大水利工程建设基金及对应专项债务收入安排的支出</t>
    <phoneticPr fontId="78" type="noConversion"/>
  </si>
  <si>
    <t>五、交通运输支出</t>
    <phoneticPr fontId="78" type="noConversion"/>
  </si>
  <si>
    <t>六、资源勘探信息等支出</t>
    <phoneticPr fontId="78" type="noConversion"/>
  </si>
  <si>
    <t>七、商业服务业等支出</t>
    <phoneticPr fontId="78" type="noConversion"/>
  </si>
  <si>
    <t>八、其他支出</t>
    <phoneticPr fontId="78" type="noConversion"/>
  </si>
  <si>
    <t>九、债务付息支出</t>
    <phoneticPr fontId="78" type="noConversion"/>
  </si>
  <si>
    <t>十、债务发行费用支出</t>
    <phoneticPr fontId="78" type="noConversion"/>
  </si>
  <si>
    <t xml:space="preserve"> 车辆通行费及对应专项债务收入安排的支出</t>
    <phoneticPr fontId="78" type="noConversion"/>
  </si>
  <si>
    <t xml:space="preserve"> 港口建设费及对应专项债务收入安排的支出</t>
    <phoneticPr fontId="78" type="noConversion"/>
  </si>
  <si>
    <t xml:space="preserve"> 民航发展基金支出</t>
    <phoneticPr fontId="78" type="noConversion"/>
  </si>
  <si>
    <t xml:space="preserve"> 农网还贷资金支出</t>
    <phoneticPr fontId="78" type="noConversion"/>
  </si>
  <si>
    <t xml:space="preserve"> 旅游发展基金支出</t>
    <phoneticPr fontId="78" type="noConversion"/>
  </si>
  <si>
    <t xml:space="preserve"> 彩票发行销售机构业务费安排的支出</t>
    <phoneticPr fontId="78" type="noConversion"/>
  </si>
  <si>
    <t xml:space="preserve"> 其他政府性基金及对应专项债务收入安排的支出</t>
    <phoneticPr fontId="78" type="noConversion"/>
  </si>
  <si>
    <t xml:space="preserve">    上级补助收入</t>
    <phoneticPr fontId="78" type="noConversion"/>
  </si>
  <si>
    <t xml:space="preserve">    下级上解收入</t>
    <phoneticPr fontId="78" type="noConversion"/>
  </si>
  <si>
    <t xml:space="preserve">    补助下级支出</t>
    <phoneticPr fontId="78" type="noConversion"/>
  </si>
  <si>
    <t xml:space="preserve">    彩票公益金及对应专项债务收入安排的支出</t>
    <phoneticPr fontId="78" type="noConversion"/>
  </si>
  <si>
    <t xml:space="preserve">    其他政府性基金及对应专项债务收入安排的支出</t>
    <phoneticPr fontId="78" type="noConversion"/>
  </si>
  <si>
    <t xml:space="preserve">    彩票发行销售机构业务费安排的支出</t>
    <phoneticPr fontId="78" type="noConversion"/>
  </si>
  <si>
    <t>六、商业服务业等支出</t>
    <phoneticPr fontId="78" type="noConversion"/>
  </si>
  <si>
    <t>七、其他支出</t>
    <phoneticPr fontId="78" type="noConversion"/>
  </si>
  <si>
    <t xml:space="preserve">    环境保护税</t>
    <phoneticPr fontId="78" type="noConversion"/>
  </si>
  <si>
    <t xml:space="preserve">  科技交流与合作</t>
  </si>
  <si>
    <t xml:space="preserve">    国际交流与合作</t>
  </si>
  <si>
    <t xml:space="preserve">    科技奖励</t>
  </si>
  <si>
    <t xml:space="preserve">    对机关事业单位基本养老保险基金的补助</t>
  </si>
  <si>
    <t xml:space="preserve">    其他行政事业单位离退休支出</t>
  </si>
  <si>
    <t xml:space="preserve">    农业生产支持补贴</t>
  </si>
  <si>
    <t>全区</t>
    <phoneticPr fontId="78" type="noConversion"/>
  </si>
  <si>
    <t>6个</t>
    <phoneticPr fontId="78" type="noConversion"/>
  </si>
  <si>
    <t>决</t>
    <phoneticPr fontId="78" type="noConversion"/>
  </si>
  <si>
    <t>调预</t>
    <phoneticPr fontId="78" type="noConversion"/>
  </si>
  <si>
    <t xml:space="preserve">  基础设施建设</t>
    <phoneticPr fontId="78" type="noConversion"/>
  </si>
  <si>
    <t>对企业补助</t>
  </si>
  <si>
    <t xml:space="preserve">  费用补贴</t>
  </si>
  <si>
    <t xml:space="preserve">  利息补贴</t>
  </si>
  <si>
    <t xml:space="preserve">  其他对企业补助</t>
  </si>
  <si>
    <t xml:space="preserve">  个人农业生产补贴</t>
  </si>
  <si>
    <t xml:space="preserve">  离退休费</t>
  </si>
  <si>
    <t xml:space="preserve">  其他对个人和家庭补助</t>
  </si>
  <si>
    <r>
      <t xml:space="preserve">  </t>
    </r>
    <r>
      <rPr>
        <sz val="10"/>
        <rFont val="宋体"/>
        <family val="3"/>
        <charset val="134"/>
      </rPr>
      <t>对民间非营利组织和群众性自治组织补贴</t>
    </r>
    <phoneticPr fontId="78" type="noConversion"/>
  </si>
  <si>
    <t>机关资本性支出(二)</t>
  </si>
  <si>
    <t xml:space="preserve">  设备购置</t>
  </si>
  <si>
    <t>对社会保障基金补助</t>
  </si>
  <si>
    <t xml:space="preserve">  对社会保险基金补助</t>
  </si>
  <si>
    <t>一、社会保障和就业支出</t>
  </si>
  <si>
    <t>二、文化体育与传媒支出</t>
    <phoneticPr fontId="78" type="noConversion"/>
  </si>
  <si>
    <t>三、城乡社区支出</t>
    <phoneticPr fontId="78" type="noConversion"/>
  </si>
  <si>
    <t>四、农林水支出</t>
    <phoneticPr fontId="78" type="noConversion"/>
  </si>
  <si>
    <t>六、商业服务业等支出</t>
  </si>
  <si>
    <t xml:space="preserve">    旅游发展基金支出</t>
    <phoneticPr fontId="78" type="noConversion"/>
  </si>
  <si>
    <t xml:space="preserve">    大中型水库移民后期扶持基金支出</t>
    <phoneticPr fontId="78" type="noConversion"/>
  </si>
  <si>
    <t xml:space="preserve">    国家电影事业发展专项资金及对应专项债务收入安排的支出</t>
    <phoneticPr fontId="78" type="noConversion"/>
  </si>
  <si>
    <t xml:space="preserve">    国有土地使用权出让收入及对应专项债务收入安排的支出</t>
    <phoneticPr fontId="78" type="noConversion"/>
  </si>
  <si>
    <t xml:space="preserve">    国有土地收益金及对应专项债务收入安排的支出</t>
    <phoneticPr fontId="78" type="noConversion"/>
  </si>
  <si>
    <t xml:space="preserve">    农业土地开发资金及对应专项债务收入安排的支出</t>
    <phoneticPr fontId="78" type="noConversion"/>
  </si>
  <si>
    <t xml:space="preserve">    大中型水库库区基金及对应专项债务收入安排的支出</t>
    <phoneticPr fontId="78" type="noConversion"/>
  </si>
  <si>
    <t xml:space="preserve">    国家重大水利工程建设基金及对应专项债务收入安排的支出</t>
    <phoneticPr fontId="78" type="noConversion"/>
  </si>
  <si>
    <t xml:space="preserve">    车辆通行费及对应专项债务收入安排的支出</t>
    <phoneticPr fontId="78" type="noConversion"/>
  </si>
  <si>
    <t xml:space="preserve">    港口建设费及对应专项债务收入安排的支出</t>
    <phoneticPr fontId="78" type="noConversion"/>
  </si>
  <si>
    <t xml:space="preserve">    民航发展基金支出</t>
    <phoneticPr fontId="78" type="noConversion"/>
  </si>
  <si>
    <t>七、其他支出</t>
    <phoneticPr fontId="78" type="noConversion"/>
  </si>
  <si>
    <t>八、债务付息支出</t>
    <phoneticPr fontId="78" type="noConversion"/>
  </si>
  <si>
    <t xml:space="preserve">九、债务发行费用支出     </t>
    <phoneticPr fontId="78" type="noConversion"/>
  </si>
  <si>
    <t xml:space="preserve">    地方政府专项债务付息支出</t>
    <phoneticPr fontId="78" type="noConversion"/>
  </si>
  <si>
    <t>决算数</t>
    <phoneticPr fontId="78" type="noConversion"/>
  </si>
  <si>
    <t xml:space="preserve">    其中：基本养老金支出</t>
    <phoneticPr fontId="78" type="noConversion"/>
  </si>
  <si>
    <t xml:space="preserve">    参事事务</t>
  </si>
  <si>
    <t xml:space="preserve">    引进人才费用</t>
  </si>
  <si>
    <t xml:space="preserve"> 其他纪检监察事务支出</t>
  </si>
  <si>
    <t xml:space="preserve">    其他档案事务支出</t>
  </si>
  <si>
    <t xml:space="preserve">    一般行政管理实务</t>
  </si>
  <si>
    <t xml:space="preserve">  其他科学技术支出</t>
  </si>
  <si>
    <t xml:space="preserve">    其他科学技术支出（项）</t>
  </si>
  <si>
    <t xml:space="preserve">    体育竞赛</t>
  </si>
  <si>
    <t xml:space="preserve">    体育交流与合作</t>
  </si>
  <si>
    <t xml:space="preserve">    就业创业服务补贴</t>
  </si>
  <si>
    <t xml:space="preserve">    其他社会福利支出</t>
  </si>
  <si>
    <t xml:space="preserve">    其他行政事业单位医疗支出</t>
  </si>
  <si>
    <t xml:space="preserve">  天然林保护</t>
  </si>
  <si>
    <t xml:space="preserve">    森林管护 </t>
  </si>
  <si>
    <t xml:space="preserve">    执法监管</t>
  </si>
  <si>
    <t xml:space="preserve">    防灾救灾</t>
  </si>
  <si>
    <t xml:space="preserve">    森林资源监测</t>
  </si>
  <si>
    <t xml:space="preserve">    动植物保护</t>
  </si>
  <si>
    <t xml:space="preserve">    水利工程运行与维护</t>
  </si>
  <si>
    <t xml:space="preserve">    江河湖库水系综合整治</t>
  </si>
  <si>
    <t xml:space="preserve">    信息管理</t>
  </si>
  <si>
    <t xml:space="preserve">    农村人畜饮水</t>
  </si>
  <si>
    <t xml:space="preserve">    社会发展</t>
  </si>
  <si>
    <t xml:space="preserve">    其他扶贫支出</t>
  </si>
  <si>
    <t xml:space="preserve">    国有农场办社会职能改革补助</t>
  </si>
  <si>
    <t xml:space="preserve">    其他农村综合改革支出</t>
  </si>
  <si>
    <t xml:space="preserve">    其他商业服务业等支出(项)</t>
  </si>
  <si>
    <t xml:space="preserve">    地质灾害防治 </t>
  </si>
  <si>
    <t>债务付息支出</t>
  </si>
  <si>
    <t xml:space="preserve">    环境保护税</t>
  </si>
  <si>
    <t xml:space="preserve">   上年结余收入</t>
  </si>
  <si>
    <t>—</t>
  </si>
  <si>
    <t>合计</t>
    <phoneticPr fontId="78" type="noConversion"/>
  </si>
  <si>
    <t xml:space="preserve"> </t>
    <phoneticPr fontId="78" type="noConversion"/>
  </si>
  <si>
    <t>福州市晋安区财政局</t>
    <phoneticPr fontId="78" type="noConversion"/>
  </si>
  <si>
    <t>十八、自然资源海洋气象等支出</t>
    <phoneticPr fontId="78" type="noConversion"/>
  </si>
  <si>
    <t>二十一、灾害防治及应急管理支出</t>
    <phoneticPr fontId="78" type="noConversion"/>
  </si>
  <si>
    <t>二十二、预备费</t>
    <phoneticPr fontId="78" type="noConversion"/>
  </si>
  <si>
    <t>二十三、其他支出</t>
    <phoneticPr fontId="78" type="noConversion"/>
  </si>
  <si>
    <t>二十四、债务付息支出</t>
    <phoneticPr fontId="78" type="noConversion"/>
  </si>
  <si>
    <t>二十五、债务发行费用支出</t>
    <phoneticPr fontId="78" type="noConversion"/>
  </si>
  <si>
    <t xml:space="preserve">    事业运行</t>
    <phoneticPr fontId="78" type="noConversion"/>
  </si>
  <si>
    <t xml:space="preserve">    宗教事务</t>
    <phoneticPr fontId="78" type="noConversion"/>
  </si>
  <si>
    <t xml:space="preserve">    华侨事务</t>
    <phoneticPr fontId="78" type="noConversion"/>
  </si>
  <si>
    <t xml:space="preserve">  市场监督管理事务</t>
    <phoneticPr fontId="78" type="noConversion"/>
  </si>
  <si>
    <t xml:space="preserve">    市场监督管理专项</t>
  </si>
  <si>
    <t xml:space="preserve">    行政运行（市场监督管理事务）</t>
    <phoneticPr fontId="78" type="noConversion"/>
  </si>
  <si>
    <t xml:space="preserve">    药品事务</t>
    <phoneticPr fontId="78" type="noConversion"/>
  </si>
  <si>
    <t xml:space="preserve">    其他市场监督管理事务</t>
    <phoneticPr fontId="78" type="noConversion"/>
  </si>
  <si>
    <t xml:space="preserve">    事业运行（市场监督管理事务）</t>
    <phoneticPr fontId="78" type="noConversion"/>
  </si>
  <si>
    <t xml:space="preserve">    高等教育</t>
    <phoneticPr fontId="78" type="noConversion"/>
  </si>
  <si>
    <t xml:space="preserve">    其他特殊教育支出</t>
    <phoneticPr fontId="78" type="noConversion"/>
  </si>
  <si>
    <t xml:space="preserve">  应用研究</t>
    <phoneticPr fontId="78" type="noConversion"/>
  </si>
  <si>
    <t xml:space="preserve">    高技术研究</t>
    <phoneticPr fontId="78" type="noConversion"/>
  </si>
  <si>
    <t xml:space="preserve">    文化活动</t>
    <phoneticPr fontId="78" type="noConversion"/>
  </si>
  <si>
    <t xml:space="preserve">    文化和旅游市场管理</t>
    <phoneticPr fontId="78" type="noConversion"/>
  </si>
  <si>
    <t xml:space="preserve">    旅游宣传</t>
    <phoneticPr fontId="78" type="noConversion"/>
  </si>
  <si>
    <t xml:space="preserve">  新闻出版电影</t>
    <phoneticPr fontId="78" type="noConversion"/>
  </si>
  <si>
    <t xml:space="preserve">    其他新闻出版电影支出</t>
    <phoneticPr fontId="78" type="noConversion"/>
  </si>
  <si>
    <t xml:space="preserve">  广播电视</t>
    <phoneticPr fontId="78" type="noConversion"/>
  </si>
  <si>
    <t xml:space="preserve">    广播</t>
    <phoneticPr fontId="78" type="noConversion"/>
  </si>
  <si>
    <t xml:space="preserve">    残疾人生活和护理补贴</t>
    <phoneticPr fontId="78" type="noConversion"/>
  </si>
  <si>
    <t xml:space="preserve">  退役军人管理事务</t>
    <phoneticPr fontId="78" type="noConversion"/>
  </si>
  <si>
    <t xml:space="preserve">    其他退役军人事务管理支出</t>
    <phoneticPr fontId="78" type="noConversion"/>
  </si>
  <si>
    <t xml:space="preserve">    拥军优属</t>
    <phoneticPr fontId="78" type="noConversion"/>
  </si>
  <si>
    <t xml:space="preserve">    行政运行</t>
    <phoneticPr fontId="78" type="noConversion"/>
  </si>
  <si>
    <t xml:space="preserve">    其他卫生健康管理事务支出</t>
    <phoneticPr fontId="78" type="noConversion"/>
  </si>
  <si>
    <t xml:space="preserve">    财政对城乡居民基本医疗保险基金的补助</t>
    <phoneticPr fontId="78" type="noConversion"/>
  </si>
  <si>
    <t xml:space="preserve">  老龄卫生健康事务</t>
    <phoneticPr fontId="78" type="noConversion"/>
  </si>
  <si>
    <t xml:space="preserve">    老龄卫生健康事务</t>
    <phoneticPr fontId="78" type="noConversion"/>
  </si>
  <si>
    <t xml:space="preserve">  其他卫生健康支出</t>
    <phoneticPr fontId="78" type="noConversion"/>
  </si>
  <si>
    <t xml:space="preserve">    其他卫生健康支出</t>
    <phoneticPr fontId="78" type="noConversion"/>
  </si>
  <si>
    <t xml:space="preserve">    机关服务</t>
    <phoneticPr fontId="78" type="noConversion"/>
  </si>
  <si>
    <t xml:space="preserve">    农业结构调整补贴</t>
    <phoneticPr fontId="78" type="noConversion"/>
  </si>
  <si>
    <t xml:space="preserve">    执法与监督</t>
    <phoneticPr fontId="78" type="noConversion"/>
  </si>
  <si>
    <t xml:space="preserve">  林业和草原</t>
    <phoneticPr fontId="78" type="noConversion"/>
  </si>
  <si>
    <t xml:space="preserve">    其他林业和草原支出</t>
    <phoneticPr fontId="78" type="noConversion"/>
  </si>
  <si>
    <t xml:space="preserve">  普惠金融发展支出</t>
    <phoneticPr fontId="78" type="noConversion"/>
  </si>
  <si>
    <t xml:space="preserve">    农业保险保费补贴</t>
    <phoneticPr fontId="78" type="noConversion"/>
  </si>
  <si>
    <t xml:space="preserve">    成品油价格改革补贴其他支出</t>
    <phoneticPr fontId="78" type="noConversion"/>
  </si>
  <si>
    <t xml:space="preserve">    公共交通运营补助</t>
    <phoneticPr fontId="78" type="noConversion"/>
  </si>
  <si>
    <t xml:space="preserve">  其他交通运输支出</t>
    <phoneticPr fontId="78" type="noConversion"/>
  </si>
  <si>
    <t>金融支出</t>
    <phoneticPr fontId="78" type="noConversion"/>
  </si>
  <si>
    <t xml:space="preserve">  其他金融支出</t>
    <phoneticPr fontId="78" type="noConversion"/>
  </si>
  <si>
    <t xml:space="preserve">    其他金融支出</t>
    <phoneticPr fontId="78" type="noConversion"/>
  </si>
  <si>
    <t>自然资源海洋气象等支出</t>
    <phoneticPr fontId="78" type="noConversion"/>
  </si>
  <si>
    <t xml:space="preserve">  自然资源事务</t>
    <phoneticPr fontId="78" type="noConversion"/>
  </si>
  <si>
    <t xml:space="preserve">    自然资源规划及管理</t>
    <phoneticPr fontId="78" type="noConversion"/>
  </si>
  <si>
    <t xml:space="preserve">    棚户区改造</t>
    <phoneticPr fontId="78" type="noConversion"/>
  </si>
  <si>
    <t>灾害防治及应急管理支出</t>
    <phoneticPr fontId="78" type="noConversion"/>
  </si>
  <si>
    <t xml:space="preserve">  应急管理事务</t>
    <phoneticPr fontId="78" type="noConversion"/>
  </si>
  <si>
    <t xml:space="preserve">    安全监管</t>
    <phoneticPr fontId="78" type="noConversion"/>
  </si>
  <si>
    <t xml:space="preserve">    事业运行</t>
    <phoneticPr fontId="78" type="noConversion"/>
  </si>
  <si>
    <t xml:space="preserve">    其他应急管理支出</t>
    <phoneticPr fontId="78" type="noConversion"/>
  </si>
  <si>
    <t xml:space="preserve">  消防事务</t>
    <phoneticPr fontId="78" type="noConversion"/>
  </si>
  <si>
    <t xml:space="preserve">    机关服务</t>
  </si>
  <si>
    <t xml:space="preserve">    消防应急救援</t>
  </si>
  <si>
    <t xml:space="preserve">    其他消防事务支出</t>
    <phoneticPr fontId="78" type="noConversion"/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</si>
  <si>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</si>
  <si>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</si>
  <si>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</si>
  <si>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</si>
  <si>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</si>
  <si>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</si>
  <si>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其他对外联络事务支出</t>
    <phoneticPr fontId="78" type="noConversion"/>
  </si>
  <si>
    <t xml:space="preserve">  对外联络事务</t>
    <phoneticPr fontId="78" type="noConversion"/>
  </si>
  <si>
    <t>卫生健康支出</t>
    <phoneticPr fontId="78" type="noConversion"/>
  </si>
  <si>
    <t xml:space="preserve">  卫生健康管理事务</t>
    <phoneticPr fontId="78" type="noConversion"/>
  </si>
  <si>
    <t>文化旅游体育与传媒支出</t>
    <phoneticPr fontId="78" type="noConversion"/>
  </si>
  <si>
    <t xml:space="preserve">  文化和旅游</t>
    <phoneticPr fontId="78" type="noConversion"/>
  </si>
  <si>
    <t xml:space="preserve">  行政事业单位养老支出</t>
    <phoneticPr fontId="78" type="noConversion"/>
  </si>
  <si>
    <t xml:space="preserve">  农业农村</t>
    <phoneticPr fontId="78" type="noConversion"/>
  </si>
  <si>
    <t xml:space="preserve">    行政运行（农业农村）</t>
    <phoneticPr fontId="78" type="noConversion"/>
  </si>
  <si>
    <t xml:space="preserve">    事业运行（农业农村）</t>
    <phoneticPr fontId="78" type="noConversion"/>
  </si>
  <si>
    <t xml:space="preserve"> 旅游发展基金支出</t>
    <phoneticPr fontId="78" type="noConversion"/>
  </si>
  <si>
    <t xml:space="preserve"> 彩票公益金安排的支出</t>
    <phoneticPr fontId="78" type="noConversion"/>
  </si>
  <si>
    <t xml:space="preserve">    国家电影事业发展专项资金及对应专项债务收入安排的支出</t>
    <phoneticPr fontId="78" type="noConversion"/>
  </si>
  <si>
    <t xml:space="preserve">    旅游发展基金支出</t>
    <phoneticPr fontId="78" type="noConversion"/>
  </si>
  <si>
    <t xml:space="preserve">          转移支出</t>
    <phoneticPr fontId="78" type="noConversion"/>
  </si>
  <si>
    <t>16.自然资源海洋气象等支出</t>
    <phoneticPr fontId="78" type="noConversion"/>
  </si>
  <si>
    <t>17.灾害防治及应急管理支出</t>
    <phoneticPr fontId="78" type="noConversion"/>
  </si>
  <si>
    <t>18.住房保障支出</t>
    <phoneticPr fontId="78" type="noConversion"/>
  </si>
  <si>
    <t>19.粮油物资储备支出</t>
    <phoneticPr fontId="78" type="noConversion"/>
  </si>
  <si>
    <t>20.其他支出</t>
    <phoneticPr fontId="78" type="noConversion"/>
  </si>
  <si>
    <t>8.卫生健康支出</t>
    <phoneticPr fontId="78" type="noConversion"/>
  </si>
  <si>
    <t>一、支出合计</t>
  </si>
  <si>
    <t xml:space="preserve">  1．因公出国（境）费</t>
  </si>
  <si>
    <t>二、相关统计数</t>
  </si>
  <si>
    <t>科学技术支出</t>
    <phoneticPr fontId="78" type="noConversion"/>
  </si>
  <si>
    <t>2020年度一般公共预算收入决算表</t>
    <phoneticPr fontId="78" type="noConversion"/>
  </si>
  <si>
    <t>19决算数</t>
    <phoneticPr fontId="78" type="noConversion"/>
  </si>
  <si>
    <t>决算数</t>
    <phoneticPr fontId="78" type="noConversion"/>
  </si>
  <si>
    <t>2020年度一般公共预算支出决算表</t>
    <phoneticPr fontId="78" type="noConversion"/>
  </si>
  <si>
    <t>二十四、债务付息支出</t>
    <phoneticPr fontId="78" type="noConversion"/>
  </si>
  <si>
    <t>二十五、债务发行费用支出</t>
    <phoneticPr fontId="78" type="noConversion"/>
  </si>
  <si>
    <t>2020年度本级一般公共预算收入决算表</t>
    <phoneticPr fontId="78" type="noConversion"/>
  </si>
  <si>
    <t>19决算数</t>
    <phoneticPr fontId="78" type="noConversion"/>
  </si>
  <si>
    <t>1. 2019年末一般债务余额</t>
  </si>
  <si>
    <t>1．2019年一般债务限额</t>
  </si>
  <si>
    <t>2020年度政府一般债务余额和限额情况表</t>
  </si>
  <si>
    <t>2. 2020年新增一般债务额</t>
  </si>
  <si>
    <t>3. 2020年偿还一般债务本金</t>
  </si>
  <si>
    <t>4. 2020年末一般债务余额</t>
  </si>
  <si>
    <t>2．2020年新增一般债务限额</t>
  </si>
  <si>
    <t>3．2020年一般债务限额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</si>
  <si>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2019年公开的债务期末余额与本表的2019年末一般债务余额存在外债转贷资金汇差11.08万元。</t>
    <phoneticPr fontId="78" type="noConversion"/>
  </si>
  <si>
    <t>2020年度本级政府一般债务余额和限额情况表</t>
  </si>
  <si>
    <t>2020年度政府专项债务余额和限额情况表</t>
  </si>
  <si>
    <t>2. 2020年新增专项债务额</t>
  </si>
  <si>
    <t>3. 2020年偿还专项债务本金</t>
  </si>
  <si>
    <t>4. 2020年末专项债务余额</t>
  </si>
  <si>
    <t>2．2020年新增专项债务限额</t>
  </si>
  <si>
    <t>3．2020年专项债务限额</t>
  </si>
  <si>
    <t>1.2019年末专项债务余额</t>
  </si>
  <si>
    <t>1．2019年专项债务限额</t>
  </si>
  <si>
    <t>2020年度本级政府专项债务余额和限额情况表</t>
  </si>
  <si>
    <t>1. 2019年末专项债务余额</t>
  </si>
  <si>
    <t>19决算数</t>
    <phoneticPr fontId="78" type="noConversion"/>
  </si>
  <si>
    <t>决算数</t>
    <phoneticPr fontId="78" type="noConversion"/>
  </si>
  <si>
    <t>2020年度本级一般公共预算支出决算表</t>
    <phoneticPr fontId="78" type="noConversion"/>
  </si>
  <si>
    <t>决算数</t>
    <phoneticPr fontId="78" type="noConversion"/>
  </si>
  <si>
    <t>2020年度本级一般公共预算支出预算表</t>
    <phoneticPr fontId="78" type="noConversion"/>
  </si>
  <si>
    <t xml:space="preserve">  知识产权事务</t>
  </si>
  <si>
    <t xml:space="preserve">    其他知识产权事务支出</t>
  </si>
  <si>
    <t xml:space="preserve">    事业运行（其他共产党事务支出）</t>
    <phoneticPr fontId="78" type="noConversion"/>
  </si>
  <si>
    <t xml:space="preserve">    市场主体管理</t>
    <phoneticPr fontId="78" type="noConversion"/>
  </si>
  <si>
    <t xml:space="preserve">    市场秩序执法</t>
    <phoneticPr fontId="78" type="noConversion"/>
  </si>
  <si>
    <t xml:space="preserve">     执法办案</t>
    <phoneticPr fontId="78" type="noConversion"/>
  </si>
  <si>
    <t xml:space="preserve">    行政单位离退休</t>
    <phoneticPr fontId="78" type="noConversion"/>
  </si>
  <si>
    <t xml:space="preserve">    农村籍退役士兵老年生活补助</t>
    <phoneticPr fontId="78" type="noConversion"/>
  </si>
  <si>
    <t xml:space="preserve">    行业业务管理</t>
    <phoneticPr fontId="78" type="noConversion"/>
  </si>
  <si>
    <t xml:space="preserve">    农村合作经济</t>
    <phoneticPr fontId="78" type="noConversion"/>
  </si>
  <si>
    <t xml:space="preserve">    事业机构</t>
    <phoneticPr fontId="78" type="noConversion"/>
  </si>
  <si>
    <t xml:space="preserve">    水资源节约管理与保护</t>
    <phoneticPr fontId="78" type="noConversion"/>
  </si>
  <si>
    <t xml:space="preserve">    技术改造支出</t>
    <phoneticPr fontId="78" type="noConversion"/>
  </si>
  <si>
    <t xml:space="preserve">    重点企业贷款贴息</t>
    <phoneticPr fontId="78" type="noConversion"/>
  </si>
  <si>
    <t xml:space="preserve">    事业支出</t>
    <phoneticPr fontId="78" type="noConversion"/>
  </si>
  <si>
    <t xml:space="preserve">    其他自然资源事务支出</t>
    <phoneticPr fontId="78" type="noConversion"/>
  </si>
  <si>
    <t xml:space="preserve">    其他保障性安居工程支出</t>
    <phoneticPr fontId="78" type="noConversion"/>
  </si>
  <si>
    <t xml:space="preserve">    应急管理</t>
    <phoneticPr fontId="78" type="noConversion"/>
  </si>
  <si>
    <t xml:space="preserve">    其他自然灾害救灾及恢复重建支出</t>
    <phoneticPr fontId="78" type="noConversion"/>
  </si>
  <si>
    <t xml:space="preserve">     地方政府向国际组织借款付息支出</t>
    <phoneticPr fontId="78" type="noConversion"/>
  </si>
  <si>
    <t>2020年度本级一般公共预算支出经济分类决算表</t>
    <phoneticPr fontId="78" type="noConversion"/>
  </si>
  <si>
    <t>决算数</t>
    <phoneticPr fontId="78" type="noConversion"/>
  </si>
  <si>
    <t>19年决算数</t>
    <phoneticPr fontId="78" type="noConversion"/>
  </si>
  <si>
    <t>2020年度本级一般公共预算基本支出经济分类决算表</t>
    <phoneticPr fontId="78" type="noConversion"/>
  </si>
  <si>
    <t>2020年度本级一般公共预算对下税收返还和转移支付决算表</t>
    <phoneticPr fontId="78" type="noConversion"/>
  </si>
  <si>
    <t>19决算数</t>
    <phoneticPr fontId="78" type="noConversion"/>
  </si>
  <si>
    <t xml:space="preserve">    债务转贷收入</t>
    <phoneticPr fontId="78" type="noConversion"/>
  </si>
  <si>
    <t>2020年度政府性基金预算收入决算表</t>
    <phoneticPr fontId="78" type="noConversion"/>
  </si>
  <si>
    <t>2020年度政府性基金预算支出决算表</t>
    <phoneticPr fontId="78" type="noConversion"/>
  </si>
  <si>
    <t>十一、抗疫特别国债安排的支出</t>
    <phoneticPr fontId="78" type="noConversion"/>
  </si>
  <si>
    <t>2020年度本级政府性基金预算收入决算表</t>
    <phoneticPr fontId="78" type="noConversion"/>
  </si>
  <si>
    <t>十、抗疫特别国债安排的支出</t>
    <phoneticPr fontId="78" type="noConversion"/>
  </si>
  <si>
    <t>2020年度本级政府性基金预算支出决算表</t>
    <phoneticPr fontId="78" type="noConversion"/>
  </si>
  <si>
    <t>2020年度本级政府性基金对下转移支付决算表</t>
    <phoneticPr fontId="78" type="noConversion"/>
  </si>
  <si>
    <t>一、文化旅游体育与传媒支出</t>
    <phoneticPr fontId="78" type="noConversion"/>
  </si>
  <si>
    <t>2020年度国有资本经营预算收入决算表</t>
    <phoneticPr fontId="78" type="noConversion"/>
  </si>
  <si>
    <t>19决算数</t>
    <phoneticPr fontId="78" type="noConversion"/>
  </si>
  <si>
    <t>决算数</t>
    <phoneticPr fontId="78" type="noConversion"/>
  </si>
  <si>
    <t>2020年度国有资本经营预算支出决算表</t>
    <phoneticPr fontId="78" type="noConversion"/>
  </si>
  <si>
    <t>备注：2020年无支出。</t>
    <phoneticPr fontId="78" type="noConversion"/>
  </si>
  <si>
    <t>2020年度本级国有资本经营预算支出决算表</t>
    <phoneticPr fontId="78" type="noConversion"/>
  </si>
  <si>
    <t>2020年度本级国有资本经营预算收入决算表</t>
    <phoneticPr fontId="78" type="noConversion"/>
  </si>
  <si>
    <t>19决算</t>
    <phoneticPr fontId="78" type="noConversion"/>
  </si>
  <si>
    <t>2020年度社会保险基金预算收入决算表</t>
    <phoneticPr fontId="78" type="noConversion"/>
  </si>
  <si>
    <t>2020年度社会保险基金预算支出决算表</t>
    <phoneticPr fontId="78" type="noConversion"/>
  </si>
  <si>
    <t>2020年度本级社会保险基金预算收入决算表</t>
    <phoneticPr fontId="78" type="noConversion"/>
  </si>
  <si>
    <t xml:space="preserve">          委托投资收益</t>
    <phoneticPr fontId="78" type="noConversion"/>
  </si>
  <si>
    <t>2020年度本级社会保险基金预算支出决算表</t>
    <phoneticPr fontId="78" type="noConversion"/>
  </si>
  <si>
    <t>2020年度一般公共预算收入决算表（第1页）</t>
  </si>
  <si>
    <t>2020年度一般公共预算支出决算表（第2页）</t>
  </si>
  <si>
    <t>2020年度本级一般公共预算收入决算表（第3页）</t>
  </si>
  <si>
    <t>2020年度本级一般公共预算支出决算表（第4页）</t>
  </si>
  <si>
    <t>2020年度本级一般公共预算支出决算功能分类明细表（第5-16页）</t>
  </si>
  <si>
    <t>2020年度本级一般公共预算支出经济分类决算表（第17页）</t>
  </si>
  <si>
    <t>2020年度本级一般公共预算基本支出经济分类决算表（第18-19页）</t>
  </si>
  <si>
    <t>2020年度本级一般公共预算对下税收返还和转移支付决算表（第20-21页）</t>
  </si>
  <si>
    <t>2020年度本级一般公共预算“三公”经费支出决算情况表（第22页）</t>
  </si>
  <si>
    <t>2020年度政府性基金预算收入决算表（第23页）</t>
  </si>
  <si>
    <t>2020年度政府性基金预算支出决算表（第24页）</t>
  </si>
  <si>
    <t>2020年度本级政府性基金预算收入决算表（第25页）</t>
  </si>
  <si>
    <t>2020年度本级政府性基金预算支出决算表（第26页）</t>
  </si>
  <si>
    <t>2020年度本级政府性基金对下转移支付决算表（第27页）</t>
  </si>
  <si>
    <t>2020年度国有资本经营预算收入决算表（第28页）</t>
  </si>
  <si>
    <t>2020年度国有资本经营预算支出决算表（第29页）</t>
  </si>
  <si>
    <t>2020年度本级国有资本经营预算收入决算表（第30页）</t>
  </si>
  <si>
    <t>2020年度本级国有资本经营预算支出决算表（第31页）</t>
  </si>
  <si>
    <t>2020年度社会保险基金预算收入决算表（第32页）</t>
  </si>
  <si>
    <t>2020年度社会保险基金预算支出决算表（第33页）</t>
  </si>
  <si>
    <t>2020年度本级社会保险基金预算收入决算表（第34-35页）</t>
  </si>
  <si>
    <t>2020年度本级社会保险基金预算支出决算表（第36-37页）</t>
  </si>
  <si>
    <t>2020年度政府一般债务余额和限额情况表（第38页）</t>
  </si>
  <si>
    <t>2020年度本级政府一般债务余额和限额情况表（第39页）</t>
  </si>
  <si>
    <t>2020年度政府专项债务余额和限额情况表（第40页）</t>
  </si>
  <si>
    <t>2020年度本级政府专项债务余额和限额情况表（第41页）</t>
  </si>
  <si>
    <t>2020年度晋安区财政决算公开目录</t>
    <phoneticPr fontId="78" type="noConversion"/>
  </si>
  <si>
    <t>较上年</t>
    <phoneticPr fontId="78" type="noConversion"/>
  </si>
  <si>
    <t>%</t>
    <phoneticPr fontId="78" type="noConversion"/>
  </si>
  <si>
    <t>附件</t>
  </si>
  <si>
    <t>2020年度“三公”经费公共预算财政拨款支出决算表</t>
  </si>
  <si>
    <t xml:space="preserve">   2020年晋安区“三公”经费公共财政拨款支出209.59万元， 比上年减少357.59万元。具体情况如下：
（一）因公出国（境）费1.31万元。全年全区组织出国团组1个，因公出国（境）累计1人次。与2019年相比, 因公出国（境）经费支出减少20.53万元。
（二）公务用车购置及运行维护费198.52万元。其中：公务用车购置费20.97万元，公务用车购置2辆，与2018年相比减少299.74万元。公务用车运行维护费177.54万元，年末公务用车保有量145辆，比上年减少38.56万元，主要是公车改革后，车辆数减少，留存的公务用车依然严格控制运行经费支出，加强公务用车审批，认真落实公车运行费。   
（三）公务接待费9.77万元，国内公务接待36批次，755人次。与2019年相比, 公务接待费支出增加1.24万元，按照“先审核、后接待”的管理程序，严禁无公函、超标准接待，严格执行公务接待标准。                    
</t>
    <phoneticPr fontId="78" type="noConversion"/>
  </si>
</sst>
</file>

<file path=xl/styles.xml><?xml version="1.0" encoding="utf-8"?>
<styleSheet xmlns="http://schemas.openxmlformats.org/spreadsheetml/2006/main">
  <numFmts count="27">
    <numFmt numFmtId="41" formatCode="_ * #,##0_ ;_ * \-#,##0_ ;_ * &quot;-&quot;_ ;_ @_ "/>
    <numFmt numFmtId="43" formatCode="_ * #,##0.00_ ;_ * \-#,##0.00_ ;_ * &quot;-&quot;??_ ;_ @_ "/>
    <numFmt numFmtId="176" formatCode="\$#,##0;\(\$#,##0\)"/>
    <numFmt numFmtId="177" formatCode="#,##0_ "/>
    <numFmt numFmtId="178" formatCode="#,##0;\-#,##0;&quot;-&quot;"/>
    <numFmt numFmtId="179" formatCode="_-\¥* #,##0_-;\-\¥* #,##0_-;_-\¥* &quot;-&quot;_-;_-@_-"/>
    <numFmt numFmtId="180" formatCode="_ \¥* #,##0.00_ ;_ \¥* \-#,##0.00_ ;_ \¥* &quot;-&quot;??_ ;_ @_ "/>
    <numFmt numFmtId="181" formatCode="#,##0;\(#,##0\)"/>
    <numFmt numFmtId="182" formatCode="0.0"/>
    <numFmt numFmtId="183" formatCode="_-* #,##0.0000_-;\-* #,##0.0000_-;_-* &quot;-&quot;??_-;_-@_-"/>
    <numFmt numFmtId="184" formatCode="_-* #,##0.00_-;\-* #,##0.00_-;_-* &quot;-&quot;??_-;_-@_-"/>
    <numFmt numFmtId="185" formatCode="\$#,##0.00;\(\$#,##0.00\)"/>
    <numFmt numFmtId="186" formatCode="_-&quot;$&quot;* #,##0_-;\-&quot;$&quot;* #,##0_-;_-&quot;$&quot;* &quot;-&quot;_-;_-@_-"/>
    <numFmt numFmtId="187" formatCode="_(&quot;$&quot;* #,##0.00_);_(&quot;$&quot;* \(#,##0.00\);_(&quot;$&quot;* &quot;-&quot;??_);_(@_)"/>
    <numFmt numFmtId="188" formatCode="_(* #,##0.00_);_(* \(#,##0.00\);_(* &quot;-&quot;??_);_(@_)"/>
    <numFmt numFmtId="189" formatCode="#,##0_ ;[Red]\-#,##0\ "/>
    <numFmt numFmtId="190" formatCode="#,##0.000_ "/>
    <numFmt numFmtId="191" formatCode="_-* #,##0_-;\-* #,##0_-;_-* &quot;-&quot;_-;_-@_-"/>
    <numFmt numFmtId="192" formatCode="0_ "/>
    <numFmt numFmtId="193" formatCode="0.00_ ;[Red]\-0.00\ "/>
    <numFmt numFmtId="194" formatCode="0.00_ "/>
    <numFmt numFmtId="195" formatCode="0_ ;[Red]\-0\ "/>
    <numFmt numFmtId="196" formatCode="0.0%"/>
    <numFmt numFmtId="197" formatCode="#,##0_);[Red]\(#,##0\)"/>
    <numFmt numFmtId="198" formatCode="0.0_ "/>
    <numFmt numFmtId="199" formatCode="0_);[Red]\(0\)"/>
    <numFmt numFmtId="200" formatCode="0.00_);[Red]\(0.00\)"/>
  </numFmts>
  <fonts count="97">
    <font>
      <sz val="12"/>
      <name val="宋体"/>
      <charset val="134"/>
    </font>
    <font>
      <sz val="16"/>
      <color theme="1"/>
      <name val="方正小标宋_GBK"/>
      <charset val="134"/>
    </font>
    <font>
      <sz val="1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华文楷体"/>
      <family val="3"/>
      <charset val="134"/>
    </font>
    <font>
      <sz val="11"/>
      <name val="楷体"/>
      <family val="3"/>
      <charset val="134"/>
    </font>
    <font>
      <sz val="16"/>
      <color indexed="8"/>
      <name val="方正小标宋_GBK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name val="方正小标宋_GBK"/>
      <charset val="134"/>
    </font>
    <font>
      <b/>
      <sz val="12"/>
      <name val="宋体"/>
      <family val="3"/>
      <charset val="134"/>
      <scheme val="minor"/>
    </font>
    <font>
      <sz val="18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华文楷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1"/>
      <name val="黑体"/>
      <family val="3"/>
      <charset val="134"/>
    </font>
    <font>
      <sz val="12"/>
      <name val="宋体"/>
      <family val="3"/>
      <charset val="134"/>
      <scheme val="minor"/>
    </font>
    <font>
      <sz val="10"/>
      <name val="黑体"/>
      <family val="3"/>
      <charset val="134"/>
    </font>
    <font>
      <sz val="18"/>
      <name val="黑体"/>
      <family val="3"/>
      <charset val="134"/>
    </font>
    <font>
      <b/>
      <sz val="11"/>
      <name val="宋体"/>
      <family val="3"/>
      <charset val="134"/>
      <scheme val="major"/>
    </font>
    <font>
      <b/>
      <sz val="11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1"/>
      <name val="宋体"/>
      <family val="3"/>
      <charset val="134"/>
      <scheme val="major"/>
    </font>
    <font>
      <sz val="16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21"/>
      <name val="楷体_GB2312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b/>
      <sz val="18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4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name val="Arial"/>
      <family val="2"/>
    </font>
    <font>
      <sz val="11"/>
      <color indexed="60"/>
      <name val="宋体"/>
      <family val="3"/>
      <charset val="134"/>
    </font>
    <font>
      <sz val="12"/>
      <color indexed="20"/>
      <name val="宋体"/>
      <family val="3"/>
      <charset val="134"/>
    </font>
    <font>
      <b/>
      <sz val="18"/>
      <color theme="3"/>
      <name val="宋体"/>
      <family val="3"/>
      <charset val="134"/>
      <scheme val="major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sz val="7"/>
      <name val="Small Fonts"/>
      <family val="2"/>
    </font>
    <font>
      <sz val="9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0"/>
      <color indexed="8"/>
      <name val="Arial"/>
      <family val="2"/>
    </font>
    <font>
      <b/>
      <sz val="15"/>
      <color indexed="54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2"/>
      <name val="Helv"/>
      <family val="2"/>
    </font>
    <font>
      <b/>
      <sz val="11"/>
      <color indexed="54"/>
      <name val="宋体"/>
      <family val="3"/>
      <charset val="134"/>
    </font>
    <font>
      <sz val="18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sz val="12"/>
      <color indexed="17"/>
      <name val="宋体"/>
      <family val="3"/>
      <charset val="134"/>
    </font>
    <font>
      <sz val="10"/>
      <name val="MS Sans Serif"/>
      <family val="1"/>
    </font>
    <font>
      <sz val="12"/>
      <name val="奔覆眉"/>
      <charset val="134"/>
    </font>
    <font>
      <sz val="12"/>
      <name val="Courier"/>
      <family val="3"/>
    </font>
    <font>
      <sz val="12"/>
      <name val="宋体"/>
      <family val="3"/>
      <charset val="134"/>
    </font>
    <font>
      <b/>
      <sz val="18"/>
      <name val="方正小标宋_GBK"/>
      <charset val="134"/>
    </font>
    <font>
      <sz val="14"/>
      <name val="方正小标宋简体"/>
      <family val="3"/>
      <charset val="134"/>
    </font>
    <font>
      <sz val="11"/>
      <name val="楷体"/>
      <charset val="134"/>
    </font>
    <font>
      <b/>
      <sz val="14"/>
      <name val="华文楷体"/>
      <family val="3"/>
      <charset val="134"/>
    </font>
    <font>
      <b/>
      <sz val="14"/>
      <name val="宋体"/>
      <family val="3"/>
      <charset val="134"/>
    </font>
    <font>
      <b/>
      <sz val="18"/>
      <color indexed="8"/>
      <name val="方正小标宋_GBK"/>
      <charset val="134"/>
    </font>
    <font>
      <sz val="16"/>
      <color indexed="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indexed="9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960">
    <xf numFmtId="0" fontId="0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4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44" fillId="12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17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49" fillId="0" borderId="10" applyNumberFormat="0" applyFill="0" applyAlignment="0" applyProtection="0">
      <alignment vertical="center"/>
    </xf>
    <xf numFmtId="0" fontId="89" fillId="0" borderId="0"/>
    <xf numFmtId="0" fontId="89" fillId="0" borderId="0"/>
    <xf numFmtId="17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>
      <alignment vertical="center"/>
    </xf>
    <xf numFmtId="0" fontId="66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48" fillId="6" borderId="9" applyNumberFormat="0" applyAlignment="0" applyProtection="0">
      <alignment vertical="center"/>
    </xf>
    <xf numFmtId="0" fontId="56" fillId="0" borderId="0">
      <alignment vertical="center"/>
    </xf>
    <xf numFmtId="0" fontId="89" fillId="0" borderId="0"/>
    <xf numFmtId="0" fontId="89" fillId="0" borderId="0"/>
    <xf numFmtId="43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1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43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51" fillId="13" borderId="0" applyNumberFormat="0" applyBorder="0" applyAlignment="0" applyProtection="0">
      <alignment vertical="center"/>
    </xf>
    <xf numFmtId="0" fontId="89" fillId="0" borderId="0"/>
    <xf numFmtId="0" fontId="65" fillId="26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8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0" borderId="0"/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46" fillId="0" borderId="0" applyNumberForma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/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56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51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61" fillId="4" borderId="11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14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48" fillId="6" borderId="9" applyNumberFormat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6" fillId="0" borderId="0"/>
    <xf numFmtId="0" fontId="89" fillId="0" borderId="0">
      <alignment vertical="center"/>
    </xf>
    <xf numFmtId="0" fontId="61" fillId="4" borderId="11" applyNumberFormat="0" applyAlignment="0" applyProtection="0">
      <alignment vertical="center"/>
    </xf>
    <xf numFmtId="0" fontId="56" fillId="0" borderId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14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9" fillId="7" borderId="0" applyNumberFormat="0" applyBorder="0" applyAlignment="0" applyProtection="0">
      <alignment vertical="center"/>
    </xf>
    <xf numFmtId="0" fontId="71" fillId="0" borderId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47" fillId="0" borderId="0" applyNumberFormat="0" applyFill="0" applyBorder="0" applyAlignment="0" applyProtection="0">
      <alignment vertical="center"/>
    </xf>
    <xf numFmtId="0" fontId="89" fillId="0" borderId="0"/>
    <xf numFmtId="0" fontId="6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14" fillId="0" borderId="0"/>
    <xf numFmtId="0" fontId="51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14" fillId="19" borderId="0" applyNumberFormat="0" applyBorder="0" applyAlignment="0" applyProtection="0">
      <alignment vertical="center"/>
    </xf>
    <xf numFmtId="0" fontId="89" fillId="0" borderId="0"/>
    <xf numFmtId="0" fontId="46" fillId="0" borderId="0" applyNumberFormat="0" applyFill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14" fillId="20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51" fillId="5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14" fillId="20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4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55" fillId="3" borderId="9" applyNumberFormat="0" applyAlignment="0" applyProtection="0">
      <alignment vertical="center"/>
    </xf>
    <xf numFmtId="0" fontId="89" fillId="0" borderId="0"/>
    <xf numFmtId="0" fontId="44" fillId="1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53" fillId="4" borderId="11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0" fontId="6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14" fillId="19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14" fillId="3" borderId="0" applyNumberFormat="0" applyBorder="0" applyAlignment="0" applyProtection="0">
      <alignment vertical="center"/>
    </xf>
    <xf numFmtId="0" fontId="89" fillId="0" borderId="0"/>
    <xf numFmtId="0" fontId="24" fillId="0" borderId="0">
      <alignment vertical="center"/>
    </xf>
    <xf numFmtId="0" fontId="89" fillId="0" borderId="0">
      <alignment vertical="center"/>
    </xf>
    <xf numFmtId="183" fontId="8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24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89" fillId="0" borderId="0"/>
    <xf numFmtId="0" fontId="24" fillId="0" borderId="0">
      <alignment vertical="center"/>
    </xf>
    <xf numFmtId="0" fontId="89" fillId="0" borderId="0">
      <alignment vertical="center"/>
    </xf>
    <xf numFmtId="0" fontId="24" fillId="0" borderId="0"/>
    <xf numFmtId="0" fontId="89" fillId="0" borderId="0"/>
    <xf numFmtId="0" fontId="44" fillId="25" borderId="0" applyNumberFormat="0" applyBorder="0" applyAlignment="0" applyProtection="0">
      <alignment vertical="center"/>
    </xf>
    <xf numFmtId="0" fontId="14" fillId="0" borderId="0"/>
    <xf numFmtId="0" fontId="89" fillId="0" borderId="0">
      <alignment vertical="center"/>
    </xf>
    <xf numFmtId="0" fontId="89" fillId="0" borderId="0"/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2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24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0" fontId="53" fillId="4" borderId="11" applyNumberFormat="0" applyAlignment="0" applyProtection="0">
      <alignment vertical="center"/>
    </xf>
    <xf numFmtId="0" fontId="24" fillId="0" borderId="0"/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6" fillId="0" borderId="0"/>
    <xf numFmtId="0" fontId="89" fillId="0" borderId="0">
      <alignment vertical="center"/>
    </xf>
    <xf numFmtId="0" fontId="89" fillId="0" borderId="0"/>
    <xf numFmtId="0" fontId="53" fillId="4" borderId="11" applyNumberFormat="0" applyAlignment="0" applyProtection="0">
      <alignment vertical="center"/>
    </xf>
    <xf numFmtId="0" fontId="56" fillId="0" borderId="0"/>
    <xf numFmtId="0" fontId="56" fillId="0" borderId="0"/>
    <xf numFmtId="0" fontId="89" fillId="0" borderId="0"/>
    <xf numFmtId="0" fontId="89" fillId="0" borderId="0"/>
    <xf numFmtId="0" fontId="24" fillId="0" borderId="0"/>
    <xf numFmtId="0" fontId="89" fillId="0" borderId="0"/>
    <xf numFmtId="0" fontId="2" fillId="0" borderId="1">
      <alignment horizontal="distributed" vertical="center" wrapText="1"/>
    </xf>
    <xf numFmtId="0" fontId="89" fillId="0" borderId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63" fillId="0" borderId="15" applyNumberFormat="0" applyFill="0" applyAlignment="0" applyProtection="0">
      <alignment vertical="center"/>
    </xf>
    <xf numFmtId="0" fontId="8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24" fillId="0" borderId="0"/>
    <xf numFmtId="0" fontId="52" fillId="0" borderId="0">
      <alignment horizontal="centerContinuous" vertical="center"/>
    </xf>
    <xf numFmtId="0" fontId="89" fillId="0" borderId="0"/>
    <xf numFmtId="0" fontId="8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2" fillId="0" borderId="1">
      <alignment horizontal="distributed" vertical="center" wrapText="1"/>
    </xf>
    <xf numFmtId="0" fontId="89" fillId="0" borderId="0"/>
    <xf numFmtId="0" fontId="89" fillId="10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46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9" fillId="0" borderId="0"/>
    <xf numFmtId="0" fontId="51" fillId="12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24" fillId="0" borderId="0"/>
    <xf numFmtId="0" fontId="89" fillId="0" borderId="0"/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6" fillId="0" borderId="0">
      <alignment vertical="center"/>
    </xf>
    <xf numFmtId="0" fontId="89" fillId="0" borderId="0"/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0" borderId="0"/>
    <xf numFmtId="0" fontId="89" fillId="0" borderId="0"/>
    <xf numFmtId="0" fontId="89" fillId="0" borderId="0"/>
    <xf numFmtId="0" fontId="14" fillId="8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49" fillId="0" borderId="10" applyNumberFormat="0" applyFill="0" applyAlignment="0" applyProtection="0">
      <alignment vertical="center"/>
    </xf>
    <xf numFmtId="0" fontId="89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44" fillId="12" borderId="0" applyNumberFormat="0" applyBorder="0" applyAlignment="0" applyProtection="0">
      <alignment vertical="center"/>
    </xf>
    <xf numFmtId="0" fontId="89" fillId="0" borderId="0"/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49" fillId="0" borderId="10" applyNumberFormat="0" applyFill="0" applyAlignment="0" applyProtection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0" fontId="14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184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43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0" fontId="2" fillId="0" borderId="1">
      <alignment horizontal="distributed" vertical="center" wrapText="1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14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14" fillId="10" borderId="0" applyNumberFormat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10" borderId="0" applyNumberFormat="0" applyBorder="0" applyAlignment="0" applyProtection="0">
      <alignment vertical="center"/>
    </xf>
    <xf numFmtId="0" fontId="89" fillId="0" borderId="0"/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/>
    <xf numFmtId="0" fontId="61" fillId="4" borderId="11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89" fillId="0" borderId="0"/>
    <xf numFmtId="0" fontId="5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51" fillId="14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54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0" fontId="89" fillId="0" borderId="0"/>
    <xf numFmtId="0" fontId="61" fillId="4" borderId="11" applyNumberFormat="0" applyAlignment="0" applyProtection="0">
      <alignment vertical="center"/>
    </xf>
    <xf numFmtId="182" fontId="2" fillId="0" borderId="1">
      <alignment vertical="center"/>
      <protection locked="0"/>
    </xf>
    <xf numFmtId="0" fontId="89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4" fillId="0" borderId="0">
      <alignment vertical="center"/>
    </xf>
    <xf numFmtId="0" fontId="89" fillId="0" borderId="0"/>
    <xf numFmtId="0" fontId="89" fillId="0" borderId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6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>
      <alignment vertical="center"/>
    </xf>
    <xf numFmtId="0" fontId="53" fillId="4" borderId="11" applyNumberFormat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3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56" fillId="0" borderId="0"/>
    <xf numFmtId="0" fontId="89" fillId="0" borderId="0"/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55" fillId="13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4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89" fillId="0" borderId="0">
      <alignment vertical="center"/>
    </xf>
    <xf numFmtId="0" fontId="89" fillId="0" borderId="0">
      <alignment vertical="center"/>
    </xf>
    <xf numFmtId="0" fontId="74" fillId="0" borderId="18" applyNumberFormat="0" applyFill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61" fillId="4" borderId="11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10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4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9" fillId="0" borderId="0"/>
    <xf numFmtId="0" fontId="44" fillId="22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51" fillId="5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44" fillId="1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44" fillId="16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61" fillId="4" borderId="11" applyNumberFormat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89" fillId="0" borderId="0"/>
    <xf numFmtId="0" fontId="44" fillId="15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49" fillId="0" borderId="10" applyNumberFormat="0" applyFill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51" fillId="14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51" fillId="5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59" fillId="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89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55" fillId="3" borderId="9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51" fillId="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14" fillId="8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58" fillId="3" borderId="13" applyNumberFormat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7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0" fontId="44" fillId="22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44" fillId="22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/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78" fillId="0" borderId="0"/>
    <xf numFmtId="0" fontId="7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14" fillId="3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7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0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45" fillId="9" borderId="0" applyNumberFormat="0" applyBorder="0" applyAlignment="0" applyProtection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45" fillId="9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48" fillId="6" borderId="9" applyNumberFormat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0" borderId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43" fontId="8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89" fillId="0" borderId="0"/>
    <xf numFmtId="0" fontId="89" fillId="0" borderId="0"/>
    <xf numFmtId="0" fontId="44" fillId="5" borderId="0" applyNumberFormat="0" applyBorder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51" fillId="14" borderId="0" applyNumberFormat="0" applyBorder="0" applyAlignment="0" applyProtection="0">
      <alignment vertical="center"/>
    </xf>
    <xf numFmtId="0" fontId="89" fillId="0" borderId="0">
      <alignment vertical="center"/>
    </xf>
    <xf numFmtId="0" fontId="75" fillId="0" borderId="12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75" fillId="0" borderId="12" applyNumberFormat="0" applyFill="0" applyAlignment="0" applyProtection="0">
      <alignment vertical="center"/>
    </xf>
    <xf numFmtId="0" fontId="89" fillId="0" borderId="0">
      <alignment vertical="center"/>
    </xf>
    <xf numFmtId="0" fontId="75" fillId="0" borderId="12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55" fillId="3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9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4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9" fillId="0" borderId="0"/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182" fontId="2" fillId="0" borderId="1">
      <alignment vertical="center"/>
      <protection locked="0"/>
    </xf>
    <xf numFmtId="0" fontId="14" fillId="9" borderId="0" applyNumberFormat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89" fillId="0" borderId="0"/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89" fillId="0" borderId="0"/>
    <xf numFmtId="0" fontId="51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4" fillId="9" borderId="0" applyNumberFormat="0" applyBorder="0" applyAlignment="0" applyProtection="0">
      <alignment vertical="center"/>
    </xf>
    <xf numFmtId="0" fontId="89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/>
    <xf numFmtId="0" fontId="14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9" fillId="0" borderId="0"/>
    <xf numFmtId="0" fontId="14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9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51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7" borderId="0" applyNumberFormat="0" applyBorder="0" applyAlignment="0" applyProtection="0">
      <alignment vertical="center"/>
    </xf>
    <xf numFmtId="0" fontId="78" fillId="0" borderId="0"/>
    <xf numFmtId="0" fontId="8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0" borderId="0"/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" fillId="0" borderId="0"/>
    <xf numFmtId="0" fontId="5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6" fillId="0" borderId="0"/>
    <xf numFmtId="0" fontId="14" fillId="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/>
    <xf numFmtId="0" fontId="14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89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0" borderId="0">
      <alignment vertical="center"/>
    </xf>
    <xf numFmtId="1" fontId="56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9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" fillId="0" borderId="1">
      <alignment horizontal="distributed" vertical="center" wrapText="1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9" fontId="89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37" fontId="70" fillId="0" borderId="0">
      <alignment vertical="center"/>
    </xf>
    <xf numFmtId="0" fontId="14" fillId="6" borderId="0" applyNumberFormat="0" applyBorder="0" applyAlignment="0" applyProtection="0">
      <alignment vertical="center"/>
    </xf>
    <xf numFmtId="37" fontId="70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1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5" fontId="68" fillId="0" borderId="0">
      <alignment vertical="center"/>
    </xf>
    <xf numFmtId="0" fontId="55" fillId="3" borderId="9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14" fillId="0" borderId="0"/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73" fillId="0" borderId="0"/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0" fontId="49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0" fontId="14" fillId="12" borderId="0" applyNumberFormat="0" applyBorder="0" applyAlignment="0" applyProtection="0">
      <alignment vertical="center"/>
    </xf>
    <xf numFmtId="0" fontId="14" fillId="0" borderId="0"/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4" fontId="8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9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/>
    <xf numFmtId="0" fontId="54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/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/>
    <xf numFmtId="0" fontId="6" fillId="0" borderId="0"/>
    <xf numFmtId="0" fontId="54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6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9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0" borderId="0"/>
    <xf numFmtId="0" fontId="14" fillId="15" borderId="0" applyNumberFormat="0" applyBorder="0" applyAlignment="0" applyProtection="0">
      <alignment vertical="center"/>
    </xf>
    <xf numFmtId="0" fontId="14" fillId="0" borderId="0">
      <alignment vertical="center"/>
    </xf>
    <xf numFmtId="41" fontId="89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14" fillId="8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64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8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14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55" fillId="13" borderId="9" applyNumberFormat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/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6" fillId="0" borderId="0"/>
    <xf numFmtId="0" fontId="14" fillId="6" borderId="0" applyNumberFormat="0" applyBorder="0" applyAlignment="0" applyProtection="0">
      <alignment vertical="center"/>
    </xf>
    <xf numFmtId="0" fontId="14" fillId="0" borderId="0"/>
    <xf numFmtId="0" fontId="14" fillId="23" borderId="0" applyNumberFormat="0" applyBorder="0" applyAlignment="0" applyProtection="0">
      <alignment vertical="center"/>
    </xf>
    <xf numFmtId="0" fontId="78" fillId="0" borderId="0"/>
    <xf numFmtId="0" fontId="14" fillId="6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6" fillId="0" borderId="0"/>
    <xf numFmtId="0" fontId="14" fillId="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" fillId="0" borderId="0"/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14" fillId="0" borderId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14" fillId="23" borderId="0" applyNumberFormat="0" applyBorder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7" fontId="8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0" borderId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/>
    <xf numFmtId="0" fontId="14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9" fillId="0" borderId="0"/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5" borderId="0" applyNumberFormat="0" applyBorder="0" applyAlignment="0" applyProtection="0">
      <alignment vertical="center"/>
    </xf>
    <xf numFmtId="178" fontId="73" fillId="0" borderId="0" applyFill="0" applyBorder="0" applyAlignment="0"/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14" fillId="0" borderId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4" fillId="0" borderId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89" fillId="0" borderId="0"/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89" fillId="0" borderId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/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/>
    <xf numFmtId="0" fontId="47" fillId="0" borderId="14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1" fontId="68" fillId="0" borderId="0"/>
    <xf numFmtId="0" fontId="89" fillId="0" borderId="0">
      <alignment vertical="center"/>
    </xf>
    <xf numFmtId="0" fontId="51" fillId="12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51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1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1" fillId="26" borderId="0" applyNumberFormat="0" applyBorder="0" applyAlignment="0" applyProtection="0">
      <alignment vertical="center"/>
    </xf>
    <xf numFmtId="0" fontId="89" fillId="0" borderId="0"/>
    <xf numFmtId="0" fontId="51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44" fillId="15" borderId="0" applyNumberFormat="0" applyBorder="0" applyAlignment="0" applyProtection="0">
      <alignment vertical="center"/>
    </xf>
    <xf numFmtId="0" fontId="6" fillId="0" borderId="0"/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89" fillId="0" borderId="0"/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89" fillId="0" borderId="0"/>
    <xf numFmtId="0" fontId="44" fillId="16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44" fillId="16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9" fillId="0" borderId="0"/>
    <xf numFmtId="0" fontId="44" fillId="16" borderId="0" applyNumberFormat="0" applyBorder="0" applyAlignment="0" applyProtection="0">
      <alignment vertical="center"/>
    </xf>
    <xf numFmtId="0" fontId="56" fillId="0" borderId="0"/>
    <xf numFmtId="0" fontId="56" fillId="0" borderId="0"/>
    <xf numFmtId="0" fontId="44" fillId="16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56" fillId="0" borderId="0"/>
    <xf numFmtId="0" fontId="56" fillId="0" borderId="0"/>
    <xf numFmtId="0" fontId="44" fillId="1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56" fillId="0" borderId="0"/>
    <xf numFmtId="0" fontId="89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71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71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89" fillId="0" borderId="0"/>
    <xf numFmtId="2" fontId="60" fillId="0" borderId="0" applyProtection="0"/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3" fillId="0" borderId="23" applyNumberFormat="0" applyAlignment="0" applyProtection="0">
      <alignment horizontal="left"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9" fillId="0" borderId="0"/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9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89" fillId="0" borderId="0"/>
    <xf numFmtId="0" fontId="44" fillId="6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178" fontId="73" fillId="0" borderId="0" applyFill="0" applyBorder="0" applyAlignment="0">
      <alignment vertical="center"/>
    </xf>
    <xf numFmtId="0" fontId="14" fillId="0" borderId="0">
      <alignment vertical="center"/>
    </xf>
    <xf numFmtId="41" fontId="56" fillId="0" borderId="0" applyFont="0" applyFill="0" applyBorder="0" applyAlignment="0" applyProtection="0"/>
    <xf numFmtId="181" fontId="68" fillId="0" borderId="0">
      <alignment vertical="center"/>
    </xf>
    <xf numFmtId="0" fontId="89" fillId="0" borderId="0">
      <alignment vertical="center"/>
    </xf>
    <xf numFmtId="188" fontId="89" fillId="0" borderId="0" applyFont="0" applyFill="0" applyBorder="0" applyAlignment="0" applyProtection="0">
      <alignment vertical="center"/>
    </xf>
    <xf numFmtId="186" fontId="89" fillId="0" borderId="0" applyFont="0" applyFill="0" applyBorder="0" applyAlignment="0" applyProtection="0">
      <alignment vertical="center"/>
    </xf>
    <xf numFmtId="186" fontId="56" fillId="0" borderId="0" applyFont="0" applyFill="0" applyBorder="0" applyAlignment="0" applyProtection="0"/>
    <xf numFmtId="0" fontId="55" fillId="3" borderId="9" applyNumberFormat="0" applyAlignment="0" applyProtection="0">
      <alignment vertical="center"/>
    </xf>
    <xf numFmtId="185" fontId="68" fillId="0" borderId="0"/>
    <xf numFmtId="0" fontId="55" fillId="13" borderId="9" applyNumberFormat="0" applyAlignment="0" applyProtection="0">
      <alignment vertical="center"/>
    </xf>
    <xf numFmtId="0" fontId="60" fillId="0" borderId="0" applyProtection="0">
      <alignment vertical="center"/>
    </xf>
    <xf numFmtId="0" fontId="60" fillId="0" borderId="0" applyProtection="0"/>
    <xf numFmtId="180" fontId="89" fillId="0" borderId="0" applyFont="0" applyFill="0" applyBorder="0" applyAlignment="0" applyProtection="0"/>
    <xf numFmtId="176" fontId="68" fillId="0" borderId="0">
      <alignment vertical="center"/>
    </xf>
    <xf numFmtId="176" fontId="68" fillId="0" borderId="0"/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2" fontId="60" fillId="0" borderId="0" applyProtection="0">
      <alignment vertical="center"/>
    </xf>
    <xf numFmtId="0" fontId="83" fillId="0" borderId="23" applyNumberFormat="0" applyAlignment="0" applyProtection="0">
      <alignment horizontal="left" vertical="center"/>
    </xf>
    <xf numFmtId="0" fontId="51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3" fillId="0" borderId="24">
      <alignment horizontal="left" vertical="center"/>
    </xf>
    <xf numFmtId="0" fontId="83" fillId="0" borderId="24">
      <alignment horizontal="left" vertical="center"/>
    </xf>
    <xf numFmtId="0" fontId="64" fillId="0" borderId="0" applyProtection="0"/>
    <xf numFmtId="0" fontId="83" fillId="0" borderId="0" applyProtection="0">
      <alignment vertical="center"/>
    </xf>
    <xf numFmtId="0" fontId="83" fillId="0" borderId="0" applyProtection="0"/>
    <xf numFmtId="0" fontId="84" fillId="0" borderId="0">
      <alignment vertical="center"/>
    </xf>
    <xf numFmtId="0" fontId="89" fillId="0" borderId="0"/>
    <xf numFmtId="0" fontId="60" fillId="0" borderId="20" applyProtection="0">
      <alignment vertical="center"/>
    </xf>
    <xf numFmtId="0" fontId="2" fillId="0" borderId="1">
      <alignment horizontal="distributed" vertical="center" wrapText="1"/>
    </xf>
    <xf numFmtId="0" fontId="77" fillId="0" borderId="19" applyNumberFormat="0" applyFill="0" applyAlignment="0" applyProtection="0">
      <alignment vertical="center"/>
    </xf>
    <xf numFmtId="0" fontId="60" fillId="0" borderId="20" applyProtection="0"/>
    <xf numFmtId="0" fontId="61" fillId="4" borderId="11" applyNumberFormat="0" applyAlignment="0" applyProtection="0">
      <alignment vertical="center"/>
    </xf>
    <xf numFmtId="0" fontId="89" fillId="0" borderId="0"/>
    <xf numFmtId="0" fontId="14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45" fillId="9" borderId="0" applyNumberFormat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/>
    <xf numFmtId="182" fontId="2" fillId="0" borderId="1">
      <alignment vertical="center"/>
      <protection locked="0"/>
    </xf>
    <xf numFmtId="9" fontId="89" fillId="0" borderId="0" applyFont="0" applyFill="0" applyBorder="0" applyAlignment="0" applyProtection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/>
    <xf numFmtId="0" fontId="89" fillId="0" borderId="0"/>
    <xf numFmtId="0" fontId="89" fillId="0" borderId="0"/>
    <xf numFmtId="9" fontId="89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6" fillId="0" borderId="0"/>
    <xf numFmtId="43" fontId="89" fillId="0" borderId="0" applyFont="0" applyFill="0" applyBorder="0" applyAlignment="0" applyProtection="0">
      <alignment vertical="center"/>
    </xf>
    <xf numFmtId="0" fontId="89" fillId="0" borderId="0"/>
    <xf numFmtId="9" fontId="14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67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/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89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89" fillId="0" borderId="0" applyFont="0" applyFill="0" applyBorder="0" applyAlignment="0" applyProtection="0">
      <alignment vertical="center"/>
    </xf>
    <xf numFmtId="0" fontId="89" fillId="0" borderId="0"/>
    <xf numFmtId="0" fontId="89" fillId="0" borderId="0"/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89" fillId="0" borderId="0"/>
    <xf numFmtId="0" fontId="49" fillId="0" borderId="10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89" fillId="0" borderId="0"/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89" fillId="0" borderId="0"/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89" fillId="0" borderId="0"/>
    <xf numFmtId="0" fontId="49" fillId="0" borderId="10" applyNumberFormat="0" applyFill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89" fillId="0" borderId="0"/>
    <xf numFmtId="0" fontId="89" fillId="0" borderId="0"/>
    <xf numFmtId="0" fontId="76" fillId="0" borderId="18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76" fillId="0" borderId="18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89" fillId="0" borderId="0"/>
    <xf numFmtId="0" fontId="75" fillId="0" borderId="12" applyNumberFormat="0" applyFill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59" fillId="7" borderId="0" applyNumberFormat="0" applyBorder="0" applyAlignment="0" applyProtection="0">
      <alignment vertical="center"/>
    </xf>
    <xf numFmtId="0" fontId="56" fillId="0" borderId="0"/>
    <xf numFmtId="0" fontId="56" fillId="0" borderId="0"/>
    <xf numFmtId="0" fontId="47" fillId="0" borderId="14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59" fillId="7" borderId="0" applyNumberFormat="0" applyBorder="0" applyAlignment="0" applyProtection="0">
      <alignment vertical="center"/>
    </xf>
    <xf numFmtId="0" fontId="56" fillId="0" borderId="0"/>
    <xf numFmtId="0" fontId="56" fillId="0" borderId="0"/>
    <xf numFmtId="0" fontId="47" fillId="0" borderId="1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190" fontId="89" fillId="0" borderId="0" applyFon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89" fillId="0" borderId="0"/>
    <xf numFmtId="0" fontId="77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77" fillId="0" borderId="19" applyNumberFormat="0" applyFill="0" applyAlignment="0" applyProtection="0">
      <alignment vertical="center"/>
    </xf>
    <xf numFmtId="0" fontId="80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2" fillId="0" borderId="1">
      <alignment horizontal="distributed" vertical="center" wrapText="1"/>
    </xf>
    <xf numFmtId="0" fontId="89" fillId="0" borderId="0"/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2" fillId="0" borderId="1">
      <alignment horizontal="distributed" vertical="center" wrapText="1"/>
    </xf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14" fillId="0" borderId="0"/>
    <xf numFmtId="0" fontId="6" fillId="0" borderId="0"/>
    <xf numFmtId="0" fontId="44" fillId="2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180" fontId="8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80" fontId="89" fillId="0" borderId="0" applyFont="0" applyFill="0" applyBorder="0" applyAlignment="0" applyProtection="0"/>
    <xf numFmtId="0" fontId="6" fillId="0" borderId="0"/>
    <xf numFmtId="0" fontId="11" fillId="0" borderId="16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73" fillId="0" borderId="0"/>
    <xf numFmtId="0" fontId="50" fillId="0" borderId="0" applyNumberForma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" fillId="0" borderId="0"/>
    <xf numFmtId="0" fontId="89" fillId="0" borderId="0"/>
    <xf numFmtId="0" fontId="14" fillId="0" borderId="0"/>
    <xf numFmtId="0" fontId="24" fillId="0" borderId="0">
      <alignment vertical="center"/>
    </xf>
    <xf numFmtId="0" fontId="24" fillId="0" borderId="0"/>
    <xf numFmtId="180" fontId="89" fillId="0" borderId="0" applyFont="0" applyFill="0" applyBorder="0" applyAlignment="0" applyProtection="0"/>
    <xf numFmtId="0" fontId="24" fillId="0" borderId="0"/>
    <xf numFmtId="0" fontId="14" fillId="0" borderId="0"/>
    <xf numFmtId="0" fontId="5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89" fillId="0" borderId="0"/>
    <xf numFmtId="0" fontId="61" fillId="4" borderId="11" applyNumberFormat="0" applyAlignment="0" applyProtection="0">
      <alignment vertical="center"/>
    </xf>
    <xf numFmtId="0" fontId="56" fillId="0" borderId="0"/>
    <xf numFmtId="0" fontId="56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" fillId="0" borderId="0"/>
    <xf numFmtId="0" fontId="6" fillId="0" borderId="0"/>
    <xf numFmtId="0" fontId="89" fillId="0" borderId="0">
      <alignment vertical="center"/>
    </xf>
    <xf numFmtId="0" fontId="14" fillId="0" borderId="0"/>
    <xf numFmtId="180" fontId="89" fillId="0" borderId="0" applyFont="0" applyFill="0" applyBorder="0" applyAlignment="0" applyProtection="0"/>
    <xf numFmtId="0" fontId="89" fillId="0" borderId="0"/>
    <xf numFmtId="0" fontId="89" fillId="0" borderId="0"/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8" fillId="13" borderId="13" applyNumberFormat="0" applyAlignment="0" applyProtection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180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58" fillId="13" borderId="13" applyNumberFormat="0" applyAlignment="0" applyProtection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180" fontId="89" fillId="0" borderId="0" applyFont="0" applyFill="0" applyBorder="0" applyAlignment="0" applyProtection="0">
      <alignment vertical="center"/>
    </xf>
    <xf numFmtId="0" fontId="89" fillId="0" borderId="0"/>
    <xf numFmtId="0" fontId="14" fillId="0" borderId="0"/>
    <xf numFmtId="0" fontId="89" fillId="0" borderId="0"/>
    <xf numFmtId="0" fontId="58" fillId="3" borderId="13" applyNumberFormat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6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180" fontId="89" fillId="0" borderId="0" applyFont="0" applyFill="0" applyBorder="0" applyAlignment="0" applyProtection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11" fillId="0" borderId="16" applyNumberFormat="0" applyFill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14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6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58" fillId="13" borderId="13" applyNumberFormat="0" applyAlignment="0" applyProtection="0">
      <alignment vertical="center"/>
    </xf>
    <xf numFmtId="0" fontId="89" fillId="0" borderId="0"/>
    <xf numFmtId="0" fontId="89" fillId="0" borderId="0"/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61" fillId="4" borderId="11" applyNumberFormat="0" applyAlignment="0" applyProtection="0">
      <alignment vertical="center"/>
    </xf>
    <xf numFmtId="182" fontId="2" fillId="0" borderId="1">
      <alignment vertical="center"/>
      <protection locked="0"/>
    </xf>
    <xf numFmtId="0" fontId="14" fillId="0" borderId="0"/>
    <xf numFmtId="0" fontId="61" fillId="4" borderId="11" applyNumberFormat="0" applyAlignment="0" applyProtection="0">
      <alignment vertical="center"/>
    </xf>
    <xf numFmtId="0" fontId="89" fillId="0" borderId="0"/>
    <xf numFmtId="0" fontId="6" fillId="0" borderId="0"/>
    <xf numFmtId="0" fontId="89" fillId="0" borderId="0"/>
    <xf numFmtId="0" fontId="14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6" fillId="0" borderId="0"/>
    <xf numFmtId="180" fontId="89" fillId="0" borderId="0" applyFont="0" applyFill="0" applyBorder="0" applyAlignment="0" applyProtection="0"/>
    <xf numFmtId="0" fontId="6" fillId="0" borderId="0"/>
    <xf numFmtId="0" fontId="89" fillId="0" borderId="0">
      <alignment vertical="center"/>
    </xf>
    <xf numFmtId="0" fontId="89" fillId="0" borderId="0"/>
    <xf numFmtId="0" fontId="48" fillId="6" borderId="9" applyNumberFormat="0" applyAlignment="0" applyProtection="0">
      <alignment vertical="center"/>
    </xf>
    <xf numFmtId="0" fontId="89" fillId="0" borderId="0">
      <alignment vertical="center"/>
    </xf>
    <xf numFmtId="0" fontId="48" fillId="6" borderId="9" applyNumberFormat="0" applyAlignment="0" applyProtection="0">
      <alignment vertical="center"/>
    </xf>
    <xf numFmtId="0" fontId="6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6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89" fillId="0" borderId="0">
      <alignment vertical="center"/>
    </xf>
    <xf numFmtId="0" fontId="11" fillId="0" borderId="16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180" fontId="89" fillId="0" borderId="0" applyFont="0" applyFill="0" applyBorder="0" applyAlignment="0" applyProtection="0"/>
    <xf numFmtId="0" fontId="6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180" fontId="89" fillId="0" borderId="0" applyFont="0" applyFill="0" applyBorder="0" applyAlignment="0" applyProtection="0"/>
    <xf numFmtId="0" fontId="6" fillId="0" borderId="0"/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80" fontId="89" fillId="0" borderId="0" applyFont="0" applyFill="0" applyBorder="0" applyAlignment="0" applyProtection="0"/>
    <xf numFmtId="0" fontId="6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9" fillId="0" borderId="0"/>
    <xf numFmtId="0" fontId="89" fillId="0" borderId="0">
      <alignment vertical="center"/>
    </xf>
    <xf numFmtId="0" fontId="78" fillId="0" borderId="0">
      <alignment vertical="center"/>
    </xf>
    <xf numFmtId="0" fontId="6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0" borderId="0"/>
    <xf numFmtId="0" fontId="89" fillId="0" borderId="0">
      <alignment vertical="center"/>
    </xf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>
      <alignment vertical="center"/>
    </xf>
    <xf numFmtId="0" fontId="14" fillId="0" borderId="0"/>
    <xf numFmtId="0" fontId="89" fillId="0" borderId="0">
      <alignment vertical="center"/>
    </xf>
    <xf numFmtId="0" fontId="78" fillId="0" borderId="0">
      <alignment vertical="center"/>
    </xf>
    <xf numFmtId="0" fontId="89" fillId="0" borderId="0"/>
    <xf numFmtId="191" fontId="8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8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89" fillId="0" borderId="0"/>
    <xf numFmtId="0" fontId="50" fillId="0" borderId="0" applyNumberFormat="0" applyFill="0" applyBorder="0" applyAlignment="0" applyProtection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78" fillId="0" borderId="0">
      <alignment vertical="center"/>
    </xf>
    <xf numFmtId="0" fontId="89" fillId="0" borderId="0">
      <alignment vertical="center"/>
    </xf>
    <xf numFmtId="0" fontId="6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8" fillId="0" borderId="0"/>
    <xf numFmtId="0" fontId="89" fillId="0" borderId="0"/>
    <xf numFmtId="0" fontId="78" fillId="0" borderId="0"/>
    <xf numFmtId="0" fontId="89" fillId="0" borderId="0"/>
    <xf numFmtId="0" fontId="14" fillId="0" borderId="0">
      <alignment vertical="center"/>
    </xf>
    <xf numFmtId="0" fontId="7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53" fillId="4" borderId="11" applyNumberFormat="0" applyAlignment="0" applyProtection="0">
      <alignment vertical="center"/>
    </xf>
    <xf numFmtId="0" fontId="89" fillId="0" borderId="0"/>
    <xf numFmtId="0" fontId="44" fillId="5" borderId="0" applyNumberFormat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89" fillId="0" borderId="0"/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180" fontId="89" fillId="0" borderId="0" applyFont="0" applyFill="0" applyBorder="0" applyAlignment="0" applyProtection="0"/>
    <xf numFmtId="0" fontId="89" fillId="0" borderId="0"/>
    <xf numFmtId="0" fontId="89" fillId="0" borderId="0"/>
    <xf numFmtId="0" fontId="89" fillId="0" borderId="0"/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>
      <alignment vertical="center"/>
    </xf>
    <xf numFmtId="0" fontId="89" fillId="0" borderId="0"/>
    <xf numFmtId="0" fontId="59" fillId="7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89" fillId="0" borderId="0"/>
    <xf numFmtId="43" fontId="89" fillId="0" borderId="0" applyFont="0" applyFill="0" applyBorder="0" applyAlignment="0" applyProtection="0"/>
    <xf numFmtId="0" fontId="6" fillId="0" borderId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89" fillId="0" borderId="0"/>
    <xf numFmtId="0" fontId="56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89" fillId="0" borderId="0"/>
    <xf numFmtId="0" fontId="56" fillId="0" borderId="0"/>
    <xf numFmtId="0" fontId="59" fillId="7" borderId="0" applyNumberFormat="0" applyBorder="0" applyAlignment="0" applyProtection="0">
      <alignment vertical="center"/>
    </xf>
    <xf numFmtId="0" fontId="56" fillId="0" borderId="0"/>
    <xf numFmtId="0" fontId="56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43" fontId="89" fillId="0" borderId="0" applyFont="0" applyFill="0" applyBorder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14" fillId="0" borderId="0"/>
    <xf numFmtId="0" fontId="89" fillId="0" borderId="0">
      <alignment vertical="center"/>
    </xf>
    <xf numFmtId="0" fontId="14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56" fillId="0" borderId="0"/>
    <xf numFmtId="0" fontId="89" fillId="0" borderId="0">
      <alignment vertical="center"/>
    </xf>
    <xf numFmtId="0" fontId="63" fillId="0" borderId="15" applyNumberFormat="0" applyFill="0" applyAlignment="0" applyProtection="0">
      <alignment vertical="center"/>
    </xf>
    <xf numFmtId="0" fontId="89" fillId="0" borderId="0">
      <alignment vertical="center"/>
    </xf>
    <xf numFmtId="0" fontId="89" fillId="0" borderId="0"/>
    <xf numFmtId="180" fontId="89" fillId="0" borderId="0" applyFont="0" applyFill="0" applyBorder="0" applyAlignment="0" applyProtection="0"/>
    <xf numFmtId="0" fontId="89" fillId="0" borderId="0"/>
    <xf numFmtId="180" fontId="89" fillId="0" borderId="0" applyFont="0" applyFill="0" applyBorder="0" applyAlignment="0" applyProtection="0"/>
    <xf numFmtId="0" fontId="14" fillId="0" borderId="0"/>
    <xf numFmtId="0" fontId="89" fillId="0" borderId="0"/>
    <xf numFmtId="0" fontId="89" fillId="0" borderId="0"/>
    <xf numFmtId="0" fontId="55" fillId="13" borderId="9" applyNumberFormat="0" applyAlignment="0" applyProtection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/>
    <xf numFmtId="0" fontId="89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180" fontId="89" fillId="0" borderId="0" applyFont="0" applyFill="0" applyBorder="0" applyAlignment="0" applyProtection="0"/>
    <xf numFmtId="0" fontId="11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0" fontId="55" fillId="3" borderId="9" applyNumberFormat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0" fontId="53" fillId="4" borderId="11" applyNumberFormat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0" fontId="48" fillId="6" borderId="9" applyNumberFormat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0" fontId="48" fillId="6" borderId="9" applyNumberFormat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/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>
      <alignment vertical="center"/>
    </xf>
    <xf numFmtId="180" fontId="89" fillId="0" borderId="0" applyFont="0" applyFill="0" applyBorder="0" applyAlignment="0" applyProtection="0"/>
    <xf numFmtId="0" fontId="55" fillId="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13" borderId="9" applyNumberFormat="0" applyAlignment="0" applyProtection="0">
      <alignment vertical="center"/>
    </xf>
    <xf numFmtId="0" fontId="55" fillId="3" borderId="9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53" fillId="4" borderId="11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61" fillId="4" borderId="11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86" fillId="0" borderId="0">
      <alignment vertical="center"/>
    </xf>
    <xf numFmtId="0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44" fillId="5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44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58" fillId="3" borderId="13" applyNumberFormat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58" fillId="3" borderId="13" applyNumberFormat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58" fillId="13" borderId="13" applyNumberFormat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0" fontId="58" fillId="3" borderId="13" applyNumberFormat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>
      <alignment vertical="center"/>
    </xf>
    <xf numFmtId="43" fontId="89" fillId="0" borderId="0" applyFont="0" applyFill="0" applyBorder="0" applyAlignment="0" applyProtection="0">
      <alignment vertical="center"/>
    </xf>
    <xf numFmtId="0" fontId="87" fillId="0" borderId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58" fillId="13" borderId="13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48" fillId="6" borderId="9" applyNumberFormat="0" applyAlignment="0" applyProtection="0">
      <alignment vertical="center"/>
    </xf>
    <xf numFmtId="0" fontId="48" fillId="6" borderId="9" applyNumberFormat="0" applyAlignment="0" applyProtection="0">
      <alignment vertical="center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1" fontId="2" fillId="0" borderId="1">
      <alignment vertical="center"/>
      <protection locked="0"/>
    </xf>
    <xf numFmtId="0" fontId="88" fillId="0" borderId="0">
      <alignment vertical="center"/>
    </xf>
    <xf numFmtId="0" fontId="88" fillId="0" borderId="0"/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182" fontId="2" fillId="0" borderId="1">
      <alignment vertical="center"/>
      <protection locked="0"/>
    </xf>
    <xf numFmtId="0" fontId="56" fillId="0" borderId="0"/>
    <xf numFmtId="0" fontId="44" fillId="2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89" fillId="10" borderId="8" applyNumberFormat="0" applyFont="0" applyAlignment="0" applyProtection="0">
      <alignment vertical="center"/>
    </xf>
    <xf numFmtId="0" fontId="14" fillId="10" borderId="8" applyNumberFormat="0" applyFont="0" applyAlignment="0" applyProtection="0">
      <alignment vertical="center"/>
    </xf>
    <xf numFmtId="0" fontId="89" fillId="0" borderId="0"/>
  </cellStyleXfs>
  <cellXfs count="533">
    <xf numFmtId="0" fontId="0" fillId="0" borderId="0" xfId="0" applyAlignment="1">
      <alignment vertical="center"/>
    </xf>
    <xf numFmtId="0" fontId="89" fillId="0" borderId="0" xfId="517" applyAlignment="1"/>
    <xf numFmtId="0" fontId="2" fillId="0" borderId="0" xfId="517" applyFont="1" applyAlignment="1"/>
    <xf numFmtId="0" fontId="3" fillId="0" borderId="0" xfId="517" applyFont="1" applyAlignment="1">
      <alignment horizontal="left" vertical="center"/>
    </xf>
    <xf numFmtId="0" fontId="4" fillId="0" borderId="0" xfId="517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9" fillId="0" borderId="0" xfId="517">
      <alignment vertical="center"/>
    </xf>
    <xf numFmtId="0" fontId="2" fillId="0" borderId="0" xfId="3420" applyNumberFormat="1" applyFont="1" applyFill="1" applyBorder="1" applyAlignment="1" applyProtection="1"/>
    <xf numFmtId="0" fontId="2" fillId="0" borderId="0" xfId="3420" applyFont="1"/>
    <xf numFmtId="0" fontId="2" fillId="0" borderId="0" xfId="3420" applyFont="1" applyAlignment="1">
      <alignment horizontal="right"/>
    </xf>
    <xf numFmtId="0" fontId="11" fillId="0" borderId="1" xfId="1320" applyNumberFormat="1" applyFont="1" applyFill="1" applyBorder="1" applyAlignment="1" applyProtection="1">
      <alignment horizontal="left" vertical="center" wrapText="1"/>
    </xf>
    <xf numFmtId="193" fontId="11" fillId="0" borderId="1" xfId="1320" applyNumberFormat="1" applyFont="1" applyFill="1" applyBorder="1" applyAlignment="1" applyProtection="1">
      <alignment horizontal="center" vertical="center" wrapText="1"/>
    </xf>
    <xf numFmtId="182" fontId="12" fillId="0" borderId="1" xfId="698" applyNumberFormat="1" applyFont="1" applyFill="1" applyBorder="1" applyAlignment="1" applyProtection="1">
      <alignment horizontal="center" vertical="center" wrapText="1"/>
    </xf>
    <xf numFmtId="0" fontId="89" fillId="0" borderId="1" xfId="1320" applyBorder="1" applyAlignment="1">
      <alignment horizontal="center" vertical="center" wrapText="1"/>
    </xf>
    <xf numFmtId="49" fontId="2" fillId="0" borderId="1" xfId="3810" applyNumberFormat="1" applyFont="1" applyBorder="1"/>
    <xf numFmtId="0" fontId="2" fillId="0" borderId="1" xfId="1320" applyFont="1" applyFill="1" applyBorder="1" applyAlignment="1">
      <alignment horizontal="center" vertical="center" wrapText="1"/>
    </xf>
    <xf numFmtId="0" fontId="2" fillId="0" borderId="1" xfId="1320" applyFont="1" applyBorder="1" applyAlignment="1">
      <alignment horizontal="center" vertical="center" wrapText="1"/>
    </xf>
    <xf numFmtId="194" fontId="2" fillId="0" borderId="1" xfId="1320" applyNumberFormat="1" applyFont="1" applyBorder="1" applyAlignment="1">
      <alignment horizontal="center" vertical="center" wrapText="1"/>
    </xf>
    <xf numFmtId="194" fontId="89" fillId="0" borderId="1" xfId="1320" applyNumberFormat="1" applyBorder="1" applyAlignment="1">
      <alignment horizontal="center" vertical="center" wrapText="1"/>
    </xf>
    <xf numFmtId="49" fontId="2" fillId="0" borderId="1" xfId="2812" applyNumberFormat="1" applyFont="1" applyBorder="1"/>
    <xf numFmtId="49" fontId="2" fillId="0" borderId="1" xfId="2816" applyNumberFormat="1" applyFont="1" applyBorder="1"/>
    <xf numFmtId="49" fontId="2" fillId="0" borderId="1" xfId="3398" applyNumberFormat="1" applyFont="1" applyBorder="1"/>
    <xf numFmtId="0" fontId="13" fillId="0" borderId="1" xfId="1320" applyNumberFormat="1" applyFont="1" applyFill="1" applyBorder="1" applyAlignment="1" applyProtection="1">
      <alignment horizontal="left" vertical="center" wrapText="1" indent="1"/>
    </xf>
    <xf numFmtId="49" fontId="2" fillId="0" borderId="1" xfId="2821" applyNumberFormat="1" applyFont="1" applyBorder="1"/>
    <xf numFmtId="0" fontId="14" fillId="0" borderId="1" xfId="1320" applyNumberFormat="1" applyFont="1" applyFill="1" applyBorder="1" applyAlignment="1" applyProtection="1">
      <alignment horizontal="left" vertical="center" wrapText="1" indent="1"/>
    </xf>
    <xf numFmtId="49" fontId="2" fillId="0" borderId="1" xfId="3249" applyNumberFormat="1" applyFont="1" applyBorder="1"/>
    <xf numFmtId="49" fontId="2" fillId="0" borderId="1" xfId="3811" applyNumberFormat="1" applyFont="1" applyBorder="1"/>
    <xf numFmtId="49" fontId="2" fillId="0" borderId="1" xfId="2813" applyNumberFormat="1" applyFont="1" applyBorder="1"/>
    <xf numFmtId="49" fontId="2" fillId="0" borderId="1" xfId="3808" applyNumberFormat="1" applyFont="1" applyBorder="1"/>
    <xf numFmtId="49" fontId="2" fillId="0" borderId="1" xfId="3244" applyNumberFormat="1" applyFont="1" applyBorder="1"/>
    <xf numFmtId="0" fontId="0" fillId="0" borderId="0" xfId="3420" applyNumberFormat="1" applyFont="1" applyFill="1" applyBorder="1" applyAlignment="1" applyProtection="1"/>
    <xf numFmtId="0" fontId="89" fillId="0" borderId="0" xfId="3420"/>
    <xf numFmtId="0" fontId="0" fillId="0" borderId="0" xfId="3420" applyFont="1" applyAlignment="1">
      <alignment horizontal="right"/>
    </xf>
    <xf numFmtId="193" fontId="11" fillId="0" borderId="1" xfId="1320" applyNumberFormat="1" applyFont="1" applyFill="1" applyBorder="1" applyAlignment="1" applyProtection="1">
      <alignment vertical="center" wrapText="1"/>
    </xf>
    <xf numFmtId="195" fontId="11" fillId="0" borderId="1" xfId="1320" applyNumberFormat="1" applyFont="1" applyFill="1" applyBorder="1" applyAlignment="1" applyProtection="1">
      <alignment vertical="center" wrapText="1"/>
    </xf>
    <xf numFmtId="182" fontId="12" fillId="0" borderId="1" xfId="698" applyNumberFormat="1" applyFont="1" applyFill="1" applyBorder="1" applyAlignment="1" applyProtection="1">
      <alignment vertical="center" wrapText="1"/>
    </xf>
    <xf numFmtId="0" fontId="89" fillId="0" borderId="1" xfId="1320" applyBorder="1" applyAlignment="1"/>
    <xf numFmtId="49" fontId="2" fillId="2" borderId="1" xfId="3810" applyNumberFormat="1" applyFont="1" applyFill="1" applyBorder="1"/>
    <xf numFmtId="0" fontId="2" fillId="0" borderId="1" xfId="1320" applyFont="1" applyFill="1" applyBorder="1" applyAlignment="1"/>
    <xf numFmtId="0" fontId="2" fillId="0" borderId="1" xfId="1320" applyFont="1" applyBorder="1" applyAlignment="1"/>
    <xf numFmtId="194" fontId="89" fillId="0" borderId="1" xfId="1320" applyNumberFormat="1" applyBorder="1" applyAlignment="1"/>
    <xf numFmtId="0" fontId="14" fillId="0" borderId="1" xfId="1320" applyNumberFormat="1" applyFont="1" applyFill="1" applyBorder="1" applyAlignment="1" applyProtection="1">
      <alignment horizontal="left" vertical="center" wrapText="1"/>
    </xf>
    <xf numFmtId="0" fontId="14" fillId="2" borderId="1" xfId="1320" applyNumberFormat="1" applyFont="1" applyFill="1" applyBorder="1" applyAlignment="1" applyProtection="1">
      <alignment horizontal="left" vertical="center" wrapText="1"/>
    </xf>
    <xf numFmtId="194" fontId="89" fillId="0" borderId="0" xfId="517" applyNumberFormat="1">
      <alignment vertical="center"/>
    </xf>
    <xf numFmtId="194" fontId="2" fillId="0" borderId="0" xfId="3420" applyNumberFormat="1" applyFont="1" applyAlignment="1">
      <alignment horizontal="right" vertical="center"/>
    </xf>
    <xf numFmtId="0" fontId="15" fillId="0" borderId="0" xfId="3420" applyNumberFormat="1" applyFont="1" applyFill="1" applyBorder="1" applyAlignment="1" applyProtection="1"/>
    <xf numFmtId="0" fontId="89" fillId="0" borderId="0" xfId="596" applyAlignment="1">
      <alignment vertical="center"/>
    </xf>
    <xf numFmtId="0" fontId="0" fillId="0" borderId="0" xfId="596" applyFont="1" applyAlignment="1">
      <alignment vertical="center"/>
    </xf>
    <xf numFmtId="0" fontId="6" fillId="0" borderId="0" xfId="2455" applyBorder="1" applyAlignment="1">
      <alignment vertical="center"/>
    </xf>
    <xf numFmtId="0" fontId="89" fillId="0" borderId="0" xfId="1058"/>
    <xf numFmtId="0" fontId="2" fillId="0" borderId="0" xfId="596" applyFont="1" applyAlignment="1">
      <alignment horizontal="right" vertical="center"/>
    </xf>
    <xf numFmtId="0" fontId="16" fillId="0" borderId="1" xfId="2455" applyFont="1" applyBorder="1" applyAlignment="1">
      <alignment horizontal="center" vertical="center"/>
    </xf>
    <xf numFmtId="0" fontId="17" fillId="0" borderId="1" xfId="1058" applyFont="1" applyFill="1" applyBorder="1" applyAlignment="1">
      <alignment horizontal="center" vertical="center" wrapText="1"/>
    </xf>
    <xf numFmtId="0" fontId="17" fillId="0" borderId="1" xfId="596" applyFont="1" applyBorder="1" applyAlignment="1">
      <alignment horizontal="center" vertical="center" wrapText="1"/>
    </xf>
    <xf numFmtId="49" fontId="17" fillId="0" borderId="1" xfId="2817" applyNumberFormat="1" applyFont="1" applyBorder="1"/>
    <xf numFmtId="0" fontId="16" fillId="0" borderId="1" xfId="2455" applyFont="1" applyBorder="1" applyAlignment="1">
      <alignment vertical="center"/>
    </xf>
    <xf numFmtId="0" fontId="89" fillId="0" borderId="1" xfId="596" applyBorder="1" applyAlignment="1">
      <alignment vertical="center"/>
    </xf>
    <xf numFmtId="49" fontId="7" fillId="0" borderId="1" xfId="2817" applyNumberFormat="1" applyFont="1" applyBorder="1"/>
    <xf numFmtId="0" fontId="18" fillId="0" borderId="1" xfId="2455" applyFont="1" applyBorder="1" applyAlignment="1">
      <alignment vertical="center"/>
    </xf>
    <xf numFmtId="49" fontId="7" fillId="0" borderId="1" xfId="2817" applyNumberFormat="1" applyFont="1" applyBorder="1" applyAlignment="1">
      <alignment horizontal="left" indent="2"/>
    </xf>
    <xf numFmtId="0" fontId="17" fillId="0" borderId="1" xfId="596" applyFont="1" applyBorder="1" applyAlignment="1">
      <alignment vertical="center"/>
    </xf>
    <xf numFmtId="49" fontId="7" fillId="0" borderId="1" xfId="2817" applyNumberFormat="1" applyFont="1" applyBorder="1" applyAlignment="1"/>
    <xf numFmtId="0" fontId="7" fillId="0" borderId="1" xfId="596" applyFont="1" applyBorder="1" applyAlignment="1">
      <alignment vertical="center"/>
    </xf>
    <xf numFmtId="0" fontId="18" fillId="0" borderId="1" xfId="2455" applyFont="1" applyBorder="1" applyAlignment="1">
      <alignment horizontal="left" vertical="center"/>
    </xf>
    <xf numFmtId="0" fontId="89" fillId="0" borderId="0" xfId="596">
      <alignment vertical="center"/>
    </xf>
    <xf numFmtId="0" fontId="0" fillId="0" borderId="0" xfId="3695" applyFont="1" applyBorder="1"/>
    <xf numFmtId="0" fontId="89" fillId="0" borderId="0" xfId="3695" applyBorder="1"/>
    <xf numFmtId="0" fontId="89" fillId="0" borderId="0" xfId="3695" applyBorder="1" applyAlignment="1"/>
    <xf numFmtId="0" fontId="0" fillId="0" borderId="0" xfId="3695" applyFont="1" applyBorder="1" applyAlignment="1">
      <alignment horizontal="right" vertical="center"/>
    </xf>
    <xf numFmtId="0" fontId="0" fillId="0" borderId="0" xfId="596" applyFont="1" applyAlignment="1">
      <alignment horizontal="right" vertical="center"/>
    </xf>
    <xf numFmtId="0" fontId="12" fillId="0" borderId="1" xfId="517" applyFont="1" applyBorder="1" applyAlignment="1">
      <alignment horizontal="center" vertical="center" wrapText="1"/>
    </xf>
    <xf numFmtId="0" fontId="21" fillId="0" borderId="0" xfId="645" applyFont="1" applyAlignment="1">
      <alignment vertical="center"/>
    </xf>
    <xf numFmtId="0" fontId="22" fillId="0" borderId="0" xfId="645" applyFont="1" applyAlignment="1">
      <alignment vertical="center"/>
    </xf>
    <xf numFmtId="0" fontId="23" fillId="0" borderId="0" xfId="645" applyFont="1" applyAlignment="1">
      <alignment vertical="center"/>
    </xf>
    <xf numFmtId="0" fontId="11" fillId="0" borderId="0" xfId="645" applyFont="1" applyAlignment="1">
      <alignment vertical="center"/>
    </xf>
    <xf numFmtId="0" fontId="23" fillId="0" borderId="0" xfId="1600" applyFont="1" applyAlignment="1">
      <alignment vertical="center"/>
    </xf>
    <xf numFmtId="0" fontId="89" fillId="0" borderId="0" xfId="645" applyAlignment="1">
      <alignment vertical="center"/>
    </xf>
    <xf numFmtId="0" fontId="0" fillId="0" borderId="0" xfId="1600" applyFont="1" applyAlignment="1" applyProtection="1">
      <alignment horizontal="left"/>
    </xf>
    <xf numFmtId="0" fontId="0" fillId="0" borderId="0" xfId="1600" applyFont="1" applyBorder="1" applyAlignment="1">
      <alignment horizontal="right" vertical="center"/>
    </xf>
    <xf numFmtId="198" fontId="12" fillId="0" borderId="1" xfId="517" applyNumberFormat="1" applyFont="1" applyBorder="1" applyAlignment="1" applyProtection="1">
      <alignment horizontal="center" vertical="center"/>
      <protection locked="0"/>
    </xf>
    <xf numFmtId="0" fontId="12" fillId="0" borderId="1" xfId="517" applyFont="1" applyBorder="1" applyAlignment="1">
      <alignment horizontal="center" vertical="center"/>
    </xf>
    <xf numFmtId="0" fontId="2" fillId="0" borderId="1" xfId="2448" applyNumberFormat="1" applyFont="1" applyFill="1" applyBorder="1" applyAlignment="1" applyProtection="1">
      <alignment horizontal="left" vertical="center"/>
    </xf>
    <xf numFmtId="0" fontId="2" fillId="0" borderId="1" xfId="4128" applyNumberFormat="1" applyFont="1" applyBorder="1" applyProtection="1">
      <alignment vertical="center"/>
      <protection locked="0"/>
    </xf>
    <xf numFmtId="198" fontId="2" fillId="0" borderId="1" xfId="517" applyNumberFormat="1" applyFont="1" applyBorder="1">
      <alignment vertical="center"/>
    </xf>
    <xf numFmtId="49" fontId="12" fillId="0" borderId="1" xfId="1600" applyNumberFormat="1" applyFont="1" applyFill="1" applyBorder="1" applyAlignment="1" applyProtection="1">
      <alignment horizontal="center" vertical="center"/>
    </xf>
    <xf numFmtId="0" fontId="12" fillId="0" borderId="1" xfId="4128" applyNumberFormat="1" applyFont="1" applyBorder="1" applyProtection="1">
      <alignment vertical="center"/>
      <protection locked="0"/>
    </xf>
    <xf numFmtId="198" fontId="12" fillId="0" borderId="1" xfId="517" applyNumberFormat="1" applyFont="1" applyBorder="1">
      <alignment vertical="center"/>
    </xf>
    <xf numFmtId="0" fontId="2" fillId="2" borderId="1" xfId="2448" applyNumberFormat="1" applyFont="1" applyFill="1" applyBorder="1" applyAlignment="1" applyProtection="1">
      <alignment horizontal="left" vertical="center"/>
    </xf>
    <xf numFmtId="0" fontId="23" fillId="0" borderId="0" xfId="1600" applyFont="1" applyBorder="1" applyAlignment="1">
      <alignment vertical="center"/>
    </xf>
    <xf numFmtId="0" fontId="25" fillId="0" borderId="0" xfId="1600" applyFont="1" applyAlignment="1">
      <alignment horizontal="center" vertical="center"/>
    </xf>
    <xf numFmtId="0" fontId="26" fillId="0" borderId="0" xfId="1600" applyFont="1" applyAlignment="1">
      <alignment vertical="center"/>
    </xf>
    <xf numFmtId="0" fontId="25" fillId="0" borderId="0" xfId="1600" applyFont="1" applyAlignment="1"/>
    <xf numFmtId="0" fontId="89" fillId="0" borderId="0" xfId="1600" applyFill="1" applyAlignment="1"/>
    <xf numFmtId="0" fontId="89" fillId="0" borderId="0" xfId="1600" applyBorder="1" applyAlignment="1"/>
    <xf numFmtId="0" fontId="89" fillId="0" borderId="0" xfId="1600" applyAlignment="1"/>
    <xf numFmtId="0" fontId="0" fillId="0" borderId="0" xfId="1600" applyFont="1" applyAlignment="1">
      <alignment horizontal="right"/>
    </xf>
    <xf numFmtId="49" fontId="2" fillId="0" borderId="4" xfId="1600" applyNumberFormat="1" applyFont="1" applyFill="1" applyBorder="1" applyAlignment="1" applyProtection="1">
      <alignment horizontal="left" vertical="center"/>
    </xf>
    <xf numFmtId="0" fontId="25" fillId="0" borderId="0" xfId="1600" applyFont="1" applyBorder="1" applyAlignment="1">
      <alignment horizontal="center" vertical="center"/>
    </xf>
    <xf numFmtId="0" fontId="26" fillId="0" borderId="0" xfId="1600" applyFont="1" applyBorder="1" applyAlignment="1">
      <alignment vertical="center"/>
    </xf>
    <xf numFmtId="0" fontId="25" fillId="0" borderId="0" xfId="1600" applyFont="1" applyBorder="1" applyAlignment="1"/>
    <xf numFmtId="0" fontId="24" fillId="0" borderId="0" xfId="1600" applyFont="1" applyAlignment="1"/>
    <xf numFmtId="0" fontId="89" fillId="0" borderId="0" xfId="1600" applyFill="1" applyBorder="1" applyAlignment="1"/>
    <xf numFmtId="0" fontId="0" fillId="0" borderId="0" xfId="1600" applyFont="1" applyAlignment="1"/>
    <xf numFmtId="0" fontId="0" fillId="0" borderId="0" xfId="596" applyFont="1">
      <alignment vertical="center"/>
    </xf>
    <xf numFmtId="0" fontId="0" fillId="0" borderId="0" xfId="596" applyFont="1" applyAlignment="1">
      <alignment horizontal="center" vertical="center"/>
    </xf>
    <xf numFmtId="0" fontId="89" fillId="0" borderId="0" xfId="596" applyAlignment="1">
      <alignment horizontal="center" vertical="center"/>
    </xf>
    <xf numFmtId="0" fontId="89" fillId="0" borderId="1" xfId="596" applyBorder="1" applyAlignment="1">
      <alignment horizontal="center" vertical="center" wrapText="1"/>
    </xf>
    <xf numFmtId="0" fontId="0" fillId="0" borderId="1" xfId="596" applyFont="1" applyBorder="1" applyAlignment="1">
      <alignment horizontal="center" vertical="center" wrapText="1"/>
    </xf>
    <xf numFmtId="0" fontId="16" fillId="0" borderId="1" xfId="2218" applyFont="1" applyBorder="1" applyAlignment="1">
      <alignment horizontal="center" vertical="center"/>
    </xf>
    <xf numFmtId="0" fontId="27" fillId="0" borderId="1" xfId="2455" applyFont="1" applyBorder="1" applyAlignment="1">
      <alignment vertical="center"/>
    </xf>
    <xf numFmtId="0" fontId="89" fillId="0" borderId="0" xfId="596" applyAlignment="1">
      <alignment horizontal="center" vertical="center" wrapText="1"/>
    </xf>
    <xf numFmtId="3" fontId="29" fillId="0" borderId="0" xfId="3557" applyNumberFormat="1" applyFont="1" applyFill="1" applyAlignment="1" applyProtection="1">
      <alignment vertical="center"/>
      <protection locked="0"/>
    </xf>
    <xf numFmtId="0" fontId="30" fillId="0" borderId="0" xfId="3329" applyFont="1" applyFill="1" applyProtection="1">
      <protection locked="0"/>
    </xf>
    <xf numFmtId="0" fontId="30" fillId="3" borderId="0" xfId="3329" applyFont="1" applyFill="1" applyProtection="1">
      <protection locked="0"/>
    </xf>
    <xf numFmtId="3" fontId="30" fillId="0" borderId="0" xfId="3557" applyNumberFormat="1" applyFont="1" applyFill="1" applyBorder="1" applyAlignment="1" applyProtection="1">
      <alignment vertical="center"/>
      <protection locked="0"/>
    </xf>
    <xf numFmtId="3" fontId="30" fillId="0" borderId="0" xfId="3557" applyNumberFormat="1" applyFont="1" applyFill="1" applyAlignment="1" applyProtection="1">
      <alignment vertical="center"/>
      <protection locked="0"/>
    </xf>
    <xf numFmtId="0" fontId="31" fillId="0" borderId="0" xfId="3329" applyFont="1" applyFill="1" applyBorder="1" applyProtection="1">
      <protection locked="0"/>
    </xf>
    <xf numFmtId="0" fontId="30" fillId="3" borderId="0" xfId="3329" applyFont="1" applyFill="1" applyBorder="1" applyProtection="1">
      <protection locked="0"/>
    </xf>
    <xf numFmtId="1" fontId="32" fillId="0" borderId="0" xfId="3329" applyNumberFormat="1" applyFont="1" applyFill="1" applyBorder="1" applyAlignment="1" applyProtection="1">
      <alignment vertical="top"/>
    </xf>
    <xf numFmtId="0" fontId="32" fillId="3" borderId="0" xfId="3329" applyFont="1" applyFill="1" applyBorder="1" applyAlignment="1" applyProtection="1">
      <alignment vertical="top"/>
      <protection locked="0"/>
    </xf>
    <xf numFmtId="0" fontId="18" fillId="0" borderId="1" xfId="2455" applyFont="1" applyFill="1" applyBorder="1" applyAlignment="1">
      <alignment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3" fontId="29" fillId="0" borderId="0" xfId="3557" applyNumberFormat="1" applyFont="1" applyFill="1" applyBorder="1" applyAlignment="1" applyProtection="1">
      <alignment vertical="center"/>
      <protection locked="0"/>
    </xf>
    <xf numFmtId="0" fontId="32" fillId="0" borderId="0" xfId="3084" applyFont="1" applyAlignment="1">
      <alignment vertical="center"/>
    </xf>
    <xf numFmtId="0" fontId="32" fillId="0" borderId="0" xfId="3171" applyFont="1"/>
    <xf numFmtId="0" fontId="34" fillId="0" borderId="0" xfId="3084" applyFont="1" applyAlignment="1">
      <alignment vertical="center"/>
    </xf>
    <xf numFmtId="0" fontId="7" fillId="0" borderId="0" xfId="3171" applyFont="1"/>
    <xf numFmtId="0" fontId="35" fillId="0" borderId="0" xfId="3171" applyFont="1"/>
    <xf numFmtId="0" fontId="7" fillId="0" borderId="0" xfId="3171" applyFont="1" applyAlignment="1">
      <alignment horizontal="right"/>
    </xf>
    <xf numFmtId="0" fontId="16" fillId="0" borderId="1" xfId="2218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 wrapText="1"/>
    </xf>
    <xf numFmtId="0" fontId="18" fillId="0" borderId="1" xfId="2218" applyFont="1" applyBorder="1" applyAlignment="1">
      <alignment horizontal="left" vertical="center"/>
    </xf>
    <xf numFmtId="0" fontId="2" fillId="0" borderId="1" xfId="3846" applyFont="1" applyFill="1" applyBorder="1" applyAlignment="1" applyProtection="1">
      <alignment vertical="center"/>
      <protection locked="0"/>
    </xf>
    <xf numFmtId="0" fontId="2" fillId="2" borderId="1" xfId="3846" applyFont="1" applyFill="1" applyBorder="1" applyAlignment="1" applyProtection="1">
      <alignment vertical="center"/>
      <protection locked="0"/>
    </xf>
    <xf numFmtId="0" fontId="12" fillId="0" borderId="1" xfId="3846" applyFont="1" applyFill="1" applyBorder="1" applyAlignment="1" applyProtection="1">
      <alignment horizontal="center" vertical="center"/>
      <protection locked="0"/>
    </xf>
    <xf numFmtId="0" fontId="12" fillId="0" borderId="1" xfId="3846" applyFont="1" applyFill="1" applyBorder="1" applyAlignment="1" applyProtection="1">
      <alignment horizontal="left" vertical="center"/>
      <protection locked="0"/>
    </xf>
    <xf numFmtId="0" fontId="32" fillId="0" borderId="0" xfId="3171" applyFont="1" applyBorder="1"/>
    <xf numFmtId="0" fontId="2" fillId="0" borderId="0" xfId="3846" applyFont="1" applyFill="1" applyBorder="1" applyAlignment="1" applyProtection="1">
      <alignment vertical="center"/>
      <protection locked="0"/>
    </xf>
    <xf numFmtId="0" fontId="2" fillId="0" borderId="0" xfId="4128" applyNumberFormat="1" applyFont="1" applyBorder="1" applyProtection="1">
      <alignment vertical="center"/>
      <protection locked="0"/>
    </xf>
    <xf numFmtId="194" fontId="2" fillId="0" borderId="0" xfId="3846" applyNumberFormat="1" applyFont="1" applyFill="1" applyBorder="1" applyAlignment="1" applyProtection="1">
      <alignment vertical="center" wrapText="1"/>
      <protection locked="0"/>
    </xf>
    <xf numFmtId="0" fontId="32" fillId="3" borderId="0" xfId="3329" applyFont="1" applyFill="1" applyAlignment="1" applyProtection="1">
      <alignment vertical="top"/>
      <protection locked="0"/>
    </xf>
    <xf numFmtId="0" fontId="32" fillId="3" borderId="0" xfId="3329" applyFont="1" applyFill="1" applyAlignment="1" applyProtection="1">
      <alignment horizontal="center"/>
      <protection locked="0"/>
    </xf>
    <xf numFmtId="0" fontId="37" fillId="3" borderId="0" xfId="3329" applyFont="1" applyFill="1" applyAlignment="1" applyProtection="1">
      <alignment horizontal="center"/>
      <protection locked="0"/>
    </xf>
    <xf numFmtId="194" fontId="30" fillId="3" borderId="0" xfId="3329" applyNumberFormat="1" applyFont="1" applyFill="1" applyProtection="1">
      <protection locked="0"/>
    </xf>
    <xf numFmtId="1" fontId="32" fillId="3" borderId="0" xfId="3329" applyNumberFormat="1" applyFont="1" applyFill="1" applyAlignment="1" applyProtection="1">
      <alignment vertical="top"/>
    </xf>
    <xf numFmtId="194" fontId="32" fillId="3" borderId="0" xfId="3329" applyNumberFormat="1" applyFont="1" applyFill="1" applyAlignment="1" applyProtection="1">
      <alignment vertical="top"/>
      <protection locked="0"/>
    </xf>
    <xf numFmtId="194" fontId="7" fillId="3" borderId="0" xfId="3329" applyNumberFormat="1" applyFont="1" applyFill="1" applyAlignment="1" applyProtection="1">
      <alignment horizontal="right" vertical="center"/>
      <protection locked="0"/>
    </xf>
    <xf numFmtId="194" fontId="12" fillId="0" borderId="1" xfId="517" applyNumberFormat="1" applyFont="1" applyBorder="1" applyAlignment="1">
      <alignment horizontal="center" vertical="center" wrapText="1"/>
    </xf>
    <xf numFmtId="194" fontId="2" fillId="0" borderId="1" xfId="517" applyNumberFormat="1" applyFont="1" applyBorder="1">
      <alignment vertical="center"/>
    </xf>
    <xf numFmtId="0" fontId="12" fillId="0" borderId="1" xfId="936" applyFont="1" applyBorder="1" applyAlignment="1">
      <alignment horizontal="center" vertical="center"/>
    </xf>
    <xf numFmtId="0" fontId="12" fillId="0" borderId="1" xfId="936" applyFont="1" applyBorder="1" applyAlignment="1">
      <alignment vertical="center"/>
    </xf>
    <xf numFmtId="0" fontId="2" fillId="0" borderId="1" xfId="936" applyFont="1" applyBorder="1" applyAlignment="1">
      <alignment vertical="center"/>
    </xf>
    <xf numFmtId="0" fontId="37" fillId="0" borderId="0" xfId="3084" applyFont="1" applyAlignment="1">
      <alignment vertical="center"/>
    </xf>
    <xf numFmtId="0" fontId="7" fillId="0" borderId="0" xfId="3084" applyFont="1" applyAlignment="1">
      <alignment horizontal="right" vertical="center"/>
    </xf>
    <xf numFmtId="0" fontId="38" fillId="0" borderId="0" xfId="539" applyFont="1" applyBorder="1" applyAlignment="1">
      <alignment horizontal="center"/>
    </xf>
    <xf numFmtId="0" fontId="12" fillId="0" borderId="1" xfId="596" applyFont="1" applyBorder="1" applyAlignment="1">
      <alignment horizontal="center" vertical="center" wrapText="1"/>
    </xf>
    <xf numFmtId="0" fontId="39" fillId="0" borderId="1" xfId="2218" applyFont="1" applyFill="1" applyBorder="1" applyAlignment="1">
      <alignment horizontal="center" vertical="center"/>
    </xf>
    <xf numFmtId="0" fontId="12" fillId="0" borderId="1" xfId="596" applyFont="1" applyBorder="1">
      <alignment vertical="center"/>
    </xf>
    <xf numFmtId="0" fontId="2" fillId="0" borderId="1" xfId="596" applyFont="1" applyBorder="1">
      <alignment vertical="center"/>
    </xf>
    <xf numFmtId="0" fontId="2" fillId="0" borderId="1" xfId="596" applyFont="1" applyBorder="1" applyAlignment="1">
      <alignment horizontal="left" vertical="center" indent="1"/>
    </xf>
    <xf numFmtId="0" fontId="12" fillId="2" borderId="1" xfId="596" applyFont="1" applyFill="1" applyBorder="1">
      <alignment vertical="center"/>
    </xf>
    <xf numFmtId="0" fontId="2" fillId="0" borderId="1" xfId="596" applyFont="1" applyFill="1" applyBorder="1" applyAlignment="1">
      <alignment horizontal="left" vertical="center" indent="1"/>
    </xf>
    <xf numFmtId="0" fontId="2" fillId="0" borderId="1" xfId="596" applyFont="1" applyFill="1" applyBorder="1">
      <alignment vertical="center"/>
    </xf>
    <xf numFmtId="0" fontId="89" fillId="0" borderId="0" xfId="517" applyFill="1">
      <alignment vertical="center"/>
    </xf>
    <xf numFmtId="0" fontId="24" fillId="0" borderId="0" xfId="517" applyNumberFormat="1" applyFont="1" applyFill="1" applyAlignment="1" applyProtection="1">
      <alignment horizontal="right" vertical="center"/>
    </xf>
    <xf numFmtId="0" fontId="2" fillId="0" borderId="0" xfId="517" applyFont="1" applyFill="1" applyAlignment="1">
      <alignment horizontal="right" vertical="center"/>
    </xf>
    <xf numFmtId="0" fontId="16" fillId="0" borderId="1" xfId="266" applyFont="1" applyFill="1" applyBorder="1" applyAlignment="1">
      <alignment horizontal="center" vertical="center" wrapText="1"/>
    </xf>
    <xf numFmtId="0" fontId="17" fillId="0" borderId="1" xfId="517" applyFont="1" applyBorder="1" applyAlignment="1">
      <alignment horizontal="center" vertical="center"/>
    </xf>
    <xf numFmtId="0" fontId="17" fillId="0" borderId="1" xfId="517" applyFont="1" applyBorder="1" applyAlignment="1">
      <alignment horizontal="center" vertical="center" wrapText="1"/>
    </xf>
    <xf numFmtId="0" fontId="7" fillId="0" borderId="1" xfId="4128" applyNumberFormat="1" applyFont="1" applyBorder="1" applyAlignment="1" applyProtection="1">
      <alignment vertical="center"/>
      <protection locked="0"/>
    </xf>
    <xf numFmtId="198" fontId="7" fillId="0" borderId="1" xfId="517" applyNumberFormat="1" applyFont="1" applyBorder="1" applyAlignment="1">
      <alignment vertical="center"/>
    </xf>
    <xf numFmtId="0" fontId="24" fillId="0" borderId="7" xfId="0" applyNumberFormat="1" applyFont="1" applyFill="1" applyBorder="1" applyAlignment="1" applyProtection="1">
      <alignment horizontal="left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194" fontId="89" fillId="0" borderId="0" xfId="517" applyNumberFormat="1" applyFill="1">
      <alignment vertical="center"/>
    </xf>
    <xf numFmtId="194" fontId="2" fillId="0" borderId="0" xfId="517" applyNumberFormat="1" applyFont="1" applyFill="1" applyAlignment="1">
      <alignment horizontal="right" vertical="center"/>
    </xf>
    <xf numFmtId="0" fontId="18" fillId="0" borderId="1" xfId="3383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94" fontId="0" fillId="0" borderId="0" xfId="0" applyNumberFormat="1" applyAlignment="1">
      <alignment vertical="center"/>
    </xf>
    <xf numFmtId="0" fontId="32" fillId="0" borderId="0" xfId="1058" applyFont="1" applyFill="1" applyAlignment="1">
      <alignment vertical="center"/>
    </xf>
    <xf numFmtId="194" fontId="24" fillId="0" borderId="0" xfId="0" applyNumberFormat="1" applyFont="1" applyAlignment="1">
      <alignment horizontal="right" vertical="center"/>
    </xf>
    <xf numFmtId="0" fontId="23" fillId="0" borderId="0" xfId="517" applyFont="1" applyFill="1" applyAlignment="1">
      <alignment vertical="center"/>
    </xf>
    <xf numFmtId="0" fontId="0" fillId="2" borderId="0" xfId="517" applyFont="1" applyFill="1" applyAlignment="1">
      <alignment vertical="center"/>
    </xf>
    <xf numFmtId="0" fontId="0" fillId="0" borderId="0" xfId="517" applyFont="1" applyFill="1" applyAlignment="1">
      <alignment vertical="center"/>
    </xf>
    <xf numFmtId="0" fontId="35" fillId="0" borderId="0" xfId="517" applyFont="1" applyFill="1" applyAlignment="1">
      <alignment horizontal="center" vertical="center"/>
    </xf>
    <xf numFmtId="194" fontId="0" fillId="0" borderId="0" xfId="517" applyNumberFormat="1" applyFont="1" applyFill="1" applyAlignment="1">
      <alignment horizontal="right" vertical="center"/>
    </xf>
    <xf numFmtId="0" fontId="2" fillId="0" borderId="1" xfId="517" applyFont="1" applyFill="1" applyBorder="1" applyAlignment="1">
      <alignment vertical="center"/>
    </xf>
    <xf numFmtId="0" fontId="12" fillId="0" borderId="1" xfId="517" applyFont="1" applyFill="1" applyBorder="1" applyAlignment="1">
      <alignment horizontal="center" vertical="center"/>
    </xf>
    <xf numFmtId="0" fontId="12" fillId="0" borderId="1" xfId="517" applyFont="1" applyFill="1" applyBorder="1" applyAlignment="1">
      <alignment vertical="center"/>
    </xf>
    <xf numFmtId="0" fontId="2" fillId="2" borderId="1" xfId="517" applyFont="1" applyFill="1" applyBorder="1" applyAlignment="1">
      <alignment vertical="center"/>
    </xf>
    <xf numFmtId="0" fontId="30" fillId="0" borderId="0" xfId="1058" applyFont="1" applyFill="1" applyAlignment="1">
      <alignment vertical="center"/>
    </xf>
    <xf numFmtId="0" fontId="7" fillId="0" borderId="1" xfId="1058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3" fillId="0" borderId="0" xfId="517" applyFont="1">
      <alignment vertical="center"/>
    </xf>
    <xf numFmtId="194" fontId="89" fillId="0" borderId="0" xfId="517" applyNumberFormat="1" applyAlignment="1">
      <alignment horizontal="right" vertical="center"/>
    </xf>
    <xf numFmtId="0" fontId="0" fillId="0" borderId="1" xfId="517" applyFont="1" applyBorder="1">
      <alignment vertical="center"/>
    </xf>
    <xf numFmtId="192" fontId="30" fillId="0" borderId="0" xfId="3650" applyNumberFormat="1" applyFont="1">
      <alignment vertical="center"/>
    </xf>
    <xf numFmtId="0" fontId="29" fillId="0" borderId="0" xfId="3650" applyFont="1">
      <alignment vertical="center"/>
    </xf>
    <xf numFmtId="0" fontId="30" fillId="2" borderId="0" xfId="3650" applyFont="1" applyFill="1">
      <alignment vertical="center"/>
    </xf>
    <xf numFmtId="0" fontId="30" fillId="0" borderId="0" xfId="3650" applyFont="1">
      <alignment vertical="center"/>
    </xf>
    <xf numFmtId="0" fontId="30" fillId="0" borderId="0" xfId="3650" applyFont="1" applyAlignment="1">
      <alignment horizontal="center" vertical="center"/>
    </xf>
    <xf numFmtId="194" fontId="30" fillId="0" borderId="0" xfId="3650" applyNumberFormat="1" applyFont="1">
      <alignment vertical="center"/>
    </xf>
    <xf numFmtId="0" fontId="33" fillId="0" borderId="0" xfId="3650" applyFont="1">
      <alignment vertical="center"/>
    </xf>
    <xf numFmtId="0" fontId="32" fillId="0" borderId="0" xfId="3650" applyFont="1" applyAlignment="1">
      <alignment vertical="center"/>
    </xf>
    <xf numFmtId="0" fontId="32" fillId="0" borderId="0" xfId="3650" applyFont="1" applyAlignment="1">
      <alignment horizontal="center" vertical="center"/>
    </xf>
    <xf numFmtId="194" fontId="33" fillId="0" borderId="0" xfId="3650" applyNumberFormat="1" applyFont="1" applyAlignment="1">
      <alignment horizontal="right" vertical="center"/>
    </xf>
    <xf numFmtId="198" fontId="12" fillId="0" borderId="1" xfId="3650" applyNumberFormat="1" applyFont="1" applyBorder="1" applyAlignment="1" applyProtection="1">
      <alignment horizontal="center" vertical="center"/>
      <protection locked="0"/>
    </xf>
    <xf numFmtId="0" fontId="12" fillId="0" borderId="1" xfId="3650" applyFont="1" applyBorder="1" applyAlignment="1">
      <alignment horizontal="center" vertical="center" wrapText="1"/>
    </xf>
    <xf numFmtId="194" fontId="12" fillId="0" borderId="1" xfId="3650" applyNumberFormat="1" applyFont="1" applyBorder="1" applyAlignment="1">
      <alignment horizontal="center" vertical="center" wrapText="1"/>
    </xf>
    <xf numFmtId="198" fontId="12" fillId="0" borderId="1" xfId="3650" applyNumberFormat="1" applyFont="1" applyBorder="1" applyProtection="1">
      <alignment vertical="center"/>
      <protection locked="0"/>
    </xf>
    <xf numFmtId="0" fontId="2" fillId="0" borderId="1" xfId="4128" applyNumberFormat="1" applyFont="1" applyBorder="1" applyAlignment="1" applyProtection="1">
      <alignment horizontal="center" vertical="center"/>
      <protection locked="0"/>
    </xf>
    <xf numFmtId="194" fontId="2" fillId="0" borderId="1" xfId="3650" applyNumberFormat="1" applyFont="1" applyBorder="1">
      <alignment vertical="center"/>
    </xf>
    <xf numFmtId="198" fontId="2" fillId="0" borderId="1" xfId="3650" applyNumberFormat="1" applyFont="1" applyBorder="1" applyProtection="1">
      <alignment vertical="center"/>
      <protection locked="0"/>
    </xf>
    <xf numFmtId="198" fontId="2" fillId="2" borderId="1" xfId="3650" applyNumberFormat="1" applyFont="1" applyFill="1" applyBorder="1" applyProtection="1">
      <alignment vertical="center"/>
      <protection locked="0"/>
    </xf>
    <xf numFmtId="0" fontId="2" fillId="2" borderId="1" xfId="4128" applyNumberFormat="1" applyFont="1" applyFill="1" applyBorder="1" applyAlignment="1" applyProtection="1">
      <alignment horizontal="center" vertical="center"/>
      <protection locked="0"/>
    </xf>
    <xf numFmtId="0" fontId="30" fillId="0" borderId="0" xfId="3843" applyFont="1" applyAlignment="1">
      <alignment vertical="top"/>
    </xf>
    <xf numFmtId="0" fontId="0" fillId="0" borderId="0" xfId="3843" applyFont="1" applyAlignment="1">
      <alignment horizontal="center" vertical="center"/>
    </xf>
    <xf numFmtId="0" fontId="0" fillId="0" borderId="0" xfId="3843" applyFont="1">
      <alignment vertical="center"/>
    </xf>
    <xf numFmtId="0" fontId="33" fillId="0" borderId="1" xfId="3843" applyFont="1" applyFill="1" applyBorder="1" applyAlignment="1">
      <alignment horizontal="center" vertical="center"/>
    </xf>
    <xf numFmtId="0" fontId="33" fillId="0" borderId="1" xfId="3843" applyFont="1" applyFill="1" applyBorder="1">
      <alignment vertical="center"/>
    </xf>
    <xf numFmtId="0" fontId="42" fillId="0" borderId="0" xfId="3843" applyFont="1" applyFill="1">
      <alignment vertical="center"/>
    </xf>
    <xf numFmtId="0" fontId="43" fillId="0" borderId="1" xfId="3843" applyFont="1" applyFill="1" applyBorder="1">
      <alignment vertical="center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12" fillId="0" borderId="1" xfId="517" applyFont="1" applyBorder="1" applyAlignment="1">
      <alignment horizontal="center" vertical="center" wrapText="1"/>
    </xf>
    <xf numFmtId="194" fontId="30" fillId="0" borderId="0" xfId="3650" applyNumberFormat="1" applyFont="1" applyFill="1">
      <alignment vertical="center"/>
    </xf>
    <xf numFmtId="194" fontId="12" fillId="0" borderId="1" xfId="3650" applyNumberFormat="1" applyFont="1" applyFill="1" applyBorder="1" applyAlignment="1">
      <alignment horizontal="center" vertical="center" wrapText="1"/>
    </xf>
    <xf numFmtId="194" fontId="2" fillId="0" borderId="1" xfId="3650" applyNumberFormat="1" applyFont="1" applyFill="1" applyBorder="1">
      <alignment vertical="center"/>
    </xf>
    <xf numFmtId="0" fontId="30" fillId="0" borderId="0" xfId="3650" applyFont="1" applyFill="1" applyAlignment="1">
      <alignment horizontal="center" vertical="center"/>
    </xf>
    <xf numFmtId="0" fontId="32" fillId="0" borderId="0" xfId="3650" applyFont="1" applyFill="1" applyAlignment="1">
      <alignment horizontal="center" vertical="center"/>
    </xf>
    <xf numFmtId="0" fontId="12" fillId="0" borderId="1" xfId="3650" applyFont="1" applyFill="1" applyBorder="1" applyAlignment="1">
      <alignment horizontal="center" vertical="center" wrapText="1"/>
    </xf>
    <xf numFmtId="0" fontId="2" fillId="0" borderId="1" xfId="4128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vertical="center"/>
    </xf>
    <xf numFmtId="0" fontId="24" fillId="0" borderId="25" xfId="0" applyNumberFormat="1" applyFont="1" applyFill="1" applyBorder="1" applyAlignment="1" applyProtection="1">
      <alignment horizontal="left" vertical="center"/>
    </xf>
    <xf numFmtId="0" fontId="26" fillId="0" borderId="25" xfId="0" applyNumberFormat="1" applyFont="1" applyFill="1" applyBorder="1" applyAlignment="1" applyProtection="1">
      <alignment horizontal="left" vertical="center"/>
    </xf>
    <xf numFmtId="0" fontId="23" fillId="0" borderId="0" xfId="517" applyFont="1" applyFill="1">
      <alignment vertical="center"/>
    </xf>
    <xf numFmtId="0" fontId="89" fillId="0" borderId="0" xfId="517" applyFont="1" applyFill="1">
      <alignment vertical="center"/>
    </xf>
    <xf numFmtId="0" fontId="24" fillId="0" borderId="25" xfId="0" applyNumberFormat="1" applyFont="1" applyFill="1" applyBorder="1" applyAlignment="1" applyProtection="1">
      <alignment vertical="center"/>
    </xf>
    <xf numFmtId="0" fontId="26" fillId="0" borderId="25" xfId="0" applyNumberFormat="1" applyFont="1" applyFill="1" applyBorder="1" applyAlignment="1" applyProtection="1">
      <alignment vertical="center"/>
    </xf>
    <xf numFmtId="0" fontId="12" fillId="0" borderId="25" xfId="517" applyFont="1" applyBorder="1" applyAlignment="1">
      <alignment horizontal="center" vertical="center" wrapText="1"/>
    </xf>
    <xf numFmtId="0" fontId="17" fillId="0" borderId="25" xfId="1058" applyFont="1" applyFill="1" applyBorder="1" applyAlignment="1">
      <alignment horizontal="center" vertical="center" wrapText="1"/>
    </xf>
    <xf numFmtId="0" fontId="2" fillId="0" borderId="25" xfId="4128" applyNumberFormat="1" applyFont="1" applyBorder="1" applyProtection="1">
      <alignment vertical="center"/>
      <protection locked="0"/>
    </xf>
    <xf numFmtId="0" fontId="12" fillId="0" borderId="25" xfId="4128" applyNumberFormat="1" applyFont="1" applyBorder="1" applyProtection="1">
      <alignment vertical="center"/>
      <protection locked="0"/>
    </xf>
    <xf numFmtId="0" fontId="12" fillId="0" borderId="25" xfId="517" applyFont="1" applyBorder="1" applyAlignment="1">
      <alignment horizontal="center" vertical="center"/>
    </xf>
    <xf numFmtId="0" fontId="2" fillId="0" borderId="25" xfId="4128" applyNumberFormat="1" applyFont="1" applyFill="1" applyBorder="1" applyProtection="1">
      <alignment vertical="center"/>
      <protection locked="0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12" fillId="0" borderId="25" xfId="4128" applyNumberFormat="1" applyFont="1" applyFill="1" applyBorder="1" applyProtection="1">
      <alignment vertical="center"/>
      <protection locked="0"/>
    </xf>
    <xf numFmtId="199" fontId="30" fillId="3" borderId="0" xfId="3329" applyNumberFormat="1" applyFont="1" applyFill="1" applyBorder="1" applyProtection="1">
      <protection locked="0"/>
    </xf>
    <xf numFmtId="199" fontId="33" fillId="0" borderId="0" xfId="3557" applyNumberFormat="1" applyFont="1" applyFill="1" applyBorder="1" applyAlignment="1" applyProtection="1">
      <alignment horizontal="right" vertical="center"/>
      <protection locked="0"/>
    </xf>
    <xf numFmtId="199" fontId="32" fillId="3" borderId="0" xfId="3329" applyNumberFormat="1" applyFont="1" applyFill="1" applyProtection="1">
      <protection locked="0"/>
    </xf>
    <xf numFmtId="199" fontId="30" fillId="3" borderId="0" xfId="3329" applyNumberFormat="1" applyFont="1" applyFill="1" applyProtection="1">
      <protection locked="0"/>
    </xf>
    <xf numFmtId="3" fontId="31" fillId="0" borderId="0" xfId="3557" applyNumberFormat="1" applyFont="1" applyFill="1" applyBorder="1" applyAlignment="1" applyProtection="1">
      <alignment vertical="center"/>
      <protection locked="0"/>
    </xf>
    <xf numFmtId="3" fontId="2" fillId="0" borderId="25" xfId="596" applyNumberFormat="1" applyFont="1" applyBorder="1" applyAlignment="1">
      <alignment horizontal="center" vertical="center" wrapText="1"/>
    </xf>
    <xf numFmtId="177" fontId="2" fillId="0" borderId="25" xfId="596" applyNumberFormat="1" applyFont="1" applyBorder="1" applyAlignment="1">
      <alignment horizontal="center" vertical="center" wrapText="1"/>
    </xf>
    <xf numFmtId="197" fontId="12" fillId="0" borderId="25" xfId="596" applyNumberFormat="1" applyFont="1" applyBorder="1" applyAlignment="1">
      <alignment horizontal="center" vertical="center" wrapText="1"/>
    </xf>
    <xf numFmtId="197" fontId="14" fillId="0" borderId="25" xfId="2455" applyNumberFormat="1" applyFont="1" applyBorder="1" applyAlignment="1">
      <alignment horizontal="center" vertical="center" wrapText="1"/>
    </xf>
    <xf numFmtId="189" fontId="2" fillId="0" borderId="25" xfId="3844" applyNumberFormat="1" applyFont="1" applyBorder="1" applyAlignment="1">
      <alignment horizontal="center" vertical="center" wrapText="1"/>
    </xf>
    <xf numFmtId="193" fontId="11" fillId="0" borderId="25" xfId="1320" applyNumberFormat="1" applyFont="1" applyFill="1" applyBorder="1" applyAlignment="1" applyProtection="1">
      <alignment vertical="center" wrapText="1"/>
    </xf>
    <xf numFmtId="0" fontId="2" fillId="0" borderId="25" xfId="1320" applyFont="1" applyFill="1" applyBorder="1" applyAlignment="1"/>
    <xf numFmtId="199" fontId="89" fillId="0" borderId="0" xfId="517" applyNumberFormat="1">
      <alignment vertical="center"/>
    </xf>
    <xf numFmtId="199" fontId="15" fillId="0" borderId="0" xfId="3420" applyNumberFormat="1" applyFont="1" applyFill="1" applyBorder="1" applyAlignment="1" applyProtection="1"/>
    <xf numFmtId="199" fontId="2" fillId="0" borderId="25" xfId="3844" applyNumberFormat="1" applyFont="1" applyBorder="1" applyAlignment="1">
      <alignment horizontal="center" vertical="center" wrapText="1"/>
    </xf>
    <xf numFmtId="199" fontId="2" fillId="0" borderId="25" xfId="3844" applyNumberFormat="1" applyFont="1" applyFill="1" applyBorder="1" applyAlignment="1">
      <alignment horizontal="center" vertical="center" wrapText="1"/>
    </xf>
    <xf numFmtId="193" fontId="11" fillId="0" borderId="25" xfId="1320" applyNumberFormat="1" applyFont="1" applyFill="1" applyBorder="1" applyAlignment="1" applyProtection="1">
      <alignment horizontal="center" vertical="center" wrapText="1"/>
    </xf>
    <xf numFmtId="0" fontId="2" fillId="0" borderId="25" xfId="1320" applyFont="1" applyFill="1" applyBorder="1" applyAlignment="1">
      <alignment horizontal="center" vertical="center" wrapText="1"/>
    </xf>
    <xf numFmtId="0" fontId="2" fillId="0" borderId="25" xfId="517" applyFont="1" applyFill="1" applyBorder="1" applyAlignment="1">
      <alignment vertical="center"/>
    </xf>
    <xf numFmtId="194" fontId="2" fillId="0" borderId="25" xfId="517" applyNumberFormat="1" applyFont="1" applyBorder="1">
      <alignment vertical="center"/>
    </xf>
    <xf numFmtId="194" fontId="17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Fill="1" applyBorder="1" applyAlignment="1" applyProtection="1"/>
    <xf numFmtId="194" fontId="0" fillId="0" borderId="25" xfId="0" applyNumberFormat="1" applyBorder="1" applyAlignment="1">
      <alignment vertical="center"/>
    </xf>
    <xf numFmtId="198" fontId="2" fillId="0" borderId="25" xfId="0" applyNumberFormat="1" applyFont="1" applyFill="1" applyBorder="1" applyAlignment="1" applyProtection="1">
      <alignment horizontal="left" vertical="center"/>
    </xf>
    <xf numFmtId="192" fontId="2" fillId="0" borderId="25" xfId="0" applyNumberFormat="1" applyFont="1" applyFill="1" applyBorder="1" applyAlignment="1" applyProtection="1">
      <alignment horizontal="left" vertical="center"/>
    </xf>
    <xf numFmtId="192" fontId="2" fillId="0" borderId="25" xfId="0" applyNumberFormat="1" applyFont="1" applyFill="1" applyBorder="1" applyAlignment="1" applyProtection="1">
      <alignment horizontal="left" vertical="center" indent="1"/>
      <protection locked="0"/>
    </xf>
    <xf numFmtId="49" fontId="2" fillId="0" borderId="25" xfId="4959" applyNumberFormat="1" applyFont="1" applyFill="1" applyBorder="1" applyAlignment="1" applyProtection="1">
      <alignment vertical="center" wrapText="1"/>
      <protection locked="0"/>
    </xf>
    <xf numFmtId="49" fontId="2" fillId="0" borderId="25" xfId="4959" applyNumberFormat="1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/>
    <xf numFmtId="0" fontId="41" fillId="0" borderId="25" xfId="858" applyFont="1" applyFill="1" applyBorder="1" applyAlignment="1">
      <alignment horizontal="center" vertical="center"/>
    </xf>
    <xf numFmtId="0" fontId="36" fillId="0" borderId="25" xfId="1058" applyFont="1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/>
    </xf>
    <xf numFmtId="200" fontId="30" fillId="3" borderId="0" xfId="3329" applyNumberFormat="1" applyFont="1" applyFill="1" applyBorder="1" applyProtection="1">
      <protection locked="0"/>
    </xf>
    <xf numFmtId="200" fontId="32" fillId="3" borderId="0" xfId="3329" applyNumberFormat="1" applyFont="1" applyFill="1" applyBorder="1" applyAlignment="1" applyProtection="1">
      <alignment vertical="top"/>
      <protection locked="0"/>
    </xf>
    <xf numFmtId="200" fontId="32" fillId="3" borderId="0" xfId="3329" applyNumberFormat="1" applyFont="1" applyFill="1" applyProtection="1">
      <protection locked="0"/>
    </xf>
    <xf numFmtId="200" fontId="30" fillId="3" borderId="0" xfId="3329" applyNumberFormat="1" applyFont="1" applyFill="1" applyProtection="1">
      <protection locked="0"/>
    </xf>
    <xf numFmtId="0" fontId="16" fillId="0" borderId="25" xfId="2218" applyFont="1" applyBorder="1">
      <alignment vertical="center"/>
    </xf>
    <xf numFmtId="0" fontId="7" fillId="0" borderId="25" xfId="1058" applyFont="1" applyFill="1" applyBorder="1" applyAlignment="1">
      <alignment horizontal="center" vertical="center" wrapText="1"/>
    </xf>
    <xf numFmtId="194" fontId="7" fillId="0" borderId="25" xfId="0" applyNumberFormat="1" applyFont="1" applyBorder="1" applyAlignment="1">
      <alignment horizontal="center" vertical="center" wrapText="1"/>
    </xf>
    <xf numFmtId="0" fontId="18" fillId="0" borderId="25" xfId="2218" applyFont="1" applyBorder="1">
      <alignment vertical="center"/>
    </xf>
    <xf numFmtId="0" fontId="32" fillId="0" borderId="25" xfId="1058" applyFont="1" applyFill="1" applyBorder="1" applyAlignment="1">
      <alignment horizontal="center" vertical="center"/>
    </xf>
    <xf numFmtId="1" fontId="17" fillId="0" borderId="25" xfId="1058" applyNumberFormat="1" applyFont="1" applyFill="1" applyBorder="1" applyAlignment="1" applyProtection="1">
      <alignment vertical="center"/>
      <protection locked="0"/>
    </xf>
    <xf numFmtId="1" fontId="7" fillId="0" borderId="25" xfId="1058" applyNumberFormat="1" applyFont="1" applyFill="1" applyBorder="1" applyAlignment="1" applyProtection="1">
      <alignment horizontal="left" vertical="center"/>
      <protection locked="0"/>
    </xf>
    <xf numFmtId="1" fontId="7" fillId="0" borderId="25" xfId="1058" applyNumberFormat="1" applyFont="1" applyFill="1" applyBorder="1" applyAlignment="1" applyProtection="1">
      <alignment vertical="center"/>
      <protection locked="0"/>
    </xf>
    <xf numFmtId="198" fontId="2" fillId="0" borderId="25" xfId="517" applyNumberFormat="1" applyFont="1" applyFill="1" applyBorder="1" applyAlignment="1" applyProtection="1">
      <alignment vertical="center"/>
      <protection locked="0"/>
    </xf>
    <xf numFmtId="198" fontId="2" fillId="2" borderId="25" xfId="517" applyNumberFormat="1" applyFont="1" applyFill="1" applyBorder="1" applyAlignment="1" applyProtection="1">
      <alignment vertical="center"/>
      <protection locked="0"/>
    </xf>
    <xf numFmtId="0" fontId="89" fillId="0" borderId="0" xfId="1058" applyFont="1"/>
    <xf numFmtId="198" fontId="12" fillId="0" borderId="25" xfId="517" applyNumberFormat="1" applyFont="1" applyBorder="1" applyAlignment="1" applyProtection="1">
      <alignment horizontal="center" vertical="center"/>
      <protection locked="0"/>
    </xf>
    <xf numFmtId="0" fontId="12" fillId="0" borderId="25" xfId="517" applyFont="1" applyFill="1" applyBorder="1" applyAlignment="1">
      <alignment horizontal="center" vertical="center"/>
    </xf>
    <xf numFmtId="0" fontId="12" fillId="0" borderId="25" xfId="517" applyFont="1" applyFill="1" applyBorder="1" applyAlignment="1">
      <alignment vertical="center"/>
    </xf>
    <xf numFmtId="0" fontId="2" fillId="2" borderId="25" xfId="517" applyFont="1" applyFill="1" applyBorder="1" applyAlignment="1">
      <alignment vertical="center"/>
    </xf>
    <xf numFmtId="0" fontId="2" fillId="2" borderId="25" xfId="4128" applyNumberFormat="1" applyFont="1" applyFill="1" applyBorder="1" applyProtection="1">
      <alignment vertical="center"/>
      <protection locked="0"/>
    </xf>
    <xf numFmtId="194" fontId="12" fillId="0" borderId="25" xfId="517" applyNumberFormat="1" applyFont="1" applyBorder="1" applyAlignment="1">
      <alignment horizontal="center" vertical="center" wrapText="1"/>
    </xf>
    <xf numFmtId="198" fontId="2" fillId="0" borderId="25" xfId="517" applyNumberFormat="1" applyFont="1" applyBorder="1">
      <alignment vertical="center"/>
    </xf>
    <xf numFmtId="49" fontId="2" fillId="0" borderId="25" xfId="1600" applyNumberFormat="1" applyFont="1" applyFill="1" applyBorder="1" applyAlignment="1" applyProtection="1">
      <alignment horizontal="left" vertical="center"/>
    </xf>
    <xf numFmtId="49" fontId="12" fillId="0" borderId="25" xfId="1600" applyNumberFormat="1" applyFont="1" applyFill="1" applyBorder="1" applyAlignment="1" applyProtection="1">
      <alignment horizontal="center" vertical="center"/>
    </xf>
    <xf numFmtId="49" fontId="2" fillId="2" borderId="25" xfId="1600" applyNumberFormat="1" applyFont="1" applyFill="1" applyBorder="1" applyAlignment="1" applyProtection="1">
      <alignment horizontal="left" vertical="center"/>
    </xf>
    <xf numFmtId="0" fontId="18" fillId="0" borderId="25" xfId="2455" applyFont="1" applyBorder="1" applyAlignment="1">
      <alignment vertical="center"/>
    </xf>
    <xf numFmtId="1" fontId="0" fillId="0" borderId="25" xfId="3695" applyNumberFormat="1" applyFont="1" applyBorder="1" applyAlignment="1">
      <alignment horizontal="right" vertical="center"/>
    </xf>
    <xf numFmtId="182" fontId="89" fillId="0" borderId="25" xfId="3695" applyNumberFormat="1" applyBorder="1" applyAlignment="1">
      <alignment vertical="center"/>
    </xf>
    <xf numFmtId="198" fontId="89" fillId="0" borderId="25" xfId="596" applyNumberFormat="1" applyBorder="1">
      <alignment vertical="center"/>
    </xf>
    <xf numFmtId="0" fontId="18" fillId="0" borderId="25" xfId="2455" applyFont="1" applyBorder="1" applyAlignment="1">
      <alignment horizontal="left" vertical="center" indent="2"/>
    </xf>
    <xf numFmtId="1" fontId="0" fillId="0" borderId="25" xfId="3695" applyNumberFormat="1" applyFont="1" applyFill="1" applyBorder="1" applyAlignment="1">
      <alignment horizontal="right" vertical="center"/>
    </xf>
    <xf numFmtId="0" fontId="16" fillId="0" borderId="25" xfId="2455" applyFont="1" applyBorder="1" applyAlignment="1">
      <alignment horizontal="center" vertical="center"/>
    </xf>
    <xf numFmtId="0" fontId="18" fillId="2" borderId="25" xfId="2455" applyFont="1" applyFill="1" applyBorder="1" applyAlignment="1">
      <alignment vertical="center"/>
    </xf>
    <xf numFmtId="0" fontId="14" fillId="0" borderId="25" xfId="1320" applyNumberFormat="1" applyFont="1" applyFill="1" applyBorder="1" applyAlignment="1" applyProtection="1">
      <alignment horizontal="left" vertical="center" wrapText="1"/>
    </xf>
    <xf numFmtId="199" fontId="2" fillId="0" borderId="25" xfId="596" applyNumberFormat="1" applyFont="1" applyBorder="1" applyAlignment="1">
      <alignment horizontal="center" vertical="center" wrapText="1"/>
    </xf>
    <xf numFmtId="196" fontId="2" fillId="0" borderId="25" xfId="786" applyNumberFormat="1" applyFont="1" applyBorder="1" applyAlignment="1">
      <alignment horizontal="center" vertical="center" wrapText="1"/>
    </xf>
    <xf numFmtId="200" fontId="2" fillId="0" borderId="25" xfId="3844" applyNumberFormat="1" applyFont="1" applyBorder="1" applyAlignment="1">
      <alignment horizontal="center" vertical="center" wrapText="1"/>
    </xf>
    <xf numFmtId="200" fontId="2" fillId="0" borderId="25" xfId="3844" applyNumberFormat="1" applyFont="1" applyFill="1" applyBorder="1" applyAlignment="1">
      <alignment horizontal="center" vertical="center" wrapText="1"/>
    </xf>
    <xf numFmtId="0" fontId="13" fillId="0" borderId="25" xfId="1320" applyNumberFormat="1" applyFont="1" applyFill="1" applyBorder="1" applyAlignment="1" applyProtection="1">
      <alignment horizontal="left" vertical="center" wrapText="1" indent="1"/>
    </xf>
    <xf numFmtId="0" fontId="14" fillId="0" borderId="25" xfId="1320" applyNumberFormat="1" applyFont="1" applyFill="1" applyBorder="1" applyAlignment="1" applyProtection="1">
      <alignment horizontal="left" vertical="center" wrapText="1" indent="1"/>
    </xf>
    <xf numFmtId="0" fontId="11" fillId="0" borderId="25" xfId="1320" applyNumberFormat="1" applyFont="1" applyFill="1" applyBorder="1" applyAlignment="1" applyProtection="1">
      <alignment horizontal="center" vertical="center" wrapText="1"/>
    </xf>
    <xf numFmtId="194" fontId="2" fillId="0" borderId="25" xfId="3844" applyNumberFormat="1" applyFont="1" applyBorder="1" applyAlignment="1">
      <alignment horizontal="center" vertical="center" wrapText="1"/>
    </xf>
    <xf numFmtId="0" fontId="13" fillId="0" borderId="25" xfId="1320" applyNumberFormat="1" applyFont="1" applyFill="1" applyBorder="1" applyAlignment="1" applyProtection="1">
      <alignment horizontal="left" vertical="center" wrapText="1"/>
    </xf>
    <xf numFmtId="189" fontId="12" fillId="0" borderId="25" xfId="3844" applyNumberFormat="1" applyFont="1" applyBorder="1" applyAlignment="1">
      <alignment horizontal="center" vertical="center" wrapText="1"/>
    </xf>
    <xf numFmtId="197" fontId="2" fillId="0" borderId="25" xfId="596" applyNumberFormat="1" applyFont="1" applyBorder="1" applyAlignment="1">
      <alignment horizontal="center" vertical="center" wrapText="1"/>
    </xf>
    <xf numFmtId="0" fontId="12" fillId="0" borderId="25" xfId="3844" applyFont="1" applyBorder="1" applyAlignment="1">
      <alignment horizontal="center" vertical="center" wrapText="1"/>
    </xf>
    <xf numFmtId="3" fontId="2" fillId="0" borderId="25" xfId="596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7" fillId="0" borderId="25" xfId="0" applyFont="1" applyBorder="1" applyAlignment="1"/>
    <xf numFmtId="0" fontId="7" fillId="0" borderId="25" xfId="0" applyFont="1" applyBorder="1" applyAlignment="1">
      <alignment vertical="center" wrapText="1"/>
    </xf>
    <xf numFmtId="194" fontId="12" fillId="0" borderId="25" xfId="3844" applyNumberFormat="1" applyFont="1" applyBorder="1" applyAlignment="1">
      <alignment horizontal="center" vertical="center" wrapText="1"/>
    </xf>
    <xf numFmtId="1" fontId="23" fillId="0" borderId="25" xfId="3695" applyNumberFormat="1" applyFont="1" applyBorder="1" applyAlignment="1">
      <alignment horizontal="right" vertical="center"/>
    </xf>
    <xf numFmtId="0" fontId="2" fillId="0" borderId="26" xfId="1320" applyFont="1" applyFill="1" applyBorder="1" applyAlignment="1">
      <alignment horizontal="center" vertical="center" wrapText="1"/>
    </xf>
    <xf numFmtId="0" fontId="2" fillId="0" borderId="26" xfId="1320" applyFont="1" applyBorder="1" applyAlignment="1">
      <alignment horizontal="center" vertical="center" wrapText="1"/>
    </xf>
    <xf numFmtId="194" fontId="89" fillId="0" borderId="26" xfId="1320" applyNumberFormat="1" applyBorder="1" applyAlignment="1">
      <alignment horizontal="center" vertical="center" wrapText="1"/>
    </xf>
    <xf numFmtId="49" fontId="2" fillId="0" borderId="26" xfId="3244" applyNumberFormat="1" applyFont="1" applyBorder="1" applyAlignment="1">
      <alignment horizontal="left"/>
    </xf>
    <xf numFmtId="0" fontId="23" fillId="0" borderId="26" xfId="517" applyFont="1" applyBorder="1" applyAlignment="1">
      <alignment horizontal="center" vertical="center"/>
    </xf>
    <xf numFmtId="0" fontId="12" fillId="0" borderId="26" xfId="517" applyFont="1" applyBorder="1" applyAlignment="1">
      <alignment horizontal="center" vertical="center"/>
    </xf>
    <xf numFmtId="194" fontId="12" fillId="0" borderId="26" xfId="1320" applyNumberFormat="1" applyFont="1" applyBorder="1" applyAlignment="1">
      <alignment horizontal="center" vertical="center" wrapText="1"/>
    </xf>
    <xf numFmtId="49" fontId="2" fillId="0" borderId="26" xfId="3810" applyNumberFormat="1" applyFont="1" applyBorder="1"/>
    <xf numFmtId="0" fontId="89" fillId="0" borderId="26" xfId="1320" applyFill="1" applyBorder="1" applyAlignment="1"/>
    <xf numFmtId="0" fontId="89" fillId="0" borderId="26" xfId="1320" applyBorder="1" applyAlignment="1"/>
    <xf numFmtId="0" fontId="12" fillId="0" borderId="1" xfId="1320" applyFont="1" applyFill="1" applyBorder="1" applyAlignment="1"/>
    <xf numFmtId="0" fontId="12" fillId="0" borderId="25" xfId="1320" applyFont="1" applyFill="1" applyBorder="1" applyAlignment="1"/>
    <xf numFmtId="0" fontId="12" fillId="0" borderId="1" xfId="1320" applyFont="1" applyBorder="1" applyAlignment="1"/>
    <xf numFmtId="194" fontId="23" fillId="0" borderId="1" xfId="1320" applyNumberFormat="1" applyFont="1" applyBorder="1" applyAlignment="1"/>
    <xf numFmtId="194" fontId="12" fillId="0" borderId="1" xfId="1320" applyNumberFormat="1" applyFont="1" applyBorder="1" applyAlignment="1"/>
    <xf numFmtId="194" fontId="12" fillId="0" borderId="1" xfId="1320" applyNumberFormat="1" applyFont="1" applyBorder="1" applyAlignment="1">
      <alignment horizontal="center" vertical="center" wrapText="1"/>
    </xf>
    <xf numFmtId="200" fontId="12" fillId="0" borderId="25" xfId="3844" applyNumberFormat="1" applyFont="1" applyBorder="1" applyAlignment="1">
      <alignment horizontal="center" vertical="center" wrapText="1"/>
    </xf>
    <xf numFmtId="199" fontId="12" fillId="0" borderId="25" xfId="3844" applyNumberFormat="1" applyFont="1" applyBorder="1" applyAlignment="1">
      <alignment horizontal="center" vertical="center" wrapText="1"/>
    </xf>
    <xf numFmtId="200" fontId="89" fillId="0" borderId="0" xfId="517" applyNumberFormat="1">
      <alignment vertical="center"/>
    </xf>
    <xf numFmtId="200" fontId="0" fillId="0" borderId="0" xfId="3420" applyNumberFormat="1" applyFont="1" applyAlignment="1">
      <alignment horizontal="right"/>
    </xf>
    <xf numFmtId="200" fontId="2" fillId="0" borderId="25" xfId="786" applyNumberFormat="1" applyFont="1" applyBorder="1" applyAlignment="1">
      <alignment horizontal="center" vertical="center" wrapText="1"/>
    </xf>
    <xf numFmtId="200" fontId="89" fillId="0" borderId="25" xfId="3844" applyNumberFormat="1" applyBorder="1" applyAlignment="1">
      <alignment horizontal="center" vertical="center" wrapText="1"/>
    </xf>
    <xf numFmtId="200" fontId="12" fillId="0" borderId="25" xfId="786" applyNumberFormat="1" applyFont="1" applyBorder="1" applyAlignment="1">
      <alignment horizontal="center" vertical="center" wrapText="1"/>
    </xf>
    <xf numFmtId="200" fontId="23" fillId="0" borderId="25" xfId="3844" applyNumberFormat="1" applyFont="1" applyBorder="1" applyAlignment="1">
      <alignment horizontal="center" vertical="center" wrapText="1"/>
    </xf>
    <xf numFmtId="0" fontId="94" fillId="0" borderId="0" xfId="3843" applyFont="1" applyAlignment="1">
      <alignment horizontal="center"/>
    </xf>
    <xf numFmtId="57" fontId="94" fillId="0" borderId="0" xfId="3843" applyNumberFormat="1" applyFont="1" applyAlignment="1">
      <alignment horizontal="center"/>
    </xf>
    <xf numFmtId="0" fontId="2" fillId="0" borderId="26" xfId="517" applyFont="1" applyFill="1" applyBorder="1" applyAlignment="1">
      <alignment vertical="center"/>
    </xf>
    <xf numFmtId="0" fontId="2" fillId="0" borderId="26" xfId="4128" applyNumberFormat="1" applyFont="1" applyBorder="1" applyProtection="1">
      <alignment vertical="center"/>
      <protection locked="0"/>
    </xf>
    <xf numFmtId="192" fontId="2" fillId="0" borderId="25" xfId="4128" applyNumberFormat="1" applyFont="1" applyBorder="1" applyProtection="1">
      <alignment vertical="center"/>
      <protection locked="0"/>
    </xf>
    <xf numFmtId="49" fontId="2" fillId="0" borderId="26" xfId="0" applyNumberFormat="1" applyFont="1" applyFill="1" applyBorder="1" applyAlignment="1" applyProtection="1"/>
    <xf numFmtId="0" fontId="2" fillId="0" borderId="26" xfId="0" applyNumberFormat="1" applyFont="1" applyFill="1" applyBorder="1" applyAlignment="1" applyProtection="1">
      <alignment horizontal="left" vertical="center"/>
    </xf>
    <xf numFmtId="49" fontId="2" fillId="0" borderId="27" xfId="0" applyNumberFormat="1" applyFont="1" applyFill="1" applyBorder="1" applyAlignment="1" applyProtection="1"/>
    <xf numFmtId="0" fontId="2" fillId="0" borderId="27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18" fillId="0" borderId="28" xfId="2455" applyFont="1" applyBorder="1" applyAlignment="1">
      <alignment vertical="center"/>
    </xf>
    <xf numFmtId="0" fontId="2" fillId="0" borderId="28" xfId="4128" applyNumberFormat="1" applyFont="1" applyBorder="1" applyProtection="1">
      <alignment vertical="center"/>
      <protection locked="0"/>
    </xf>
    <xf numFmtId="0" fontId="34" fillId="0" borderId="0" xfId="3084" applyFont="1" applyBorder="1" applyAlignment="1">
      <alignment vertical="center"/>
    </xf>
    <xf numFmtId="194" fontId="12" fillId="0" borderId="0" xfId="517" applyNumberFormat="1" applyFont="1" applyBorder="1">
      <alignment vertical="center"/>
    </xf>
    <xf numFmtId="198" fontId="12" fillId="0" borderId="28" xfId="517" applyNumberFormat="1" applyFont="1" applyBorder="1">
      <alignment vertical="center"/>
    </xf>
    <xf numFmtId="1" fontId="0" fillId="0" borderId="29" xfId="3695" applyNumberFormat="1" applyFont="1" applyBorder="1" applyAlignment="1">
      <alignment horizontal="right" vertical="center"/>
    </xf>
    <xf numFmtId="1" fontId="0" fillId="0" borderId="29" xfId="3695" applyNumberFormat="1" applyFont="1" applyFill="1" applyBorder="1" applyAlignment="1">
      <alignment horizontal="right" vertical="center"/>
    </xf>
    <xf numFmtId="1" fontId="23" fillId="0" borderId="29" xfId="3695" applyNumberFormat="1" applyFont="1" applyBorder="1" applyAlignment="1">
      <alignment horizontal="right" vertical="center"/>
    </xf>
    <xf numFmtId="49" fontId="2" fillId="0" borderId="29" xfId="2812" applyNumberFormat="1" applyFont="1" applyBorder="1"/>
    <xf numFmtId="0" fontId="2" fillId="0" borderId="29" xfId="1320" applyFont="1" applyFill="1" applyBorder="1" applyAlignment="1">
      <alignment horizontal="center" vertical="center" wrapText="1"/>
    </xf>
    <xf numFmtId="194" fontId="2" fillId="0" borderId="29" xfId="1320" applyNumberFormat="1" applyFont="1" applyBorder="1" applyAlignment="1">
      <alignment horizontal="center" vertical="center" wrapText="1"/>
    </xf>
    <xf numFmtId="194" fontId="89" fillId="0" borderId="29" xfId="1320" applyNumberFormat="1" applyBorder="1" applyAlignment="1">
      <alignment horizontal="center" vertical="center" wrapText="1"/>
    </xf>
    <xf numFmtId="3" fontId="24" fillId="28" borderId="0" xfId="0" applyNumberFormat="1" applyFont="1" applyFill="1" applyBorder="1" applyAlignment="1" applyProtection="1">
      <alignment horizontal="right" vertical="center"/>
    </xf>
    <xf numFmtId="0" fontId="2" fillId="0" borderId="29" xfId="596" applyFont="1" applyBorder="1" applyAlignment="1">
      <alignment horizontal="left" vertical="center" indent="1"/>
    </xf>
    <xf numFmtId="0" fontId="2" fillId="0" borderId="29" xfId="596" applyFont="1" applyBorder="1">
      <alignment vertical="center"/>
    </xf>
    <xf numFmtId="0" fontId="2" fillId="0" borderId="29" xfId="596" applyFont="1" applyFill="1" applyBorder="1">
      <alignment vertical="center"/>
    </xf>
    <xf numFmtId="0" fontId="0" fillId="0" borderId="0" xfId="0">
      <alignment vertical="center"/>
    </xf>
    <xf numFmtId="0" fontId="24" fillId="0" borderId="0" xfId="539" applyFont="1" applyBorder="1" applyAlignment="1">
      <alignment horizontal="right"/>
    </xf>
    <xf numFmtId="0" fontId="12" fillId="0" borderId="29" xfId="3650" applyFont="1" applyFill="1" applyBorder="1" applyAlignment="1">
      <alignment horizontal="center" vertical="center" wrapText="1"/>
    </xf>
    <xf numFmtId="0" fontId="2" fillId="0" borderId="29" xfId="4128" applyNumberFormat="1" applyFont="1" applyFill="1" applyBorder="1" applyAlignment="1" applyProtection="1">
      <alignment horizontal="center" vertical="center"/>
      <protection locked="0"/>
    </xf>
    <xf numFmtId="0" fontId="7" fillId="0" borderId="29" xfId="1058" applyFont="1" applyFill="1" applyBorder="1" applyAlignment="1">
      <alignment horizontal="center" vertical="center" wrapText="1"/>
    </xf>
    <xf numFmtId="0" fontId="12" fillId="0" borderId="29" xfId="517" applyFont="1" applyBorder="1" applyAlignment="1">
      <alignment horizontal="center" vertical="center" wrapText="1"/>
    </xf>
    <xf numFmtId="0" fontId="2" fillId="0" borderId="29" xfId="4128" applyNumberFormat="1" applyFont="1" applyBorder="1" applyProtection="1">
      <alignment vertical="center"/>
      <protection locked="0"/>
    </xf>
    <xf numFmtId="0" fontId="12" fillId="0" borderId="29" xfId="4128" applyNumberFormat="1" applyFont="1" applyBorder="1" applyProtection="1">
      <alignment vertical="center"/>
      <protection locked="0"/>
    </xf>
    <xf numFmtId="0" fontId="12" fillId="0" borderId="25" xfId="517" applyFont="1" applyBorder="1" applyAlignment="1">
      <alignment horizontal="center" vertical="center" wrapText="1"/>
    </xf>
    <xf numFmtId="0" fontId="17" fillId="0" borderId="29" xfId="1058" applyFont="1" applyFill="1" applyBorder="1" applyAlignment="1">
      <alignment horizontal="center" vertical="center" wrapText="1"/>
    </xf>
    <xf numFmtId="0" fontId="12" fillId="27" borderId="25" xfId="4128" applyNumberFormat="1" applyFont="1" applyFill="1" applyBorder="1" applyProtection="1">
      <alignment vertical="center"/>
      <protection locked="0"/>
    </xf>
    <xf numFmtId="192" fontId="2" fillId="0" borderId="29" xfId="4128" applyNumberFormat="1" applyFont="1" applyBorder="1" applyProtection="1">
      <alignment vertical="center"/>
      <protection locked="0"/>
    </xf>
    <xf numFmtId="0" fontId="2" fillId="2" borderId="29" xfId="4128" applyNumberFormat="1" applyFont="1" applyFill="1" applyBorder="1" applyProtection="1">
      <alignment vertical="center"/>
      <protection locked="0"/>
    </xf>
    <xf numFmtId="0" fontId="36" fillId="0" borderId="29" xfId="1058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 applyProtection="1"/>
    <xf numFmtId="0" fontId="2" fillId="0" borderId="29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/>
    <xf numFmtId="0" fontId="12" fillId="0" borderId="29" xfId="0" applyNumberFormat="1" applyFont="1" applyFill="1" applyBorder="1" applyAlignment="1" applyProtection="1"/>
    <xf numFmtId="0" fontId="0" fillId="0" borderId="29" xfId="0" applyFill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89" fillId="27" borderId="0" xfId="517" applyFill="1">
      <alignment vertical="center"/>
    </xf>
    <xf numFmtId="0" fontId="23" fillId="27" borderId="0" xfId="517" applyFont="1" applyFill="1">
      <alignment vertical="center"/>
    </xf>
    <xf numFmtId="0" fontId="12" fillId="0" borderId="1" xfId="517" applyFont="1" applyBorder="1" applyAlignment="1">
      <alignment horizontal="right" vertical="center"/>
    </xf>
    <xf numFmtId="1" fontId="18" fillId="0" borderId="1" xfId="2849" applyNumberFormat="1" applyFont="1" applyBorder="1" applyAlignment="1">
      <alignment horizontal="right" vertical="center"/>
    </xf>
    <xf numFmtId="0" fontId="89" fillId="0" borderId="0" xfId="517" applyFill="1" applyAlignment="1">
      <alignment horizontal="right" vertical="center"/>
    </xf>
    <xf numFmtId="0" fontId="17" fillId="0" borderId="1" xfId="517" applyFont="1" applyBorder="1" applyAlignment="1">
      <alignment horizontal="right" vertical="center"/>
    </xf>
    <xf numFmtId="0" fontId="2" fillId="0" borderId="29" xfId="3846" applyFont="1" applyFill="1" applyBorder="1" applyAlignment="1" applyProtection="1">
      <alignment vertical="center"/>
      <protection locked="0"/>
    </xf>
    <xf numFmtId="198" fontId="2" fillId="0" borderId="29" xfId="517" applyNumberFormat="1" applyFont="1" applyBorder="1">
      <alignment vertical="center"/>
    </xf>
    <xf numFmtId="194" fontId="36" fillId="0" borderId="1" xfId="0" applyNumberFormat="1" applyFont="1" applyBorder="1" applyAlignment="1">
      <alignment horizontal="center" vertical="center" wrapText="1"/>
    </xf>
    <xf numFmtId="0" fontId="12" fillId="0" borderId="29" xfId="517" applyFont="1" applyBorder="1" applyAlignment="1">
      <alignment horizontal="center" vertical="center"/>
    </xf>
    <xf numFmtId="0" fontId="16" fillId="0" borderId="29" xfId="2455" applyFont="1" applyBorder="1" applyAlignment="1">
      <alignment vertical="center"/>
    </xf>
    <xf numFmtId="0" fontId="12" fillId="0" borderId="29" xfId="517" applyFont="1" applyBorder="1" applyAlignment="1">
      <alignment horizontal="right" vertical="center" wrapText="1"/>
    </xf>
    <xf numFmtId="0" fontId="2" fillId="0" borderId="29" xfId="517" applyFont="1" applyBorder="1" applyAlignment="1">
      <alignment horizontal="right" vertical="center" wrapText="1"/>
    </xf>
    <xf numFmtId="0" fontId="12" fillId="0" borderId="29" xfId="4128" applyNumberFormat="1" applyFont="1" applyFill="1" applyBorder="1" applyProtection="1">
      <alignment vertical="center"/>
      <protection locked="0"/>
    </xf>
    <xf numFmtId="0" fontId="2" fillId="0" borderId="29" xfId="4128" applyNumberFormat="1" applyFont="1" applyFill="1" applyBorder="1" applyProtection="1">
      <alignment vertical="center"/>
      <protection locked="0"/>
    </xf>
    <xf numFmtId="3" fontId="24" fillId="0" borderId="29" xfId="0" applyNumberFormat="1" applyFont="1" applyFill="1" applyBorder="1" applyAlignment="1" applyProtection="1">
      <alignment horizontal="right" vertical="center"/>
    </xf>
    <xf numFmtId="0" fontId="18" fillId="0" borderId="29" xfId="2455" applyFont="1" applyBorder="1" applyAlignment="1">
      <alignment vertical="center"/>
    </xf>
    <xf numFmtId="0" fontId="18" fillId="0" borderId="29" xfId="2455" applyFont="1" applyFill="1" applyBorder="1" applyAlignment="1">
      <alignment vertical="center"/>
    </xf>
    <xf numFmtId="200" fontId="2" fillId="0" borderId="29" xfId="517" applyNumberFormat="1" applyFont="1" applyBorder="1" applyAlignment="1">
      <alignment horizontal="center" vertical="center" wrapText="1"/>
    </xf>
    <xf numFmtId="199" fontId="2" fillId="0" borderId="29" xfId="517" applyNumberFormat="1" applyFont="1" applyBorder="1" applyAlignment="1">
      <alignment horizontal="center" vertical="center" wrapText="1"/>
    </xf>
    <xf numFmtId="194" fontId="36" fillId="0" borderId="29" xfId="0" applyNumberFormat="1" applyFont="1" applyBorder="1" applyAlignment="1">
      <alignment horizontal="center" vertical="center" wrapText="1"/>
    </xf>
    <xf numFmtId="198" fontId="2" fillId="0" borderId="29" xfId="517" applyNumberFormat="1" applyFont="1" applyFill="1" applyBorder="1" applyAlignment="1" applyProtection="1">
      <alignment horizontal="center" vertical="center"/>
      <protection locked="0"/>
    </xf>
    <xf numFmtId="200" fontId="12" fillId="0" borderId="29" xfId="517" applyNumberFormat="1" applyFont="1" applyBorder="1" applyAlignment="1">
      <alignment horizontal="center" vertical="center" wrapText="1"/>
    </xf>
    <xf numFmtId="199" fontId="12" fillId="0" borderId="29" xfId="517" applyNumberFormat="1" applyFont="1" applyBorder="1" applyAlignment="1">
      <alignment horizontal="center" vertical="center" wrapText="1"/>
    </xf>
    <xf numFmtId="198" fontId="2" fillId="0" borderId="29" xfId="517" applyNumberFormat="1" applyFont="1" applyFill="1" applyBorder="1" applyAlignment="1" applyProtection="1">
      <alignment horizontal="left" vertical="center"/>
      <protection locked="0"/>
    </xf>
    <xf numFmtId="0" fontId="2" fillId="0" borderId="29" xfId="0" applyNumberFormat="1" applyFont="1" applyFill="1" applyBorder="1" applyAlignment="1" applyProtection="1">
      <alignment vertical="center"/>
    </xf>
    <xf numFmtId="0" fontId="2" fillId="0" borderId="29" xfId="936" applyFont="1" applyFill="1" applyBorder="1" applyAlignment="1">
      <alignment horizontal="center" vertical="center"/>
    </xf>
    <xf numFmtId="0" fontId="2" fillId="0" borderId="29" xfId="936" applyFont="1" applyFill="1" applyBorder="1" applyAlignment="1">
      <alignment vertical="center"/>
    </xf>
    <xf numFmtId="0" fontId="12" fillId="0" borderId="32" xfId="517" applyFont="1" applyBorder="1" applyAlignment="1">
      <alignment horizontal="center" vertical="center"/>
    </xf>
    <xf numFmtId="0" fontId="2" fillId="0" borderId="32" xfId="4128" applyNumberFormat="1" applyFont="1" applyBorder="1" applyProtection="1">
      <alignment vertical="center"/>
      <protection locked="0"/>
    </xf>
    <xf numFmtId="0" fontId="12" fillId="0" borderId="32" xfId="4128" applyNumberFormat="1" applyFont="1" applyBorder="1" applyProtection="1">
      <alignment vertical="center"/>
      <protection locked="0"/>
    </xf>
    <xf numFmtId="49" fontId="2" fillId="0" borderId="32" xfId="3810" applyNumberFormat="1" applyFont="1" applyBorder="1"/>
    <xf numFmtId="0" fontId="2" fillId="0" borderId="32" xfId="1320" applyFont="1" applyFill="1" applyBorder="1" applyAlignment="1"/>
    <xf numFmtId="194" fontId="12" fillId="0" borderId="32" xfId="1320" applyNumberFormat="1" applyFont="1" applyBorder="1" applyAlignment="1"/>
    <xf numFmtId="194" fontId="23" fillId="0" borderId="32" xfId="1320" applyNumberFormat="1" applyFont="1" applyBorder="1" applyAlignment="1"/>
    <xf numFmtId="0" fontId="89" fillId="0" borderId="0" xfId="0" applyFont="1" applyAlignment="1">
      <alignment vertical="center"/>
    </xf>
    <xf numFmtId="192" fontId="2" fillId="0" borderId="1" xfId="596" applyNumberFormat="1" applyFont="1" applyBorder="1">
      <alignment vertical="center"/>
    </xf>
    <xf numFmtId="0" fontId="2" fillId="0" borderId="32" xfId="596" applyFont="1" applyBorder="1">
      <alignment vertical="center"/>
    </xf>
    <xf numFmtId="192" fontId="89" fillId="0" borderId="0" xfId="596" applyNumberFormat="1">
      <alignment vertical="center"/>
    </xf>
    <xf numFmtId="194" fontId="89" fillId="0" borderId="0" xfId="596" applyNumberFormat="1">
      <alignment vertical="center"/>
    </xf>
    <xf numFmtId="0" fontId="12" fillId="0" borderId="1" xfId="517" applyFont="1" applyFill="1" applyBorder="1" applyAlignment="1">
      <alignment horizontal="right" vertical="center"/>
    </xf>
    <xf numFmtId="0" fontId="93" fillId="0" borderId="6" xfId="3843" applyFont="1" applyBorder="1" applyAlignment="1">
      <alignment horizontal="center" wrapText="1"/>
    </xf>
    <xf numFmtId="0" fontId="0" fillId="0" borderId="0" xfId="3843" applyFont="1" applyAlignment="1">
      <alignment horizontal="left" vertical="center"/>
    </xf>
    <xf numFmtId="0" fontId="90" fillId="0" borderId="0" xfId="3843" applyFont="1" applyAlignment="1">
      <alignment horizontal="center" vertical="top"/>
    </xf>
    <xf numFmtId="0" fontId="19" fillId="0" borderId="0" xfId="3650" applyFont="1" applyAlignment="1">
      <alignment horizontal="center" vertical="center"/>
    </xf>
    <xf numFmtId="194" fontId="19" fillId="0" borderId="0" xfId="3650" applyNumberFormat="1" applyFont="1" applyAlignment="1">
      <alignment horizontal="center" vertical="center"/>
    </xf>
    <xf numFmtId="0" fontId="19" fillId="0" borderId="0" xfId="517" applyFont="1" applyFill="1" applyAlignment="1">
      <alignment horizontal="center" vertical="center"/>
    </xf>
    <xf numFmtId="194" fontId="19" fillId="0" borderId="0" xfId="517" applyNumberFormat="1" applyFont="1" applyFill="1" applyAlignment="1">
      <alignment horizontal="center" vertical="center"/>
    </xf>
    <xf numFmtId="0" fontId="40" fillId="0" borderId="0" xfId="1058" applyFont="1" applyFill="1" applyAlignment="1">
      <alignment horizontal="center"/>
    </xf>
    <xf numFmtId="194" fontId="40" fillId="0" borderId="0" xfId="1058" applyNumberFormat="1" applyFont="1" applyFill="1" applyAlignment="1">
      <alignment horizontal="center"/>
    </xf>
    <xf numFmtId="0" fontId="91" fillId="0" borderId="0" xfId="1058" applyFont="1" applyFill="1" applyAlignment="1">
      <alignment horizontal="center"/>
    </xf>
    <xf numFmtId="194" fontId="91" fillId="0" borderId="0" xfId="1058" applyNumberFormat="1" applyFont="1" applyFill="1" applyAlignment="1">
      <alignment horizontal="center"/>
    </xf>
    <xf numFmtId="0" fontId="19" fillId="0" borderId="0" xfId="517" applyFont="1" applyAlignment="1">
      <alignment horizontal="center" vertical="center"/>
    </xf>
    <xf numFmtId="194" fontId="19" fillId="0" borderId="0" xfId="517" applyNumberFormat="1" applyFont="1" applyAlignment="1">
      <alignment horizontal="center" vertical="center"/>
    </xf>
    <xf numFmtId="0" fontId="24" fillId="0" borderId="0" xfId="517" applyNumberFormat="1" applyFont="1" applyFill="1" applyAlignment="1" applyProtection="1">
      <alignment horizontal="right" vertical="center"/>
    </xf>
    <xf numFmtId="0" fontId="19" fillId="0" borderId="0" xfId="517" applyNumberFormat="1" applyFont="1" applyFill="1" applyAlignment="1" applyProtection="1">
      <alignment horizontal="center" vertical="center" wrapText="1"/>
    </xf>
    <xf numFmtId="0" fontId="19" fillId="0" borderId="0" xfId="596" applyFont="1" applyAlignment="1">
      <alignment horizontal="center" vertical="center"/>
    </xf>
    <xf numFmtId="0" fontId="9" fillId="0" borderId="6" xfId="596" applyFont="1" applyBorder="1" applyAlignment="1">
      <alignment horizontal="left" vertical="center" wrapText="1"/>
    </xf>
    <xf numFmtId="0" fontId="0" fillId="0" borderId="0" xfId="3842" applyFont="1" applyBorder="1" applyAlignment="1">
      <alignment horizontal="left" vertical="center" wrapText="1"/>
    </xf>
    <xf numFmtId="0" fontId="19" fillId="0" borderId="0" xfId="3171" applyFont="1" applyAlignment="1">
      <alignment horizontal="center" vertical="center"/>
    </xf>
    <xf numFmtId="0" fontId="0" fillId="0" borderId="6" xfId="3842" applyFont="1" applyBorder="1" applyAlignment="1">
      <alignment horizontal="left" vertical="center" wrapText="1"/>
    </xf>
    <xf numFmtId="0" fontId="0" fillId="0" borderId="0" xfId="3842" applyFont="1" applyFill="1" applyBorder="1" applyAlignment="1">
      <alignment horizontal="left" vertical="center" wrapText="1"/>
    </xf>
    <xf numFmtId="1" fontId="19" fillId="3" borderId="0" xfId="3329" applyNumberFormat="1" applyFont="1" applyFill="1" applyAlignment="1" applyProtection="1">
      <alignment horizontal="center" vertical="center"/>
    </xf>
    <xf numFmtId="194" fontId="19" fillId="3" borderId="0" xfId="3329" applyNumberFormat="1" applyFont="1" applyFill="1" applyAlignment="1" applyProtection="1">
      <alignment horizontal="center" vertical="center"/>
    </xf>
    <xf numFmtId="0" fontId="19" fillId="0" borderId="0" xfId="3171" applyFont="1" applyAlignment="1">
      <alignment horizontal="center"/>
    </xf>
    <xf numFmtId="1" fontId="19" fillId="0" borderId="0" xfId="3329" applyNumberFormat="1" applyFont="1" applyFill="1" applyBorder="1" applyAlignment="1" applyProtection="1">
      <alignment horizontal="center"/>
    </xf>
    <xf numFmtId="1" fontId="19" fillId="3" borderId="0" xfId="3329" applyNumberFormat="1" applyFont="1" applyFill="1" applyBorder="1" applyAlignment="1" applyProtection="1">
      <alignment horizontal="center"/>
    </xf>
    <xf numFmtId="0" fontId="28" fillId="0" borderId="6" xfId="596" applyFont="1" applyBorder="1" applyAlignment="1">
      <alignment horizontal="left" vertical="center" wrapText="1"/>
    </xf>
    <xf numFmtId="0" fontId="19" fillId="0" borderId="0" xfId="1600" applyFont="1" applyFill="1" applyBorder="1" applyAlignment="1" applyProtection="1">
      <alignment horizontal="center"/>
    </xf>
    <xf numFmtId="194" fontId="24" fillId="0" borderId="0" xfId="1600" applyNumberFormat="1" applyFont="1" applyAlignment="1">
      <alignment horizontal="left" wrapText="1"/>
    </xf>
    <xf numFmtId="0" fontId="19" fillId="0" borderId="0" xfId="1600" applyFont="1" applyFill="1" applyBorder="1" applyAlignment="1" applyProtection="1">
      <alignment horizontal="center" vertical="center"/>
    </xf>
    <xf numFmtId="0" fontId="19" fillId="0" borderId="0" xfId="3695" applyFont="1" applyBorder="1" applyAlignment="1">
      <alignment horizontal="center" vertical="center"/>
    </xf>
    <xf numFmtId="0" fontId="0" fillId="0" borderId="6" xfId="3695" applyFont="1" applyFill="1" applyBorder="1" applyAlignment="1">
      <alignment vertical="center" wrapText="1"/>
    </xf>
    <xf numFmtId="0" fontId="20" fillId="0" borderId="25" xfId="3695" applyFont="1" applyBorder="1" applyAlignment="1">
      <alignment horizontal="center" vertical="center"/>
    </xf>
    <xf numFmtId="0" fontId="20" fillId="0" borderId="25" xfId="3695" applyFont="1" applyBorder="1" applyAlignment="1">
      <alignment horizontal="center" vertical="center" wrapText="1"/>
    </xf>
    <xf numFmtId="0" fontId="20" fillId="0" borderId="25" xfId="3645" applyFont="1" applyBorder="1" applyAlignment="1">
      <alignment horizontal="center" vertical="center"/>
    </xf>
    <xf numFmtId="0" fontId="20" fillId="0" borderId="25" xfId="3645" applyFont="1" applyBorder="1" applyAlignment="1">
      <alignment horizontal="center" vertical="center" wrapText="1"/>
    </xf>
    <xf numFmtId="0" fontId="12" fillId="0" borderId="25" xfId="517" applyFont="1" applyBorder="1" applyAlignment="1">
      <alignment horizontal="center" vertical="center" wrapText="1"/>
    </xf>
    <xf numFmtId="0" fontId="20" fillId="0" borderId="30" xfId="3645" applyFont="1" applyBorder="1" applyAlignment="1">
      <alignment horizontal="center" vertical="center"/>
    </xf>
    <xf numFmtId="0" fontId="20" fillId="0" borderId="31" xfId="3645" applyFont="1" applyBorder="1" applyAlignment="1">
      <alignment horizontal="center" vertical="center"/>
    </xf>
    <xf numFmtId="0" fontId="10" fillId="0" borderId="0" xfId="2455" applyFont="1" applyAlignment="1">
      <alignment horizontal="center" vertical="center"/>
    </xf>
    <xf numFmtId="0" fontId="10" fillId="0" borderId="0" xfId="3420" applyNumberFormat="1" applyFont="1" applyFill="1" applyBorder="1" applyAlignment="1" applyProtection="1">
      <alignment horizontal="center" vertical="center"/>
    </xf>
    <xf numFmtId="0" fontId="0" fillId="0" borderId="0" xfId="517" applyFont="1" applyBorder="1" applyAlignment="1">
      <alignment horizontal="left" vertical="center" wrapText="1"/>
    </xf>
    <xf numFmtId="0" fontId="0" fillId="0" borderId="0" xfId="517" applyFont="1" applyAlignment="1">
      <alignment horizontal="left" vertical="center" wrapText="1"/>
    </xf>
    <xf numFmtId="0" fontId="0" fillId="0" borderId="0" xfId="517" applyFont="1" applyAlignment="1">
      <alignment horizontal="left" vertical="center"/>
    </xf>
    <xf numFmtId="0" fontId="89" fillId="0" borderId="0" xfId="517" applyAlignment="1">
      <alignment horizontal="left" vertical="center"/>
    </xf>
    <xf numFmtId="0" fontId="11" fillId="0" borderId="2" xfId="3420" applyNumberFormat="1" applyFont="1" applyFill="1" applyBorder="1" applyAlignment="1" applyProtection="1">
      <alignment horizontal="center" vertical="center" wrapText="1"/>
    </xf>
    <xf numFmtId="0" fontId="11" fillId="0" borderId="4" xfId="3420" applyNumberFormat="1" applyFont="1" applyFill="1" applyBorder="1" applyAlignment="1" applyProtection="1">
      <alignment horizontal="center" vertical="center" wrapText="1"/>
    </xf>
    <xf numFmtId="192" fontId="12" fillId="0" borderId="25" xfId="3845" applyNumberFormat="1" applyFont="1" applyFill="1" applyBorder="1" applyAlignment="1" applyProtection="1">
      <alignment horizontal="center" vertical="center"/>
    </xf>
    <xf numFmtId="200" fontId="12" fillId="0" borderId="25" xfId="3845" applyNumberFormat="1" applyFont="1" applyFill="1" applyBorder="1" applyAlignment="1" applyProtection="1">
      <alignment horizontal="center" vertical="center" wrapText="1"/>
    </xf>
    <xf numFmtId="200" fontId="12" fillId="0" borderId="25" xfId="3420" applyNumberFormat="1" applyFont="1" applyFill="1" applyBorder="1" applyAlignment="1">
      <alignment horizontal="center" vertical="center" wrapText="1"/>
    </xf>
    <xf numFmtId="199" fontId="11" fillId="0" borderId="2" xfId="3420" applyNumberFormat="1" applyFont="1" applyFill="1" applyBorder="1" applyAlignment="1" applyProtection="1">
      <alignment horizontal="center" vertical="center" wrapText="1"/>
    </xf>
    <xf numFmtId="199" fontId="11" fillId="0" borderId="4" xfId="3420" applyNumberFormat="1" applyFont="1" applyFill="1" applyBorder="1" applyAlignment="1" applyProtection="1">
      <alignment horizontal="center" vertical="center" wrapText="1"/>
    </xf>
    <xf numFmtId="194" fontId="10" fillId="0" borderId="0" xfId="3420" applyNumberFormat="1" applyFont="1" applyFill="1" applyBorder="1" applyAlignment="1" applyProtection="1">
      <alignment horizontal="center" vertical="center"/>
    </xf>
    <xf numFmtId="0" fontId="0" fillId="0" borderId="0" xfId="517" applyFont="1" applyAlignment="1">
      <alignment vertical="center" wrapText="1"/>
    </xf>
    <xf numFmtId="0" fontId="89" fillId="0" borderId="0" xfId="517" applyAlignment="1">
      <alignment vertical="center" wrapText="1"/>
    </xf>
    <xf numFmtId="194" fontId="89" fillId="0" borderId="0" xfId="517" applyNumberFormat="1" applyAlignment="1">
      <alignment vertical="center" wrapText="1"/>
    </xf>
    <xf numFmtId="194" fontId="89" fillId="0" borderId="0" xfId="517" applyNumberFormat="1" applyAlignment="1">
      <alignment horizontal="left" vertical="center"/>
    </xf>
    <xf numFmtId="0" fontId="89" fillId="0" borderId="0" xfId="517" applyAlignment="1">
      <alignment horizontal="left" vertical="center" wrapText="1"/>
    </xf>
    <xf numFmtId="194" fontId="89" fillId="0" borderId="0" xfId="517" applyNumberFormat="1" applyAlignment="1">
      <alignment horizontal="left" vertical="center" wrapText="1"/>
    </xf>
    <xf numFmtId="192" fontId="12" fillId="0" borderId="25" xfId="3845" applyNumberFormat="1" applyFont="1" applyFill="1" applyBorder="1" applyAlignment="1" applyProtection="1">
      <alignment horizontal="center" vertical="center" wrapText="1"/>
    </xf>
    <xf numFmtId="194" fontId="12" fillId="0" borderId="25" xfId="3420" applyNumberFormat="1" applyFont="1" applyFill="1" applyBorder="1" applyAlignment="1">
      <alignment horizontal="center" vertical="center" wrapText="1"/>
    </xf>
    <xf numFmtId="192" fontId="12" fillId="27" borderId="3" xfId="3845" applyNumberFormat="1" applyFont="1" applyFill="1" applyBorder="1" applyAlignment="1" applyProtection="1">
      <alignment horizontal="center" vertical="center"/>
    </xf>
    <xf numFmtId="192" fontId="12" fillId="27" borderId="5" xfId="3845" applyNumberFormat="1" applyFont="1" applyFill="1" applyBorder="1" applyAlignment="1" applyProtection="1">
      <alignment horizontal="center" vertical="center"/>
    </xf>
    <xf numFmtId="192" fontId="12" fillId="0" borderId="1" xfId="3845" applyNumberFormat="1" applyFont="1" applyFill="1" applyBorder="1" applyAlignment="1" applyProtection="1">
      <alignment horizontal="center" vertical="center" wrapText="1"/>
    </xf>
    <xf numFmtId="0" fontId="12" fillId="0" borderId="1" xfId="3420" applyFont="1" applyFill="1" applyBorder="1" applyAlignment="1">
      <alignment horizontal="center" wrapText="1"/>
    </xf>
    <xf numFmtId="0" fontId="12" fillId="0" borderId="2" xfId="3420" applyFont="1" applyFill="1" applyBorder="1" applyAlignment="1">
      <alignment horizontal="center" vertical="center" wrapText="1"/>
    </xf>
    <xf numFmtId="0" fontId="12" fillId="0" borderId="4" xfId="3420" applyFont="1" applyFill="1" applyBorder="1" applyAlignment="1">
      <alignment horizontal="center" vertical="center" wrapText="1"/>
    </xf>
    <xf numFmtId="0" fontId="1" fillId="0" borderId="0" xfId="517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92" fillId="0" borderId="0" xfId="517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0" xfId="517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5" fillId="0" borderId="0" xfId="539" applyFont="1" applyBorder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11" fillId="0" borderId="33" xfId="539" applyFont="1" applyBorder="1" applyAlignment="1">
      <alignment horizontal="center" vertical="center"/>
    </xf>
    <xf numFmtId="0" fontId="2" fillId="0" borderId="33" xfId="3441" applyFont="1" applyBorder="1" applyAlignment="1">
      <alignment horizontal="left" vertical="center" shrinkToFit="1"/>
    </xf>
    <xf numFmtId="4" fontId="2" fillId="0" borderId="33" xfId="3441" applyNumberFormat="1" applyFont="1" applyBorder="1" applyAlignment="1">
      <alignment horizontal="right" vertical="center" shrinkToFit="1"/>
    </xf>
    <xf numFmtId="0" fontId="2" fillId="0" borderId="33" xfId="3441" applyFont="1" applyBorder="1" applyAlignment="1">
      <alignment horizontal="center" vertical="center" shrinkToFit="1"/>
    </xf>
    <xf numFmtId="3" fontId="2" fillId="0" borderId="33" xfId="3441" applyNumberFormat="1" applyFont="1" applyBorder="1" applyAlignment="1">
      <alignment horizontal="right" vertical="center" shrinkToFit="1"/>
    </xf>
    <xf numFmtId="0" fontId="24" fillId="0" borderId="34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" fillId="0" borderId="34" xfId="3441" applyFont="1" applyBorder="1" applyAlignment="1">
      <alignment horizontal="left" vertical="center" shrinkToFit="1"/>
    </xf>
    <xf numFmtId="3" fontId="2" fillId="0" borderId="34" xfId="3441" applyNumberFormat="1" applyFont="1" applyBorder="1" applyAlignment="1">
      <alignment horizontal="right" vertical="center" shrinkToFit="1"/>
    </xf>
  </cellXfs>
  <cellStyles count="4960">
    <cellStyle name="?鹎%U龡&amp;H齲_x0001_C铣_x0014__x0007__x0001__x0001_" xfId="152"/>
    <cellStyle name="?鹎%U龡&amp;H齲_x0001_C铣_x0014__x0007__x0001__x0001_ 2" xfId="84"/>
    <cellStyle name="?鹎%U龡&amp;H齲_x0001_C铣_x0014__x0007__x0001__x0001_ 2 2" xfId="133"/>
    <cellStyle name="?鹎%U龡&amp;H齲_x0001_C铣_x0014__x0007__x0001__x0001_ 2 2 10" xfId="154"/>
    <cellStyle name="?鹎%U龡&amp;H齲_x0001_C铣_x0014__x0007__x0001__x0001_ 2 2 10 2" xfId="168"/>
    <cellStyle name="?鹎%U龡&amp;H齲_x0001_C铣_x0014__x0007__x0001__x0001_ 2 2 11" xfId="176"/>
    <cellStyle name="?鹎%U龡&amp;H齲_x0001_C铣_x0014__x0007__x0001__x0001_ 2 2 11 2" xfId="141"/>
    <cellStyle name="?鹎%U龡&amp;H齲_x0001_C铣_x0014__x0007__x0001__x0001_ 2 2 12" xfId="183"/>
    <cellStyle name="?鹎%U龡&amp;H齲_x0001_C铣_x0014__x0007__x0001__x0001_ 2 2 2" xfId="146"/>
    <cellStyle name="?鹎%U龡&amp;H齲_x0001_C铣_x0014__x0007__x0001__x0001_ 2 2 2 10" xfId="161"/>
    <cellStyle name="?鹎%U龡&amp;H齲_x0001_C铣_x0014__x0007__x0001__x0001_ 2 2 2 2" xfId="151"/>
    <cellStyle name="?鹎%U龡&amp;H齲_x0001_C铣_x0014__x0007__x0001__x0001_ 2 2 2 2 2" xfId="184"/>
    <cellStyle name="?鹎%U龡&amp;H齲_x0001_C铣_x0014__x0007__x0001__x0001_ 2 2 2 2 2 2" xfId="186"/>
    <cellStyle name="?鹎%U龡&amp;H齲_x0001_C铣_x0014__x0007__x0001__x0001_ 2 2 2 2 2 2 2" xfId="190"/>
    <cellStyle name="?鹎%U龡&amp;H齲_x0001_C铣_x0014__x0007__x0001__x0001_ 2 2 2 2 2 3" xfId="123"/>
    <cellStyle name="?鹎%U龡&amp;H齲_x0001_C铣_x0014__x0007__x0001__x0001_ 2 2 2 2 2 3 2" xfId="127"/>
    <cellStyle name="?鹎%U龡&amp;H齲_x0001_C铣_x0014__x0007__x0001__x0001_ 2 2 2 2 2 4" xfId="193"/>
    <cellStyle name="?鹎%U龡&amp;H齲_x0001_C铣_x0014__x0007__x0001__x0001_ 2 2 2 2 2 4 2" xfId="198"/>
    <cellStyle name="?鹎%U龡&amp;H齲_x0001_C铣_x0014__x0007__x0001__x0001_ 2 2 2 2 2 5" xfId="200"/>
    <cellStyle name="?鹎%U龡&amp;H齲_x0001_C铣_x0014__x0007__x0001__x0001_ 2 2 2 2 2_2015财政决算公开" xfId="203"/>
    <cellStyle name="?鹎%U龡&amp;H齲_x0001_C铣_x0014__x0007__x0001__x0001_ 2 2 2 2 3" xfId="204"/>
    <cellStyle name="?鹎%U龡&amp;H齲_x0001_C铣_x0014__x0007__x0001__x0001_ 2 2 2 2 3 2" xfId="208"/>
    <cellStyle name="?鹎%U龡&amp;H齲_x0001_C铣_x0014__x0007__x0001__x0001_ 2 2 2 2 3 2 2" xfId="213"/>
    <cellStyle name="?鹎%U龡&amp;H齲_x0001_C铣_x0014__x0007__x0001__x0001_ 2 2 2 2 3 3" xfId="56"/>
    <cellStyle name="?鹎%U龡&amp;H齲_x0001_C铣_x0014__x0007__x0001__x0001_ 2 2 2 2 3 3 2" xfId="82"/>
    <cellStyle name="?鹎%U龡&amp;H齲_x0001_C铣_x0014__x0007__x0001__x0001_ 2 2 2 2 3 4" xfId="215"/>
    <cellStyle name="?鹎%U龡&amp;H齲_x0001_C铣_x0014__x0007__x0001__x0001_ 2 2 2 2 3_2015财政决算公开" xfId="3"/>
    <cellStyle name="?鹎%U龡&amp;H齲_x0001_C铣_x0014__x0007__x0001__x0001_ 2 2 2 2 4" xfId="220"/>
    <cellStyle name="?鹎%U龡&amp;H齲_x0001_C铣_x0014__x0007__x0001__x0001_ 2 2 2 2 4 2" xfId="224"/>
    <cellStyle name="?鹎%U龡&amp;H齲_x0001_C铣_x0014__x0007__x0001__x0001_ 2 2 2 2 4 2 2" xfId="120"/>
    <cellStyle name="?鹎%U龡&amp;H齲_x0001_C铣_x0014__x0007__x0001__x0001_ 2 2 2 2 4 3" xfId="167"/>
    <cellStyle name="?鹎%U龡&amp;H齲_x0001_C铣_x0014__x0007__x0001__x0001_ 2 2 2 2 4 3 2" xfId="225"/>
    <cellStyle name="?鹎%U龡&amp;H齲_x0001_C铣_x0014__x0007__x0001__x0001_ 2 2 2 2 4 4" xfId="227"/>
    <cellStyle name="?鹎%U龡&amp;H齲_x0001_C铣_x0014__x0007__x0001__x0001_ 2 2 2 2 4 4 2" xfId="229"/>
    <cellStyle name="?鹎%U龡&amp;H齲_x0001_C铣_x0014__x0007__x0001__x0001_ 2 2 2 2 4 5" xfId="231"/>
    <cellStyle name="?鹎%U龡&amp;H齲_x0001_C铣_x0014__x0007__x0001__x0001_ 2 2 2 2 4_2015财政决算公开" xfId="175"/>
    <cellStyle name="?鹎%U龡&amp;H齲_x0001_C铣_x0014__x0007__x0001__x0001_ 2 2 2 2 5" xfId="233"/>
    <cellStyle name="?鹎%U龡&amp;H齲_x0001_C铣_x0014__x0007__x0001__x0001_ 2 2 2 2 5 2" xfId="240"/>
    <cellStyle name="?鹎%U龡&amp;H齲_x0001_C铣_x0014__x0007__x0001__x0001_ 2 2 2 2 6" xfId="244"/>
    <cellStyle name="?鹎%U龡&amp;H齲_x0001_C铣_x0014__x0007__x0001__x0001_ 2 2 2 2 6 2" xfId="250"/>
    <cellStyle name="?鹎%U龡&amp;H齲_x0001_C铣_x0014__x0007__x0001__x0001_ 2 2 2 2 7" xfId="255"/>
    <cellStyle name="?鹎%U龡&amp;H齲_x0001_C铣_x0014__x0007__x0001__x0001_ 2 2 2 2 7 2" xfId="262"/>
    <cellStyle name="?鹎%U龡&amp;H齲_x0001_C铣_x0014__x0007__x0001__x0001_ 2 2 2 2 8" xfId="264"/>
    <cellStyle name="?鹎%U龡&amp;H齲_x0001_C铣_x0014__x0007__x0001__x0001_ 2 2 2 2_2015财政决算公开" xfId="269"/>
    <cellStyle name="?鹎%U龡&amp;H齲_x0001_C铣_x0014__x0007__x0001__x0001_ 2 2 2 3" xfId="270"/>
    <cellStyle name="?鹎%U龡&amp;H齲_x0001_C铣_x0014__x0007__x0001__x0001_ 2 2 2 3 2" xfId="271"/>
    <cellStyle name="?鹎%U龡&amp;H齲_x0001_C铣_x0014__x0007__x0001__x0001_ 2 2 2 3 2 2" xfId="105"/>
    <cellStyle name="?鹎%U龡&amp;H齲_x0001_C铣_x0014__x0007__x0001__x0001_ 2 2 2 3 3" xfId="276"/>
    <cellStyle name="?鹎%U龡&amp;H齲_x0001_C铣_x0014__x0007__x0001__x0001_ 2 2 2 3 3 2" xfId="278"/>
    <cellStyle name="?鹎%U龡&amp;H齲_x0001_C铣_x0014__x0007__x0001__x0001_ 2 2 2 3 4" xfId="280"/>
    <cellStyle name="?鹎%U龡&amp;H齲_x0001_C铣_x0014__x0007__x0001__x0001_ 2 2 2 3 4 2" xfId="284"/>
    <cellStyle name="?鹎%U龡&amp;H齲_x0001_C铣_x0014__x0007__x0001__x0001_ 2 2 2 3 5" xfId="288"/>
    <cellStyle name="?鹎%U龡&amp;H齲_x0001_C铣_x0014__x0007__x0001__x0001_ 2 2 2 3_2015财政决算公开" xfId="125"/>
    <cellStyle name="?鹎%U龡&amp;H齲_x0001_C铣_x0014__x0007__x0001__x0001_ 2 2 2 4" xfId="290"/>
    <cellStyle name="?鹎%U龡&amp;H齲_x0001_C铣_x0014__x0007__x0001__x0001_ 2 2 2 4 2" xfId="294"/>
    <cellStyle name="?鹎%U龡&amp;H齲_x0001_C铣_x0014__x0007__x0001__x0001_ 2 2 2 4 2 2" xfId="297"/>
    <cellStyle name="?鹎%U龡&amp;H齲_x0001_C铣_x0014__x0007__x0001__x0001_ 2 2 2 4 3" xfId="298"/>
    <cellStyle name="?鹎%U龡&amp;H齲_x0001_C铣_x0014__x0007__x0001__x0001_ 2 2 2 4 3 2" xfId="305"/>
    <cellStyle name="?鹎%U龡&amp;H齲_x0001_C铣_x0014__x0007__x0001__x0001_ 2 2 2 4 4" xfId="308"/>
    <cellStyle name="?鹎%U龡&amp;H齲_x0001_C铣_x0014__x0007__x0001__x0001_ 2 2 2 4 4 2" xfId="311"/>
    <cellStyle name="?鹎%U龡&amp;H齲_x0001_C铣_x0014__x0007__x0001__x0001_ 2 2 2 4 5" xfId="321"/>
    <cellStyle name="?鹎%U龡&amp;H齲_x0001_C铣_x0014__x0007__x0001__x0001_ 2 2 2 4_2015财政决算公开" xfId="322"/>
    <cellStyle name="?鹎%U龡&amp;H齲_x0001_C铣_x0014__x0007__x0001__x0001_ 2 2 2 5" xfId="325"/>
    <cellStyle name="?鹎%U龡&amp;H齲_x0001_C铣_x0014__x0007__x0001__x0001_ 2 2 2 5 2" xfId="24"/>
    <cellStyle name="?鹎%U龡&amp;H齲_x0001_C铣_x0014__x0007__x0001__x0001_ 2 2 2 5 2 2" xfId="331"/>
    <cellStyle name="?鹎%U龡&amp;H齲_x0001_C铣_x0014__x0007__x0001__x0001_ 2 2 2 5 3" xfId="332"/>
    <cellStyle name="?鹎%U龡&amp;H齲_x0001_C铣_x0014__x0007__x0001__x0001_ 2 2 2 5 3 2" xfId="333"/>
    <cellStyle name="?鹎%U龡&amp;H齲_x0001_C铣_x0014__x0007__x0001__x0001_ 2 2 2 5 4" xfId="335"/>
    <cellStyle name="?鹎%U龡&amp;H齲_x0001_C铣_x0014__x0007__x0001__x0001_ 2 2 2 5_2015财政决算公开" xfId="337"/>
    <cellStyle name="?鹎%U龡&amp;H齲_x0001_C铣_x0014__x0007__x0001__x0001_ 2 2 2 6" xfId="338"/>
    <cellStyle name="?鹎%U龡&amp;H齲_x0001_C铣_x0014__x0007__x0001__x0001_ 2 2 2 6 2" xfId="339"/>
    <cellStyle name="?鹎%U龡&amp;H齲_x0001_C铣_x0014__x0007__x0001__x0001_ 2 2 2 6 2 2" xfId="346"/>
    <cellStyle name="?鹎%U龡&amp;H齲_x0001_C铣_x0014__x0007__x0001__x0001_ 2 2 2 6 3" xfId="347"/>
    <cellStyle name="?鹎%U龡&amp;H齲_x0001_C铣_x0014__x0007__x0001__x0001_ 2 2 2 6 3 2" xfId="350"/>
    <cellStyle name="?鹎%U龡&amp;H齲_x0001_C铣_x0014__x0007__x0001__x0001_ 2 2 2 6 4" xfId="352"/>
    <cellStyle name="?鹎%U龡&amp;H齲_x0001_C铣_x0014__x0007__x0001__x0001_ 2 2 2 6 4 2" xfId="267"/>
    <cellStyle name="?鹎%U龡&amp;H齲_x0001_C铣_x0014__x0007__x0001__x0001_ 2 2 2 6 5" xfId="355"/>
    <cellStyle name="?鹎%U龡&amp;H齲_x0001_C铣_x0014__x0007__x0001__x0001_ 2 2 2 6_2015财政决算公开" xfId="356"/>
    <cellStyle name="?鹎%U龡&amp;H齲_x0001_C铣_x0014__x0007__x0001__x0001_ 2 2 2 7" xfId="359"/>
    <cellStyle name="?鹎%U龡&amp;H齲_x0001_C铣_x0014__x0007__x0001__x0001_ 2 2 2 7 2" xfId="360"/>
    <cellStyle name="?鹎%U龡&amp;H齲_x0001_C铣_x0014__x0007__x0001__x0001_ 2 2 2 8" xfId="296"/>
    <cellStyle name="?鹎%U龡&amp;H齲_x0001_C铣_x0014__x0007__x0001__x0001_ 2 2 2 8 2" xfId="362"/>
    <cellStyle name="?鹎%U龡&amp;H齲_x0001_C铣_x0014__x0007__x0001__x0001_ 2 2 2 9" xfId="364"/>
    <cellStyle name="?鹎%U龡&amp;H齲_x0001_C铣_x0014__x0007__x0001__x0001_ 2 2 2 9 2" xfId="366"/>
    <cellStyle name="?鹎%U龡&amp;H齲_x0001_C铣_x0014__x0007__x0001__x0001_ 2 2 2_2015财政决算公开" xfId="370"/>
    <cellStyle name="?鹎%U龡&amp;H齲_x0001_C铣_x0014__x0007__x0001__x0001_ 2 2 3" xfId="158"/>
    <cellStyle name="?鹎%U龡&amp;H齲_x0001_C铣_x0014__x0007__x0001__x0001_ 2 2 3 2" xfId="372"/>
    <cellStyle name="?鹎%U龡&amp;H齲_x0001_C铣_x0014__x0007__x0001__x0001_ 2 2 3 2 2" xfId="10"/>
    <cellStyle name="?鹎%U龡&amp;H齲_x0001_C铣_x0014__x0007__x0001__x0001_ 2 2 3 2 2 2" xfId="86"/>
    <cellStyle name="?鹎%U龡&amp;H齲_x0001_C铣_x0014__x0007__x0001__x0001_ 2 2 3 2 3" xfId="202"/>
    <cellStyle name="?鹎%U龡&amp;H齲_x0001_C铣_x0014__x0007__x0001__x0001_ 2 2 3 2 3 2" xfId="374"/>
    <cellStyle name="?鹎%U龡&amp;H齲_x0001_C铣_x0014__x0007__x0001__x0001_ 2 2 3 2 4" xfId="377"/>
    <cellStyle name="?鹎%U龡&amp;H齲_x0001_C铣_x0014__x0007__x0001__x0001_ 2 2 3 2 4 2" xfId="380"/>
    <cellStyle name="?鹎%U龡&amp;H齲_x0001_C铣_x0014__x0007__x0001__x0001_ 2 2 3 2 5" xfId="383"/>
    <cellStyle name="?鹎%U龡&amp;H齲_x0001_C铣_x0014__x0007__x0001__x0001_ 2 2 3 2_2015财政决算公开" xfId="388"/>
    <cellStyle name="?鹎%U龡&amp;H齲_x0001_C铣_x0014__x0007__x0001__x0001_ 2 2 3 3" xfId="389"/>
    <cellStyle name="?鹎%U龡&amp;H齲_x0001_C铣_x0014__x0007__x0001__x0001_ 2 2 3 3 2" xfId="390"/>
    <cellStyle name="?鹎%U龡&amp;H齲_x0001_C铣_x0014__x0007__x0001__x0001_ 2 2 3 3 2 2" xfId="392"/>
    <cellStyle name="?鹎%U龡&amp;H齲_x0001_C铣_x0014__x0007__x0001__x0001_ 2 2 3 3 3" xfId="394"/>
    <cellStyle name="?鹎%U龡&amp;H齲_x0001_C铣_x0014__x0007__x0001__x0001_ 2 2 3 3 3 2" xfId="396"/>
    <cellStyle name="?鹎%U龡&amp;H齲_x0001_C铣_x0014__x0007__x0001__x0001_ 2 2 3 3 4" xfId="403"/>
    <cellStyle name="?鹎%U龡&amp;H齲_x0001_C铣_x0014__x0007__x0001__x0001_ 2 2 3 3_2015财政决算公开" xfId="291"/>
    <cellStyle name="?鹎%U龡&amp;H齲_x0001_C铣_x0014__x0007__x0001__x0001_ 2 2 3 4" xfId="404"/>
    <cellStyle name="?鹎%U龡&amp;H齲_x0001_C铣_x0014__x0007__x0001__x0001_ 2 2 3 4 2" xfId="22"/>
    <cellStyle name="?鹎%U龡&amp;H齲_x0001_C铣_x0014__x0007__x0001__x0001_ 2 2 3 4 2 2" xfId="408"/>
    <cellStyle name="?鹎%U龡&amp;H齲_x0001_C铣_x0014__x0007__x0001__x0001_ 2 2 3 4 3" xfId="410"/>
    <cellStyle name="?鹎%U龡&amp;H齲_x0001_C铣_x0014__x0007__x0001__x0001_ 2 2 3 4 3 2" xfId="414"/>
    <cellStyle name="?鹎%U龡&amp;H齲_x0001_C铣_x0014__x0007__x0001__x0001_ 2 2 3 4 4" xfId="417"/>
    <cellStyle name="?鹎%U龡&amp;H齲_x0001_C铣_x0014__x0007__x0001__x0001_ 2 2 3 4 4 2" xfId="419"/>
    <cellStyle name="?鹎%U龡&amp;H齲_x0001_C铣_x0014__x0007__x0001__x0001_ 2 2 3 4 5" xfId="150"/>
    <cellStyle name="?鹎%U龡&amp;H齲_x0001_C铣_x0014__x0007__x0001__x0001_ 2 2 3 4_2015财政决算公开" xfId="1"/>
    <cellStyle name="?鹎%U龡&amp;H齲_x0001_C铣_x0014__x0007__x0001__x0001_ 2 2 3 5" xfId="420"/>
    <cellStyle name="?鹎%U龡&amp;H齲_x0001_C铣_x0014__x0007__x0001__x0001_ 2 2 3 5 2" xfId="422"/>
    <cellStyle name="?鹎%U龡&amp;H齲_x0001_C铣_x0014__x0007__x0001__x0001_ 2 2 3 6" xfId="428"/>
    <cellStyle name="?鹎%U龡&amp;H齲_x0001_C铣_x0014__x0007__x0001__x0001_ 2 2 3 6 2" xfId="100"/>
    <cellStyle name="?鹎%U龡&amp;H齲_x0001_C铣_x0014__x0007__x0001__x0001_ 2 2 3 7" xfId="431"/>
    <cellStyle name="?鹎%U龡&amp;H齲_x0001_C铣_x0014__x0007__x0001__x0001_ 2 2 3 7 2" xfId="434"/>
    <cellStyle name="?鹎%U龡&amp;H齲_x0001_C铣_x0014__x0007__x0001__x0001_ 2 2 3 8" xfId="302"/>
    <cellStyle name="?鹎%U龡&amp;H齲_x0001_C铣_x0014__x0007__x0001__x0001_ 2 2 3_2015财政决算公开" xfId="281"/>
    <cellStyle name="?鹎%U龡&amp;H齲_x0001_C铣_x0014__x0007__x0001__x0001_ 2 2 4" xfId="369"/>
    <cellStyle name="?鹎%U龡&amp;H齲_x0001_C铣_x0014__x0007__x0001__x0001_ 2 2 4 2" xfId="435"/>
    <cellStyle name="?鹎%U龡&amp;H齲_x0001_C铣_x0014__x0007__x0001__x0001_ 2 2 4 2 2" xfId="37"/>
    <cellStyle name="?鹎%U龡&amp;H齲_x0001_C铣_x0014__x0007__x0001__x0001_ 2 2 4 3" xfId="437"/>
    <cellStyle name="?鹎%U龡&amp;H齲_x0001_C铣_x0014__x0007__x0001__x0001_ 2 2 4 3 2" xfId="438"/>
    <cellStyle name="?鹎%U龡&amp;H齲_x0001_C铣_x0014__x0007__x0001__x0001_ 2 2 4 4" xfId="440"/>
    <cellStyle name="?鹎%U龡&amp;H齲_x0001_C铣_x0014__x0007__x0001__x0001_ 2 2 4 4 2" xfId="441"/>
    <cellStyle name="?鹎%U龡&amp;H齲_x0001_C铣_x0014__x0007__x0001__x0001_ 2 2 4 5" xfId="443"/>
    <cellStyle name="?鹎%U龡&amp;H齲_x0001_C铣_x0014__x0007__x0001__x0001_ 2 2 4_2015财政决算公开" xfId="447"/>
    <cellStyle name="?鹎%U龡&amp;H齲_x0001_C铣_x0014__x0007__x0001__x0001_ 2 2 5" xfId="449"/>
    <cellStyle name="?鹎%U龡&amp;H齲_x0001_C铣_x0014__x0007__x0001__x0001_ 2 2 5 2" xfId="452"/>
    <cellStyle name="?鹎%U龡&amp;H齲_x0001_C铣_x0014__x0007__x0001__x0001_ 2 2 5 2 2" xfId="456"/>
    <cellStyle name="?鹎%U龡&amp;H齲_x0001_C铣_x0014__x0007__x0001__x0001_ 2 2 5 3" xfId="458"/>
    <cellStyle name="?鹎%U龡&amp;H齲_x0001_C铣_x0014__x0007__x0001__x0001_ 2 2 5 3 2" xfId="460"/>
    <cellStyle name="?鹎%U龡&amp;H齲_x0001_C铣_x0014__x0007__x0001__x0001_ 2 2 5 4" xfId="463"/>
    <cellStyle name="?鹎%U龡&amp;H齲_x0001_C铣_x0014__x0007__x0001__x0001_ 2 2 5 4 2" xfId="464"/>
    <cellStyle name="?鹎%U龡&amp;H齲_x0001_C铣_x0014__x0007__x0001__x0001_ 2 2 5 5" xfId="469"/>
    <cellStyle name="?鹎%U龡&amp;H齲_x0001_C铣_x0014__x0007__x0001__x0001_ 2 2 5_2015财政决算公开" xfId="472"/>
    <cellStyle name="?鹎%U龡&amp;H齲_x0001_C铣_x0014__x0007__x0001__x0001_ 2 2 6" xfId="475"/>
    <cellStyle name="?鹎%U龡&amp;H齲_x0001_C铣_x0014__x0007__x0001__x0001_ 2 2 6 2" xfId="479"/>
    <cellStyle name="?鹎%U龡&amp;H齲_x0001_C铣_x0014__x0007__x0001__x0001_ 2 2 6 2 2" xfId="487"/>
    <cellStyle name="?鹎%U龡&amp;H齲_x0001_C铣_x0014__x0007__x0001__x0001_ 2 2 6 3" xfId="490"/>
    <cellStyle name="?鹎%U龡&amp;H齲_x0001_C铣_x0014__x0007__x0001__x0001_ 2 2 6 3 2" xfId="495"/>
    <cellStyle name="?鹎%U龡&amp;H齲_x0001_C铣_x0014__x0007__x0001__x0001_ 2 2 6 4" xfId="498"/>
    <cellStyle name="?鹎%U龡&amp;H齲_x0001_C铣_x0014__x0007__x0001__x0001_ 2 2 6_2015财政决算公开" xfId="500"/>
    <cellStyle name="?鹎%U龡&amp;H齲_x0001_C铣_x0014__x0007__x0001__x0001_ 2 2 7" xfId="504"/>
    <cellStyle name="?鹎%U龡&amp;H齲_x0001_C铣_x0014__x0007__x0001__x0001_ 2 2 7 2" xfId="508"/>
    <cellStyle name="?鹎%U龡&amp;H齲_x0001_C铣_x0014__x0007__x0001__x0001_ 2 2 7 2 2" xfId="315"/>
    <cellStyle name="?鹎%U龡&amp;H齲_x0001_C铣_x0014__x0007__x0001__x0001_ 2 2 7 3" xfId="514"/>
    <cellStyle name="?鹎%U龡&amp;H齲_x0001_C铣_x0014__x0007__x0001__x0001_ 2 2 7 3 2" xfId="516"/>
    <cellStyle name="?鹎%U龡&amp;H齲_x0001_C铣_x0014__x0007__x0001__x0001_ 2 2 7 4" xfId="519"/>
    <cellStyle name="?鹎%U龡&amp;H齲_x0001_C铣_x0014__x0007__x0001__x0001_ 2 2 7 4 2" xfId="354"/>
    <cellStyle name="?鹎%U龡&amp;H齲_x0001_C铣_x0014__x0007__x0001__x0001_ 2 2 7 5" xfId="525"/>
    <cellStyle name="?鹎%U龡&amp;H齲_x0001_C铣_x0014__x0007__x0001__x0001_ 2 2 7_2015财政决算公开" xfId="528"/>
    <cellStyle name="?鹎%U龡&amp;H齲_x0001_C铣_x0014__x0007__x0001__x0001_ 2 2 8" xfId="131"/>
    <cellStyle name="?鹎%U龡&amp;H齲_x0001_C铣_x0014__x0007__x0001__x0001_ 2 2 8 2" xfId="143"/>
    <cellStyle name="?鹎%U龡&amp;H齲_x0001_C铣_x0014__x0007__x0001__x0001_ 2 2 9" xfId="534"/>
    <cellStyle name="?鹎%U龡&amp;H齲_x0001_C铣_x0014__x0007__x0001__x0001_ 2 2 9 2" xfId="385"/>
    <cellStyle name="?鹎%U龡&amp;H齲_x0001_C铣_x0014__x0007__x0001__x0001_ 2 2_2015财政决算公开" xfId="540"/>
    <cellStyle name="?鹎%U龡&amp;H齲_x0001_C铣_x0014__x0007__x0001__x0001_ 2 3" xfId="530"/>
    <cellStyle name="?鹎%U龡&amp;H齲_x0001_C铣_x0014__x0007__x0001__x0001_ 2 3 10" xfId="289"/>
    <cellStyle name="?鹎%U龡&amp;H齲_x0001_C铣_x0014__x0007__x0001__x0001_ 2 3 2" xfId="384"/>
    <cellStyle name="?鹎%U龡&amp;H齲_x0001_C铣_x0014__x0007__x0001__x0001_ 2 3 2 2" xfId="541"/>
    <cellStyle name="?鹎%U龡&amp;H齲_x0001_C铣_x0014__x0007__x0001__x0001_ 2 3 2 2 2" xfId="543"/>
    <cellStyle name="?鹎%U龡&amp;H齲_x0001_C铣_x0014__x0007__x0001__x0001_ 2 3 2 2 2 2" xfId="544"/>
    <cellStyle name="?鹎%U龡&amp;H齲_x0001_C铣_x0014__x0007__x0001__x0001_ 2 3 2 2 3" xfId="477"/>
    <cellStyle name="?鹎%U龡&amp;H齲_x0001_C铣_x0014__x0007__x0001__x0001_ 2 3 2 2 3 2" xfId="481"/>
    <cellStyle name="?鹎%U龡&amp;H齲_x0001_C铣_x0014__x0007__x0001__x0001_ 2 3 2 2 4" xfId="488"/>
    <cellStyle name="?鹎%U龡&amp;H齲_x0001_C铣_x0014__x0007__x0001__x0001_ 2 3 2 2 4 2" xfId="491"/>
    <cellStyle name="?鹎%U龡&amp;H齲_x0001_C铣_x0014__x0007__x0001__x0001_ 2 3 2 2 5" xfId="496"/>
    <cellStyle name="?鹎%U龡&amp;H齲_x0001_C铣_x0014__x0007__x0001__x0001_ 2 3 2 2_2015财政决算公开" xfId="547"/>
    <cellStyle name="?鹎%U龡&amp;H齲_x0001_C铣_x0014__x0007__x0001__x0001_ 2 3 2 3" xfId="548"/>
    <cellStyle name="?鹎%U龡&amp;H齲_x0001_C铣_x0014__x0007__x0001__x0001_ 2 3 2 3 2" xfId="35"/>
    <cellStyle name="?鹎%U龡&amp;H齲_x0001_C铣_x0014__x0007__x0001__x0001_ 2 3 2 3 2 2" xfId="286"/>
    <cellStyle name="?鹎%U龡&amp;H齲_x0001_C铣_x0014__x0007__x0001__x0001_ 2 3 2 3 3" xfId="506"/>
    <cellStyle name="?鹎%U龡&amp;H齲_x0001_C铣_x0014__x0007__x0001__x0001_ 2 3 2 3 3 2" xfId="313"/>
    <cellStyle name="?鹎%U龡&amp;H齲_x0001_C铣_x0014__x0007__x0001__x0001_ 2 3 2 3 4" xfId="513"/>
    <cellStyle name="?鹎%U龡&amp;H齲_x0001_C铣_x0014__x0007__x0001__x0001_ 2 3 2 3_2015财政决算公开" xfId="549"/>
    <cellStyle name="?鹎%U龡&amp;H齲_x0001_C铣_x0014__x0007__x0001__x0001_ 2 3 2 4" xfId="552"/>
    <cellStyle name="?鹎%U龡&amp;H齲_x0001_C铣_x0014__x0007__x0001__x0001_ 2 3 2 4 2" xfId="553"/>
    <cellStyle name="?鹎%U龡&amp;H齲_x0001_C铣_x0014__x0007__x0001__x0001_ 2 3 2 4 2 2" xfId="556"/>
    <cellStyle name="?鹎%U龡&amp;H齲_x0001_C铣_x0014__x0007__x0001__x0001_ 2 3 2 4 3" xfId="142"/>
    <cellStyle name="?鹎%U龡&amp;H齲_x0001_C铣_x0014__x0007__x0001__x0001_ 2 3 2 4 3 2" xfId="147"/>
    <cellStyle name="?鹎%U龡&amp;H齲_x0001_C铣_x0014__x0007__x0001__x0001_ 2 3 2 4 4" xfId="155"/>
    <cellStyle name="?鹎%U龡&amp;H齲_x0001_C铣_x0014__x0007__x0001__x0001_ 2 3 2 4 4 2" xfId="371"/>
    <cellStyle name="?鹎%U龡&amp;H齲_x0001_C铣_x0014__x0007__x0001__x0001_ 2 3 2 4 5" xfId="368"/>
    <cellStyle name="?鹎%U龡&amp;H齲_x0001_C铣_x0014__x0007__x0001__x0001_ 2 3 2 4_2015财政决算公开" xfId="560"/>
    <cellStyle name="?鹎%U龡&amp;H齲_x0001_C铣_x0014__x0007__x0001__x0001_ 2 3 2 5" xfId="561"/>
    <cellStyle name="?鹎%U龡&amp;H齲_x0001_C铣_x0014__x0007__x0001__x0001_ 2 3 2 5 2" xfId="562"/>
    <cellStyle name="?鹎%U龡&amp;H齲_x0001_C铣_x0014__x0007__x0001__x0001_ 2 3 2 6" xfId="563"/>
    <cellStyle name="?鹎%U龡&amp;H齲_x0001_C铣_x0014__x0007__x0001__x0001_ 2 3 2 6 2" xfId="564"/>
    <cellStyle name="?鹎%U龡&amp;H齲_x0001_C铣_x0014__x0007__x0001__x0001_ 2 3 2 7" xfId="568"/>
    <cellStyle name="?鹎%U龡&amp;H齲_x0001_C铣_x0014__x0007__x0001__x0001_ 2 3 2 7 2" xfId="570"/>
    <cellStyle name="?鹎%U龡&amp;H齲_x0001_C铣_x0014__x0007__x0001__x0001_ 2 3 2 8" xfId="328"/>
    <cellStyle name="?鹎%U龡&amp;H齲_x0001_C铣_x0014__x0007__x0001__x0001_ 2 3 2_2015财政决算公开" xfId="85"/>
    <cellStyle name="?鹎%U龡&amp;H齲_x0001_C铣_x0014__x0007__x0001__x0001_ 2 3 3" xfId="571"/>
    <cellStyle name="?鹎%U龡&amp;H齲_x0001_C铣_x0014__x0007__x0001__x0001_ 2 3 3 2" xfId="572"/>
    <cellStyle name="?鹎%U龡&amp;H齲_x0001_C铣_x0014__x0007__x0001__x0001_ 2 3 3 2 2" xfId="323"/>
    <cellStyle name="?鹎%U龡&amp;H齲_x0001_C铣_x0014__x0007__x0001__x0001_ 2 3 3 3" xfId="573"/>
    <cellStyle name="?鹎%U龡&amp;H齲_x0001_C铣_x0014__x0007__x0001__x0001_ 2 3 3 3 2" xfId="574"/>
    <cellStyle name="?鹎%U龡&amp;H齲_x0001_C铣_x0014__x0007__x0001__x0001_ 2 3 3 4" xfId="25"/>
    <cellStyle name="?鹎%U龡&amp;H齲_x0001_C铣_x0014__x0007__x0001__x0001_ 2 3 3 4 2" xfId="575"/>
    <cellStyle name="?鹎%U龡&amp;H齲_x0001_C铣_x0014__x0007__x0001__x0001_ 2 3 3 5" xfId="577"/>
    <cellStyle name="?鹎%U龡&amp;H齲_x0001_C铣_x0014__x0007__x0001__x0001_ 2 3 3_2015财政决算公开" xfId="581"/>
    <cellStyle name="?鹎%U龡&amp;H齲_x0001_C铣_x0014__x0007__x0001__x0001_ 2 3 4" xfId="583"/>
    <cellStyle name="?鹎%U龡&amp;H齲_x0001_C铣_x0014__x0007__x0001__x0001_ 2 3 4 2" xfId="584"/>
    <cellStyle name="?鹎%U龡&amp;H齲_x0001_C铣_x0014__x0007__x0001__x0001_ 2 3 4 2 2" xfId="587"/>
    <cellStyle name="?鹎%U龡&amp;H齲_x0001_C铣_x0014__x0007__x0001__x0001_ 2 3 4 3" xfId="589"/>
    <cellStyle name="?鹎%U龡&amp;H齲_x0001_C铣_x0014__x0007__x0001__x0001_ 2 3 4 3 2" xfId="242"/>
    <cellStyle name="?鹎%U龡&amp;H齲_x0001_C铣_x0014__x0007__x0001__x0001_ 2 3 4 4" xfId="590"/>
    <cellStyle name="?鹎%U龡&amp;H齲_x0001_C铣_x0014__x0007__x0001__x0001_ 2 3 4 4 2" xfId="592"/>
    <cellStyle name="?鹎%U龡&amp;H齲_x0001_C铣_x0014__x0007__x0001__x0001_ 2 3 4 5" xfId="594"/>
    <cellStyle name="?鹎%U龡&amp;H齲_x0001_C铣_x0014__x0007__x0001__x0001_ 2 3 4_2015财政决算公开" xfId="555"/>
    <cellStyle name="?鹎%U龡&amp;H齲_x0001_C铣_x0014__x0007__x0001__x0001_ 2 3 5" xfId="597"/>
    <cellStyle name="?鹎%U龡&amp;H齲_x0001_C铣_x0014__x0007__x0001__x0001_ 2 3 5 2" xfId="33"/>
    <cellStyle name="?鹎%U龡&amp;H齲_x0001_C铣_x0014__x0007__x0001__x0001_ 2 3 5 2 2" xfId="601"/>
    <cellStyle name="?鹎%U龡&amp;H齲_x0001_C铣_x0014__x0007__x0001__x0001_ 2 3 5 3" xfId="21"/>
    <cellStyle name="?鹎%U龡&amp;H齲_x0001_C铣_x0014__x0007__x0001__x0001_ 2 3 5 3 2" xfId="605"/>
    <cellStyle name="?鹎%U龡&amp;H齲_x0001_C铣_x0014__x0007__x0001__x0001_ 2 3 5 4" xfId="51"/>
    <cellStyle name="?鹎%U龡&amp;H齲_x0001_C铣_x0014__x0007__x0001__x0001_ 2 3 5_2015财政决算公开" xfId="609"/>
    <cellStyle name="?鹎%U龡&amp;H齲_x0001_C铣_x0014__x0007__x0001__x0001_ 2 3 6" xfId="612"/>
    <cellStyle name="?鹎%U龡&amp;H齲_x0001_C铣_x0014__x0007__x0001__x0001_ 2 3 6 2" xfId="614"/>
    <cellStyle name="?鹎%U龡&amp;H齲_x0001_C铣_x0014__x0007__x0001__x0001_ 2 3 6 2 2" xfId="616"/>
    <cellStyle name="?鹎%U龡&amp;H齲_x0001_C铣_x0014__x0007__x0001__x0001_ 2 3 6 3" xfId="619"/>
    <cellStyle name="?鹎%U龡&amp;H齲_x0001_C铣_x0014__x0007__x0001__x0001_ 2 3 6 3 2" xfId="621"/>
    <cellStyle name="?鹎%U龡&amp;H齲_x0001_C铣_x0014__x0007__x0001__x0001_ 2 3 6 4" xfId="622"/>
    <cellStyle name="?鹎%U龡&amp;H齲_x0001_C铣_x0014__x0007__x0001__x0001_ 2 3 6 4 2" xfId="627"/>
    <cellStyle name="?鹎%U龡&amp;H齲_x0001_C铣_x0014__x0007__x0001__x0001_ 2 3 6 5" xfId="47"/>
    <cellStyle name="?鹎%U龡&amp;H齲_x0001_C铣_x0014__x0007__x0001__x0001_ 2 3 6_2015财政决算公开" xfId="263"/>
    <cellStyle name="?鹎%U龡&amp;H齲_x0001_C铣_x0014__x0007__x0001__x0001_ 2 3 7" xfId="631"/>
    <cellStyle name="?鹎%U龡&amp;H齲_x0001_C铣_x0014__x0007__x0001__x0001_ 2 3 7 2" xfId="634"/>
    <cellStyle name="?鹎%U龡&amp;H齲_x0001_C铣_x0014__x0007__x0001__x0001_ 2 3 8" xfId="639"/>
    <cellStyle name="?鹎%U龡&amp;H齲_x0001_C铣_x0014__x0007__x0001__x0001_ 2 3 8 2" xfId="643"/>
    <cellStyle name="?鹎%U龡&amp;H齲_x0001_C铣_x0014__x0007__x0001__x0001_ 2 3 9" xfId="646"/>
    <cellStyle name="?鹎%U龡&amp;H齲_x0001_C铣_x0014__x0007__x0001__x0001_ 2 3 9 2" xfId="648"/>
    <cellStyle name="?鹎%U龡&amp;H齲_x0001_C铣_x0014__x0007__x0001__x0001_ 2 3_2015财政决算公开" xfId="585"/>
    <cellStyle name="?鹎%U龡&amp;H齲_x0001_C铣_x0014__x0007__x0001__x0001_ 2 4" xfId="391"/>
    <cellStyle name="?鹎%U龡&amp;H齲_x0001_C铣_x0014__x0007__x0001__x0001_ 2 4 10" xfId="518"/>
    <cellStyle name="?鹎%U龡&amp;H齲_x0001_C铣_x0014__x0007__x0001__x0001_ 2 4 2" xfId="649"/>
    <cellStyle name="?鹎%U龡&amp;H齲_x0001_C铣_x0014__x0007__x0001__x0001_ 2 4 2 2" xfId="72"/>
    <cellStyle name="?鹎%U龡&amp;H齲_x0001_C铣_x0014__x0007__x0001__x0001_ 2 4 2 2 2" xfId="655"/>
    <cellStyle name="?鹎%U龡&amp;H齲_x0001_C铣_x0014__x0007__x0001__x0001_ 2 4 2 2 2 2" xfId="657"/>
    <cellStyle name="?鹎%U龡&amp;H齲_x0001_C铣_x0014__x0007__x0001__x0001_ 2 4 2 2 3" xfId="662"/>
    <cellStyle name="?鹎%U龡&amp;H齲_x0001_C铣_x0014__x0007__x0001__x0001_ 2 4 2 2 3 2" xfId="666"/>
    <cellStyle name="?鹎%U龡&amp;H齲_x0001_C铣_x0014__x0007__x0001__x0001_ 2 4 2 2 4" xfId="672"/>
    <cellStyle name="?鹎%U龡&amp;H齲_x0001_C铣_x0014__x0007__x0001__x0001_ 2 4 2 2 4 2" xfId="677"/>
    <cellStyle name="?鹎%U龡&amp;H齲_x0001_C铣_x0014__x0007__x0001__x0001_ 2 4 2 2 5" xfId="238"/>
    <cellStyle name="?鹎%U龡&amp;H齲_x0001_C铣_x0014__x0007__x0001__x0001_ 2 4 2 2_2015财政决算公开" xfId="439"/>
    <cellStyle name="?鹎%U龡&amp;H齲_x0001_C铣_x0014__x0007__x0001__x0001_ 2 4 2 3" xfId="680"/>
    <cellStyle name="?鹎%U龡&amp;H齲_x0001_C铣_x0014__x0007__x0001__x0001_ 2 4 2 3 2" xfId="153"/>
    <cellStyle name="?鹎%U龡&amp;H齲_x0001_C铣_x0014__x0007__x0001__x0001_ 2 4 2 3 2 2" xfId="162"/>
    <cellStyle name="?鹎%U龡&amp;H齲_x0001_C铣_x0014__x0007__x0001__x0001_ 2 4 2 3 3" xfId="173"/>
    <cellStyle name="?鹎%U龡&amp;H齲_x0001_C铣_x0014__x0007__x0001__x0001_ 2 4 2 3 3 2" xfId="139"/>
    <cellStyle name="?鹎%U龡&amp;H齲_x0001_C铣_x0014__x0007__x0001__x0001_ 2 4 2 3 4" xfId="181"/>
    <cellStyle name="?鹎%U龡&amp;H齲_x0001_C铣_x0014__x0007__x0001__x0001_ 2 4 2 3_2015财政决算公开" xfId="685"/>
    <cellStyle name="?鹎%U龡&amp;H齲_x0001_C铣_x0014__x0007__x0001__x0001_ 2 4 2 4" xfId="686"/>
    <cellStyle name="?鹎%U龡&amp;H齲_x0001_C铣_x0014__x0007__x0001__x0001_ 2 4 2 4 2" xfId="687"/>
    <cellStyle name="?鹎%U龡&amp;H齲_x0001_C铣_x0014__x0007__x0001__x0001_ 2 4 2 4 2 2" xfId="688"/>
    <cellStyle name="?鹎%U龡&amp;H齲_x0001_C铣_x0014__x0007__x0001__x0001_ 2 4 2 4 3" xfId="692"/>
    <cellStyle name="?鹎%U龡&amp;H齲_x0001_C铣_x0014__x0007__x0001__x0001_ 2 4 2 4 3 2" xfId="699"/>
    <cellStyle name="?鹎%U龡&amp;H齲_x0001_C铣_x0014__x0007__x0001__x0001_ 2 4 2 4 4" xfId="706"/>
    <cellStyle name="?鹎%U龡&amp;H齲_x0001_C铣_x0014__x0007__x0001__x0001_ 2 4 2 4 4 2" xfId="711"/>
    <cellStyle name="?鹎%U龡&amp;H齲_x0001_C铣_x0014__x0007__x0001__x0001_ 2 4 2 4 5" xfId="260"/>
    <cellStyle name="?鹎%U龡&amp;H齲_x0001_C铣_x0014__x0007__x0001__x0001_ 2 4 2 4_2015财政决算公开" xfId="713"/>
    <cellStyle name="?鹎%U龡&amp;H齲_x0001_C铣_x0014__x0007__x0001__x0001_ 2 4 2 5" xfId="714"/>
    <cellStyle name="?鹎%U龡&amp;H齲_x0001_C铣_x0014__x0007__x0001__x0001_ 2 4 2 5 2" xfId="27"/>
    <cellStyle name="?鹎%U龡&amp;H齲_x0001_C铣_x0014__x0007__x0001__x0001_ 2 4 2 6" xfId="656"/>
    <cellStyle name="?鹎%U龡&amp;H齲_x0001_C铣_x0014__x0007__x0001__x0001_ 2 4 2 6 2" xfId="715"/>
    <cellStyle name="?鹎%U龡&amp;H齲_x0001_C铣_x0014__x0007__x0001__x0001_ 2 4 2 7" xfId="719"/>
    <cellStyle name="?鹎%U龡&amp;H齲_x0001_C铣_x0014__x0007__x0001__x0001_ 2 4 2 7 2" xfId="722"/>
    <cellStyle name="?鹎%U龡&amp;H齲_x0001_C铣_x0014__x0007__x0001__x0001_ 2 4 2 8" xfId="343"/>
    <cellStyle name="?鹎%U龡&amp;H齲_x0001_C铣_x0014__x0007__x0001__x0001_ 2 4 2_2015财政决算公开" xfId="723"/>
    <cellStyle name="?鹎%U龡&amp;H齲_x0001_C铣_x0014__x0007__x0001__x0001_ 2 4 3" xfId="726"/>
    <cellStyle name="?鹎%U龡&amp;H齲_x0001_C铣_x0014__x0007__x0001__x0001_ 2 4 3 2" xfId="728"/>
    <cellStyle name="?鹎%U龡&amp;H齲_x0001_C铣_x0014__x0007__x0001__x0001_ 2 4 3 2 2" xfId="731"/>
    <cellStyle name="?鹎%U龡&amp;H齲_x0001_C铣_x0014__x0007__x0001__x0001_ 2 4 3 3" xfId="733"/>
    <cellStyle name="?鹎%U龡&amp;H齲_x0001_C铣_x0014__x0007__x0001__x0001_ 2 4 3 3 2" xfId="734"/>
    <cellStyle name="?鹎%U龡&amp;H齲_x0001_C铣_x0014__x0007__x0001__x0001_ 2 4 3 4" xfId="736"/>
    <cellStyle name="?鹎%U龡&amp;H齲_x0001_C铣_x0014__x0007__x0001__x0001_ 2 4 3 4 2" xfId="738"/>
    <cellStyle name="?鹎%U龡&amp;H齲_x0001_C铣_x0014__x0007__x0001__x0001_ 2 4 3 5" xfId="741"/>
    <cellStyle name="?鹎%U龡&amp;H齲_x0001_C铣_x0014__x0007__x0001__x0001_ 2 4 3_2015财政决算公开" xfId="745"/>
    <cellStyle name="?鹎%U龡&amp;H齲_x0001_C铣_x0014__x0007__x0001__x0001_ 2 4 4" xfId="747"/>
    <cellStyle name="?鹎%U龡&amp;H齲_x0001_C铣_x0014__x0007__x0001__x0001_ 2 4 4 2" xfId="749"/>
    <cellStyle name="?鹎%U龡&amp;H齲_x0001_C铣_x0014__x0007__x0001__x0001_ 2 4 4 2 2" xfId="467"/>
    <cellStyle name="?鹎%U龡&amp;H齲_x0001_C铣_x0014__x0007__x0001__x0001_ 2 4 4 3" xfId="751"/>
    <cellStyle name="?鹎%U龡&amp;H齲_x0001_C铣_x0014__x0007__x0001__x0001_ 2 4 4 3 2" xfId="77"/>
    <cellStyle name="?鹎%U龡&amp;H齲_x0001_C铣_x0014__x0007__x0001__x0001_ 2 4 4 4" xfId="754"/>
    <cellStyle name="?鹎%U龡&amp;H齲_x0001_C铣_x0014__x0007__x0001__x0001_ 2 4 4 4 2" xfId="524"/>
    <cellStyle name="?鹎%U龡&amp;H齲_x0001_C铣_x0014__x0007__x0001__x0001_ 2 4 4 5" xfId="756"/>
    <cellStyle name="?鹎%U龡&amp;H齲_x0001_C铣_x0014__x0007__x0001__x0001_ 2 4 4_2015财政决算公开" xfId="757"/>
    <cellStyle name="?鹎%U龡&amp;H齲_x0001_C铣_x0014__x0007__x0001__x0001_ 2 4 5" xfId="764"/>
    <cellStyle name="?鹎%U龡&amp;H齲_x0001_C铣_x0014__x0007__x0001__x0001_ 2 4 5 2" xfId="766"/>
    <cellStyle name="?鹎%U龡&amp;H齲_x0001_C铣_x0014__x0007__x0001__x0001_ 2 4 5 2 2" xfId="109"/>
    <cellStyle name="?鹎%U龡&amp;H齲_x0001_C铣_x0014__x0007__x0001__x0001_ 2 4 5 3" xfId="769"/>
    <cellStyle name="?鹎%U龡&amp;H齲_x0001_C铣_x0014__x0007__x0001__x0001_ 2 4 5 3 2" xfId="45"/>
    <cellStyle name="?鹎%U龡&amp;H齲_x0001_C铣_x0014__x0007__x0001__x0001_ 2 4 5 4" xfId="471"/>
    <cellStyle name="?鹎%U龡&amp;H齲_x0001_C铣_x0014__x0007__x0001__x0001_ 2 4 5_2015财政决算公开" xfId="626"/>
    <cellStyle name="?鹎%U龡&amp;H齲_x0001_C铣_x0014__x0007__x0001__x0001_ 2 4 6" xfId="771"/>
    <cellStyle name="?鹎%U龡&amp;H齲_x0001_C铣_x0014__x0007__x0001__x0001_ 2 4 6 2" xfId="774"/>
    <cellStyle name="?鹎%U龡&amp;H齲_x0001_C铣_x0014__x0007__x0001__x0001_ 2 4 6 2 2" xfId="779"/>
    <cellStyle name="?鹎%U龡&amp;H齲_x0001_C铣_x0014__x0007__x0001__x0001_ 2 4 6 3" xfId="782"/>
    <cellStyle name="?鹎%U龡&amp;H齲_x0001_C铣_x0014__x0007__x0001__x0001_ 2 4 6 3 2" xfId="789"/>
    <cellStyle name="?鹎%U龡&amp;H齲_x0001_C铣_x0014__x0007__x0001__x0001_ 2 4 6 4" xfId="791"/>
    <cellStyle name="?鹎%U龡&amp;H齲_x0001_C铣_x0014__x0007__x0001__x0001_ 2 4 6 4 2" xfId="794"/>
    <cellStyle name="?鹎%U龡&amp;H齲_x0001_C铣_x0014__x0007__x0001__x0001_ 2 4 6 5" xfId="784"/>
    <cellStyle name="?鹎%U龡&amp;H齲_x0001_C铣_x0014__x0007__x0001__x0001_ 2 4 6_2015财政决算公开" xfId="796"/>
    <cellStyle name="?鹎%U龡&amp;H齲_x0001_C铣_x0014__x0007__x0001__x0001_ 2 4 7" xfId="799"/>
    <cellStyle name="?鹎%U龡&amp;H齲_x0001_C铣_x0014__x0007__x0001__x0001_ 2 4 7 2" xfId="253"/>
    <cellStyle name="?鹎%U龡&amp;H齲_x0001_C铣_x0014__x0007__x0001__x0001_ 2 4 8" xfId="62"/>
    <cellStyle name="?鹎%U龡&amp;H齲_x0001_C铣_x0014__x0007__x0001__x0001_ 2 4 8 2" xfId="802"/>
    <cellStyle name="?鹎%U龡&amp;H齲_x0001_C铣_x0014__x0007__x0001__x0001_ 2 4 9" xfId="804"/>
    <cellStyle name="?鹎%U龡&amp;H齲_x0001_C铣_x0014__x0007__x0001__x0001_ 2 4 9 2" xfId="79"/>
    <cellStyle name="?鹎%U龡&amp;H齲_x0001_C铣_x0014__x0007__x0001__x0001_ 2 4_2015财政决算公开" xfId="806"/>
    <cellStyle name="?鹎%U龡&amp;H齲_x0001_C铣_x0014__x0007__x0001__x0001_ 2 5" xfId="742"/>
    <cellStyle name="?鹎%U龡&amp;H齲_x0001_C铣_x0014__x0007__x0001__x0001_ 2 5 2" xfId="807"/>
    <cellStyle name="?鹎%U龡&amp;H齲_x0001_C铣_x0014__x0007__x0001__x0001_ 2 5 2 2" xfId="16"/>
    <cellStyle name="?鹎%U龡&amp;H齲_x0001_C铣_x0014__x0007__x0001__x0001_ 2 5 3" xfId="69"/>
    <cellStyle name="?鹎%U龡&amp;H齲_x0001_C铣_x0014__x0007__x0001__x0001_ 2 5 3 2" xfId="650"/>
    <cellStyle name="?鹎%U龡&amp;H齲_x0001_C铣_x0014__x0007__x0001__x0001_ 2 5 4" xfId="679"/>
    <cellStyle name="?鹎%U龡&amp;H齲_x0001_C铣_x0014__x0007__x0001__x0001_ 2 5_2015财政决算公开" xfId="810"/>
    <cellStyle name="?鹎%U龡&amp;H齲_x0001_C铣_x0014__x0007__x0001__x0001_ 2 6" xfId="814"/>
    <cellStyle name="?鹎%U龡&amp;H齲_x0001_C铣_x0014__x0007__x0001__x0001_ 2 6 2" xfId="816"/>
    <cellStyle name="?鹎%U龡&amp;H齲_x0001_C铣_x0014__x0007__x0001__x0001_ 2 7" xfId="818"/>
    <cellStyle name="?鹎%U龡&amp;H齲_x0001_C铣_x0014__x0007__x0001__x0001_ 2 7 2" xfId="820"/>
    <cellStyle name="?鹎%U龡&amp;H齲_x0001_C铣_x0014__x0007__x0001__x0001_ 2 8" xfId="822"/>
    <cellStyle name="?鹎%U龡&amp;H齲_x0001_C铣_x0014__x0007__x0001__x0001_ 3" xfId="11"/>
    <cellStyle name="?鹎%U龡&amp;H齲_x0001_C铣_x0014__x0007__x0001__x0001_ 3 10" xfId="41"/>
    <cellStyle name="?鹎%U龡&amp;H齲_x0001_C铣_x0014__x0007__x0001__x0001_ 3 2" xfId="636"/>
    <cellStyle name="?鹎%U龡&amp;H齲_x0001_C铣_x0014__x0007__x0001__x0001_ 3 2 10" xfId="824"/>
    <cellStyle name="?鹎%U龡&amp;H齲_x0001_C铣_x0014__x0007__x0001__x0001_ 3 2 10 2" xfId="826"/>
    <cellStyle name="?鹎%U龡&amp;H齲_x0001_C铣_x0014__x0007__x0001__x0001_ 3 2 11" xfId="827"/>
    <cellStyle name="?鹎%U龡&amp;H齲_x0001_C铣_x0014__x0007__x0001__x0001_ 3 2 2" xfId="640"/>
    <cellStyle name="?鹎%U龡&amp;H齲_x0001_C铣_x0014__x0007__x0001__x0001_ 3 2 2 10" xfId="828"/>
    <cellStyle name="?鹎%U龡&amp;H齲_x0001_C铣_x0014__x0007__x0001__x0001_ 3 2 2 2" xfId="835"/>
    <cellStyle name="?鹎%U龡&amp;H齲_x0001_C铣_x0014__x0007__x0001__x0001_ 3 2 2 2 2" xfId="840"/>
    <cellStyle name="?鹎%U龡&amp;H齲_x0001_C铣_x0014__x0007__x0001__x0001_ 3 2 2 2 2 2" xfId="427"/>
    <cellStyle name="?鹎%U龡&amp;H齲_x0001_C铣_x0014__x0007__x0001__x0001_ 3 2 2 2 2 2 2" xfId="99"/>
    <cellStyle name="?鹎%U龡&amp;H齲_x0001_C铣_x0014__x0007__x0001__x0001_ 3 2 2 2 2 3" xfId="430"/>
    <cellStyle name="?鹎%U龡&amp;H齲_x0001_C铣_x0014__x0007__x0001__x0001_ 3 2 2 2 2 3 2" xfId="433"/>
    <cellStyle name="?鹎%U龡&amp;H齲_x0001_C铣_x0014__x0007__x0001__x0001_ 3 2 2 2 2 4" xfId="301"/>
    <cellStyle name="?鹎%U龡&amp;H齲_x0001_C铣_x0014__x0007__x0001__x0001_ 3 2 2 2 2 4 2" xfId="559"/>
    <cellStyle name="?鹎%U龡&amp;H齲_x0001_C铣_x0014__x0007__x0001__x0001_ 3 2 2 2 2 5" xfId="43"/>
    <cellStyle name="?鹎%U龡&amp;H齲_x0001_C铣_x0014__x0007__x0001__x0001_ 3 2 2 2 2_2015财政决算公开" xfId="834"/>
    <cellStyle name="?鹎%U龡&amp;H齲_x0001_C铣_x0014__x0007__x0001__x0001_ 3 2 2 2 3" xfId="846"/>
    <cellStyle name="?鹎%U龡&amp;H齲_x0001_C铣_x0014__x0007__x0001__x0001_ 3 2 2 2 3 2" xfId="849"/>
    <cellStyle name="?鹎%U龡&amp;H齲_x0001_C铣_x0014__x0007__x0001__x0001_ 3 2 2 2 3 2 2" xfId="813"/>
    <cellStyle name="?鹎%U龡&amp;H齲_x0001_C铣_x0014__x0007__x0001__x0001_ 3 2 2 2 3 3" xfId="851"/>
    <cellStyle name="?鹎%U龡&amp;H齲_x0001_C铣_x0014__x0007__x0001__x0001_ 3 2 2 2 3 3 2" xfId="853"/>
    <cellStyle name="?鹎%U龡&amp;H齲_x0001_C铣_x0014__x0007__x0001__x0001_ 3 2 2 2 3 4" xfId="310"/>
    <cellStyle name="?鹎%U龡&amp;H齲_x0001_C铣_x0014__x0007__x0001__x0001_ 3 2 2 2 3_2015财政决算公开" xfId="400"/>
    <cellStyle name="?鹎%U龡&amp;H齲_x0001_C铣_x0014__x0007__x0001__x0001_ 3 2 2 2 4" xfId="207"/>
    <cellStyle name="?鹎%U龡&amp;H齲_x0001_C铣_x0014__x0007__x0001__x0001_ 3 2 2 2 4 2" xfId="212"/>
    <cellStyle name="?鹎%U龡&amp;H齲_x0001_C铣_x0014__x0007__x0001__x0001_ 3 2 2 2 4 2 2" xfId="683"/>
    <cellStyle name="?鹎%U龡&amp;H齲_x0001_C铣_x0014__x0007__x0001__x0001_ 3 2 2 2 4 3" xfId="855"/>
    <cellStyle name="?鹎%U龡&amp;H齲_x0001_C铣_x0014__x0007__x0001__x0001_ 3 2 2 2 4 3 2" xfId="859"/>
    <cellStyle name="?鹎%U龡&amp;H齲_x0001_C铣_x0014__x0007__x0001__x0001_ 3 2 2 2 4 4" xfId="861"/>
    <cellStyle name="?鹎%U龡&amp;H齲_x0001_C铣_x0014__x0007__x0001__x0001_ 3 2 2 2 4 4 2" xfId="864"/>
    <cellStyle name="?鹎%U龡&amp;H齲_x0001_C铣_x0014__x0007__x0001__x0001_ 3 2 2 2 4 5" xfId="445"/>
    <cellStyle name="?鹎%U龡&amp;H齲_x0001_C铣_x0014__x0007__x0001__x0001_ 3 2 2 2 4_2015财政决算公开" xfId="866"/>
    <cellStyle name="?鹎%U龡&amp;H齲_x0001_C铣_x0014__x0007__x0001__x0001_ 3 2 2 2 5" xfId="55"/>
    <cellStyle name="?鹎%U龡&amp;H齲_x0001_C铣_x0014__x0007__x0001__x0001_ 3 2 2 2 5 2" xfId="81"/>
    <cellStyle name="?鹎%U龡&amp;H齲_x0001_C铣_x0014__x0007__x0001__x0001_ 3 2 2 2 6" xfId="218"/>
    <cellStyle name="?鹎%U龡&amp;H齲_x0001_C铣_x0014__x0007__x0001__x0001_ 3 2 2 2 6 2" xfId="869"/>
    <cellStyle name="?鹎%U龡&amp;H齲_x0001_C铣_x0014__x0007__x0001__x0001_ 3 2 2 2 7" xfId="871"/>
    <cellStyle name="?鹎%U龡&amp;H齲_x0001_C铣_x0014__x0007__x0001__x0001_ 3 2 2 2 7 2" xfId="476"/>
    <cellStyle name="?鹎%U龡&amp;H齲_x0001_C铣_x0014__x0007__x0001__x0001_ 3 2 2 2 8" xfId="418"/>
    <cellStyle name="?鹎%U龡&amp;H齲_x0001_C铣_x0014__x0007__x0001__x0001_ 3 2 2 2_2015财政决算公开" xfId="877"/>
    <cellStyle name="?鹎%U龡&amp;H齲_x0001_C铣_x0014__x0007__x0001__x0001_ 3 2 2 3" xfId="580"/>
    <cellStyle name="?鹎%U龡&amp;H齲_x0001_C铣_x0014__x0007__x0001__x0001_ 3 2 2 3 2" xfId="881"/>
    <cellStyle name="?鹎%U龡&amp;H齲_x0001_C铣_x0014__x0007__x0001__x0001_ 3 2 2 3 2 2" xfId="358"/>
    <cellStyle name="?鹎%U龡&amp;H齲_x0001_C铣_x0014__x0007__x0001__x0001_ 3 2 2 3 3" xfId="883"/>
    <cellStyle name="?鹎%U龡&amp;H齲_x0001_C铣_x0014__x0007__x0001__x0001_ 3 2 2 3 3 2" xfId="546"/>
    <cellStyle name="?鹎%U龡&amp;H齲_x0001_C铣_x0014__x0007__x0001__x0001_ 3 2 2 3 4" xfId="222"/>
    <cellStyle name="?鹎%U龡&amp;H齲_x0001_C铣_x0014__x0007__x0001__x0001_ 3 2 2 3 4 2" xfId="118"/>
    <cellStyle name="?鹎%U龡&amp;H齲_x0001_C铣_x0014__x0007__x0001__x0001_ 3 2 2 3 5" xfId="164"/>
    <cellStyle name="?鹎%U龡&amp;H齲_x0001_C铣_x0014__x0007__x0001__x0001_ 3 2 2 3_2015财政决算公开" xfId="30"/>
    <cellStyle name="?鹎%U龡&amp;H齲_x0001_C铣_x0014__x0007__x0001__x0001_ 3 2 2 4" xfId="886"/>
    <cellStyle name="?鹎%U龡&amp;H齲_x0001_C铣_x0014__x0007__x0001__x0001_ 3 2 2 4 2" xfId="661"/>
    <cellStyle name="?鹎%U龡&amp;H齲_x0001_C铣_x0014__x0007__x0001__x0001_ 3 2 2 4 2 2" xfId="665"/>
    <cellStyle name="?鹎%U龡&amp;H齲_x0001_C铣_x0014__x0007__x0001__x0001_ 3 2 2 4 3" xfId="670"/>
    <cellStyle name="?鹎%U龡&amp;H齲_x0001_C铣_x0014__x0007__x0001__x0001_ 3 2 2 4 3 2" xfId="676"/>
    <cellStyle name="?鹎%U龡&amp;H齲_x0001_C铣_x0014__x0007__x0001__x0001_ 3 2 2 4 4" xfId="237"/>
    <cellStyle name="?鹎%U龡&amp;H齲_x0001_C铣_x0014__x0007__x0001__x0001_ 3 2 2 4 4 2" xfId="888"/>
    <cellStyle name="?鹎%U龡&amp;H齲_x0001_C铣_x0014__x0007__x0001__x0001_ 3 2 2 4 5" xfId="138"/>
    <cellStyle name="?鹎%U龡&amp;H齲_x0001_C铣_x0014__x0007__x0001__x0001_ 3 2 2 4_2015财政决算公开" xfId="889"/>
    <cellStyle name="?鹎%U龡&amp;H齲_x0001_C铣_x0014__x0007__x0001__x0001_ 3 2 2 5" xfId="890"/>
    <cellStyle name="?鹎%U龡&amp;H齲_x0001_C铣_x0014__x0007__x0001__x0001_ 3 2 2 5 2" xfId="172"/>
    <cellStyle name="?鹎%U龡&amp;H齲_x0001_C铣_x0014__x0007__x0001__x0001_ 3 2 2 5 2 2" xfId="135"/>
    <cellStyle name="?鹎%U龡&amp;H齲_x0001_C铣_x0014__x0007__x0001__x0001_ 3 2 2 5 3" xfId="180"/>
    <cellStyle name="?鹎%U龡&amp;H齲_x0001_C铣_x0014__x0007__x0001__x0001_ 3 2 2 5 3 2" xfId="893"/>
    <cellStyle name="?鹎%U龡&amp;H齲_x0001_C铣_x0014__x0007__x0001__x0001_ 3 2 2 5 4" xfId="249"/>
    <cellStyle name="?鹎%U龡&amp;H齲_x0001_C铣_x0014__x0007__x0001__x0001_ 3 2 2 5_2015财政决算公开" xfId="566"/>
    <cellStyle name="?鹎%U龡&amp;H齲_x0001_C铣_x0014__x0007__x0001__x0001_ 3 2 2 6" xfId="894"/>
    <cellStyle name="?鹎%U龡&amp;H齲_x0001_C铣_x0014__x0007__x0001__x0001_ 3 2 2 6 2" xfId="690"/>
    <cellStyle name="?鹎%U龡&amp;H齲_x0001_C铣_x0014__x0007__x0001__x0001_ 3 2 2 6 2 2" xfId="696"/>
    <cellStyle name="?鹎%U龡&amp;H齲_x0001_C铣_x0014__x0007__x0001__x0001_ 3 2 2 6 3" xfId="702"/>
    <cellStyle name="?鹎%U龡&amp;H齲_x0001_C铣_x0014__x0007__x0001__x0001_ 3 2 2 6 3 2" xfId="708"/>
    <cellStyle name="?鹎%U龡&amp;H齲_x0001_C铣_x0014__x0007__x0001__x0001_ 3 2 2 6 4" xfId="257"/>
    <cellStyle name="?鹎%U龡&amp;H齲_x0001_C铣_x0014__x0007__x0001__x0001_ 3 2 2 6 4 2" xfId="896"/>
    <cellStyle name="?鹎%U龡&amp;H齲_x0001_C铣_x0014__x0007__x0001__x0001_ 3 2 2 6 5" xfId="898"/>
    <cellStyle name="?鹎%U龡&amp;H齲_x0001_C铣_x0014__x0007__x0001__x0001_ 3 2 2 6_2015财政决算公开" xfId="18"/>
    <cellStyle name="?鹎%U龡&amp;H齲_x0001_C铣_x0014__x0007__x0001__x0001_ 3 2 2 7" xfId="899"/>
    <cellStyle name="?鹎%U龡&amp;H齲_x0001_C铣_x0014__x0007__x0001__x0001_ 3 2 2 7 2" xfId="901"/>
    <cellStyle name="?鹎%U龡&amp;H齲_x0001_C铣_x0014__x0007__x0001__x0001_ 3 2 2 8" xfId="406"/>
    <cellStyle name="?鹎%U龡&amp;H齲_x0001_C铣_x0014__x0007__x0001__x0001_ 3 2 2 8 2" xfId="904"/>
    <cellStyle name="?鹎%U龡&amp;H齲_x0001_C铣_x0014__x0007__x0001__x0001_ 3 2 2 9" xfId="906"/>
    <cellStyle name="?鹎%U龡&amp;H齲_x0001_C铣_x0014__x0007__x0001__x0001_ 3 2 2 9 2" xfId="909"/>
    <cellStyle name="?鹎%U龡&amp;H齲_x0001_C铣_x0014__x0007__x0001__x0001_ 3 2 2_2015财政决算公开" xfId="911"/>
    <cellStyle name="?鹎%U龡&amp;H齲_x0001_C铣_x0014__x0007__x0001__x0001_ 3 2 3" xfId="912"/>
    <cellStyle name="?鹎%U龡&amp;H齲_x0001_C铣_x0014__x0007__x0001__x0001_ 3 2 3 2" xfId="913"/>
    <cellStyle name="?鹎%U龡&amp;H齲_x0001_C铣_x0014__x0007__x0001__x0001_ 3 2 3 2 2" xfId="916"/>
    <cellStyle name="?鹎%U龡&amp;H齲_x0001_C铣_x0014__x0007__x0001__x0001_ 3 2 3 2 2 2" xfId="194"/>
    <cellStyle name="?鹎%U龡&amp;H齲_x0001_C铣_x0014__x0007__x0001__x0001_ 3 2 3 2 3" xfId="918"/>
    <cellStyle name="?鹎%U龡&amp;H齲_x0001_C铣_x0014__x0007__x0001__x0001_ 3 2 3 2 3 2" xfId="216"/>
    <cellStyle name="?鹎%U龡&amp;H齲_x0001_C铣_x0014__x0007__x0001__x0001_ 3 2 3 2 4" xfId="277"/>
    <cellStyle name="?鹎%U龡&amp;H齲_x0001_C铣_x0014__x0007__x0001__x0001_ 3 2 3 2 4 2" xfId="228"/>
    <cellStyle name="?鹎%U龡&amp;H齲_x0001_C铣_x0014__x0007__x0001__x0001_ 3 2 3 2 5" xfId="919"/>
    <cellStyle name="?鹎%U龡&amp;H齲_x0001_C铣_x0014__x0007__x0001__x0001_ 3 2 3 2_2015财政决算公开" xfId="275"/>
    <cellStyle name="?鹎%U龡&amp;H齲_x0001_C铣_x0014__x0007__x0001__x0001_ 3 2 3 3" xfId="920"/>
    <cellStyle name="?鹎%U龡&amp;H齲_x0001_C铣_x0014__x0007__x0001__x0001_ 3 2 3 3 2" xfId="922"/>
    <cellStyle name="?鹎%U龡&amp;H齲_x0001_C铣_x0014__x0007__x0001__x0001_ 3 2 3 3 2 2" xfId="923"/>
    <cellStyle name="?鹎%U龡&amp;H齲_x0001_C铣_x0014__x0007__x0001__x0001_ 3 2 3 3 3" xfId="536"/>
    <cellStyle name="?鹎%U龡&amp;H齲_x0001_C铣_x0014__x0007__x0001__x0001_ 3 2 3 3 3 2" xfId="925"/>
    <cellStyle name="?鹎%U龡&amp;H齲_x0001_C铣_x0014__x0007__x0001__x0001_ 3 2 3 3 4" xfId="282"/>
    <cellStyle name="?鹎%U龡&amp;H齲_x0001_C铣_x0014__x0007__x0001__x0001_ 3 2 3 3_2015财政决算公开" xfId="862"/>
    <cellStyle name="?鹎%U龡&amp;H齲_x0001_C铣_x0014__x0007__x0001__x0001_ 3 2 3 4" xfId="185"/>
    <cellStyle name="?鹎%U龡&amp;H齲_x0001_C铣_x0014__x0007__x0001__x0001_ 3 2 3 4 2" xfId="188"/>
    <cellStyle name="?鹎%U龡&amp;H齲_x0001_C铣_x0014__x0007__x0001__x0001_ 3 2 3 4 2 2" xfId="927"/>
    <cellStyle name="?鹎%U龡&amp;H齲_x0001_C铣_x0014__x0007__x0001__x0001_ 3 2 3 4 3" xfId="875"/>
    <cellStyle name="?鹎%U龡&amp;H齲_x0001_C铣_x0014__x0007__x0001__x0001_ 3 2 3 4 3 2" xfId="930"/>
    <cellStyle name="?鹎%U龡&amp;H齲_x0001_C铣_x0014__x0007__x0001__x0001_ 3 2 3 4 4" xfId="933"/>
    <cellStyle name="?鹎%U龡&amp;H齲_x0001_C铣_x0014__x0007__x0001__x0001_ 3 2 3 4 4 2" xfId="935"/>
    <cellStyle name="?鹎%U龡&amp;H齲_x0001_C铣_x0014__x0007__x0001__x0001_ 3 2 3 4 5" xfId="694"/>
    <cellStyle name="?鹎%U龡&amp;H齲_x0001_C铣_x0014__x0007__x0001__x0001_ 3 2 3 4_2015财政决算公开" xfId="767"/>
    <cellStyle name="?鹎%U龡&amp;H齲_x0001_C铣_x0014__x0007__x0001__x0001_ 3 2 3 5" xfId="121"/>
    <cellStyle name="?鹎%U龡&amp;H齲_x0001_C铣_x0014__x0007__x0001__x0001_ 3 2 3 5 2" xfId="124"/>
    <cellStyle name="?鹎%U龡&amp;H齲_x0001_C铣_x0014__x0007__x0001__x0001_ 3 2 3 6" xfId="191"/>
    <cellStyle name="?鹎%U龡&amp;H齲_x0001_C铣_x0014__x0007__x0001__x0001_ 3 2 3 6 2" xfId="196"/>
    <cellStyle name="?鹎%U龡&amp;H齲_x0001_C铣_x0014__x0007__x0001__x0001_ 3 2 3 7" xfId="199"/>
    <cellStyle name="?鹎%U龡&amp;H齲_x0001_C铣_x0014__x0007__x0001__x0001_ 3 2 3 7 2" xfId="938"/>
    <cellStyle name="?鹎%U龡&amp;H齲_x0001_C铣_x0014__x0007__x0001__x0001_ 3 2 3 8" xfId="411"/>
    <cellStyle name="?鹎%U龡&amp;H齲_x0001_C铣_x0014__x0007__x0001__x0001_ 3 2 3_2015财政决算公开" xfId="941"/>
    <cellStyle name="?鹎%U龡&amp;H齲_x0001_C铣_x0014__x0007__x0001__x0001_ 3 2 4" xfId="830"/>
    <cellStyle name="?鹎%U龡&amp;H齲_x0001_C铣_x0014__x0007__x0001__x0001_ 3 2 4 2" xfId="837"/>
    <cellStyle name="?鹎%U龡&amp;H齲_x0001_C铣_x0014__x0007__x0001__x0001_ 3 2 4 2 2" xfId="424"/>
    <cellStyle name="?鹎%U龡&amp;H齲_x0001_C铣_x0014__x0007__x0001__x0001_ 3 2 4 3" xfId="842"/>
    <cellStyle name="?鹎%U龡&amp;H齲_x0001_C铣_x0014__x0007__x0001__x0001_ 3 2 4 3 2" xfId="847"/>
    <cellStyle name="?鹎%U龡&amp;H齲_x0001_C铣_x0014__x0007__x0001__x0001_ 3 2 4 4" xfId="205"/>
    <cellStyle name="?鹎%U龡&amp;H齲_x0001_C铣_x0014__x0007__x0001__x0001_ 3 2 4 4 2" xfId="209"/>
    <cellStyle name="?鹎%U龡&amp;H齲_x0001_C铣_x0014__x0007__x0001__x0001_ 3 2 4 5" xfId="52"/>
    <cellStyle name="?鹎%U龡&amp;H齲_x0001_C铣_x0014__x0007__x0001__x0001_ 3 2 4_2015财政决算公开" xfId="873"/>
    <cellStyle name="?鹎%U龡&amp;H齲_x0001_C铣_x0014__x0007__x0001__x0001_ 3 2 5" xfId="579"/>
    <cellStyle name="?鹎%U龡&amp;H齲_x0001_C铣_x0014__x0007__x0001__x0001_ 3 2 5 2" xfId="879"/>
    <cellStyle name="?鹎%U龡&amp;H齲_x0001_C铣_x0014__x0007__x0001__x0001_ 3 2 5 2 2" xfId="357"/>
    <cellStyle name="?鹎%U龡&amp;H齲_x0001_C铣_x0014__x0007__x0001__x0001_ 3 2 5 3" xfId="882"/>
    <cellStyle name="?鹎%U龡&amp;H齲_x0001_C铣_x0014__x0007__x0001__x0001_ 3 2 5 3 2" xfId="545"/>
    <cellStyle name="?鹎%U龡&amp;H齲_x0001_C铣_x0014__x0007__x0001__x0001_ 3 2 5 4" xfId="221"/>
    <cellStyle name="?鹎%U龡&amp;H齲_x0001_C铣_x0014__x0007__x0001__x0001_ 3 2 5 4 2" xfId="116"/>
    <cellStyle name="?鹎%U龡&amp;H齲_x0001_C铣_x0014__x0007__x0001__x0001_ 3 2 5 5" xfId="163"/>
    <cellStyle name="?鹎%U龡&amp;H齲_x0001_C铣_x0014__x0007__x0001__x0001_ 3 2 5_2015财政决算公开" xfId="29"/>
    <cellStyle name="?鹎%U龡&amp;H齲_x0001_C铣_x0014__x0007__x0001__x0001_ 3 2 6" xfId="885"/>
    <cellStyle name="?鹎%U龡&amp;H齲_x0001_C铣_x0014__x0007__x0001__x0001_ 3 2 6 2" xfId="658"/>
    <cellStyle name="?鹎%U龡&amp;H齲_x0001_C铣_x0014__x0007__x0001__x0001_ 3 2 6 2 2" xfId="663"/>
    <cellStyle name="?鹎%U龡&amp;H齲_x0001_C铣_x0014__x0007__x0001__x0001_ 3 2 6 3" xfId="667"/>
    <cellStyle name="?鹎%U龡&amp;H齲_x0001_C铣_x0014__x0007__x0001__x0001_ 3 2 6 3 2" xfId="673"/>
    <cellStyle name="?鹎%U龡&amp;H齲_x0001_C铣_x0014__x0007__x0001__x0001_ 3 2 6 4" xfId="943"/>
    <cellStyle name="?鹎%U龡&amp;H齲_x0001_C铣_x0014__x0007__x0001__x0001_ 3 2 6_2015财政决算公开" xfId="945"/>
    <cellStyle name="?鹎%U龡&amp;H齲_x0001_C铣_x0014__x0007__x0001__x0001_ 3 2 7" xfId="948"/>
    <cellStyle name="?鹎%U龡&amp;H齲_x0001_C铣_x0014__x0007__x0001__x0001_ 3 2 7 2" xfId="949"/>
    <cellStyle name="?鹎%U龡&amp;H齲_x0001_C铣_x0014__x0007__x0001__x0001_ 3 2 7 2 2" xfId="951"/>
    <cellStyle name="?鹎%U龡&amp;H齲_x0001_C铣_x0014__x0007__x0001__x0001_ 3 2 7 3" xfId="954"/>
    <cellStyle name="?鹎%U龡&amp;H齲_x0001_C铣_x0014__x0007__x0001__x0001_ 3 2 7 3 2" xfId="955"/>
    <cellStyle name="?鹎%U龡&amp;H齲_x0001_C铣_x0014__x0007__x0001__x0001_ 3 2 7 4" xfId="956"/>
    <cellStyle name="?鹎%U龡&amp;H齲_x0001_C铣_x0014__x0007__x0001__x0001_ 3 2 7 4 2" xfId="957"/>
    <cellStyle name="?鹎%U龡&amp;H齲_x0001_C铣_x0014__x0007__x0001__x0001_ 3 2 7 5" xfId="959"/>
    <cellStyle name="?鹎%U龡&amp;H齲_x0001_C铣_x0014__x0007__x0001__x0001_ 3 2 7_2015财政决算公开" xfId="960"/>
    <cellStyle name="?鹎%U龡&amp;H齲_x0001_C铣_x0014__x0007__x0001__x0001_ 3 2 8" xfId="961"/>
    <cellStyle name="?鹎%U龡&amp;H齲_x0001_C铣_x0014__x0007__x0001__x0001_ 3 2 8 2" xfId="962"/>
    <cellStyle name="?鹎%U龡&amp;H齲_x0001_C铣_x0014__x0007__x0001__x0001_ 3 2 9" xfId="963"/>
    <cellStyle name="?鹎%U龡&amp;H齲_x0001_C铣_x0014__x0007__x0001__x0001_ 3 2 9 2" xfId="964"/>
    <cellStyle name="?鹎%U龡&amp;H齲_x0001_C铣_x0014__x0007__x0001__x0001_ 3 2_2015财政决算公开" xfId="965"/>
    <cellStyle name="?鹎%U龡&amp;H齲_x0001_C铣_x0014__x0007__x0001__x0001_ 3 3" xfId="966"/>
    <cellStyle name="?鹎%U龡&amp;H齲_x0001_C铣_x0014__x0007__x0001__x0001_ 3 3 10" xfId="967"/>
    <cellStyle name="?鹎%U龡&amp;H齲_x0001_C铣_x0014__x0007__x0001__x0001_ 3 3 2" xfId="968"/>
    <cellStyle name="?鹎%U龡&amp;H齲_x0001_C铣_x0014__x0007__x0001__x0001_ 3 3 2 2" xfId="969"/>
    <cellStyle name="?鹎%U龡&amp;H齲_x0001_C铣_x0014__x0007__x0001__x0001_ 3 3 2 2 2" xfId="970"/>
    <cellStyle name="?鹎%U龡&amp;H齲_x0001_C铣_x0014__x0007__x0001__x0001_ 3 3 2 2 2 2" xfId="971"/>
    <cellStyle name="?鹎%U龡&amp;H齲_x0001_C铣_x0014__x0007__x0001__x0001_ 3 3 2 2 3" xfId="972"/>
    <cellStyle name="?鹎%U龡&amp;H齲_x0001_C铣_x0014__x0007__x0001__x0001_ 3 3 2 2 3 2" xfId="974"/>
    <cellStyle name="?鹎%U龡&amp;H齲_x0001_C铣_x0014__x0007__x0001__x0001_ 3 3 2 2 4" xfId="975"/>
    <cellStyle name="?鹎%U龡&amp;H齲_x0001_C铣_x0014__x0007__x0001__x0001_ 3 3 2 2 4 2" xfId="976"/>
    <cellStyle name="?鹎%U龡&amp;H齲_x0001_C铣_x0014__x0007__x0001__x0001_ 3 3 2 2 5" xfId="977"/>
    <cellStyle name="?鹎%U龡&amp;H齲_x0001_C铣_x0014__x0007__x0001__x0001_ 3 3 2 2_2015财政决算公开" xfId="654"/>
    <cellStyle name="?鹎%U龡&amp;H齲_x0001_C铣_x0014__x0007__x0001__x0001_ 3 3 2 3" xfId="978"/>
    <cellStyle name="?鹎%U龡&amp;H齲_x0001_C铣_x0014__x0007__x0001__x0001_ 3 3 2 3 2" xfId="979"/>
    <cellStyle name="?鹎%U龡&amp;H齲_x0001_C铣_x0014__x0007__x0001__x0001_ 3 3 2 3 2 2" xfId="980"/>
    <cellStyle name="?鹎%U龡&amp;H齲_x0001_C铣_x0014__x0007__x0001__x0001_ 3 3 2 3 3" xfId="981"/>
    <cellStyle name="?鹎%U龡&amp;H齲_x0001_C铣_x0014__x0007__x0001__x0001_ 3 3 2 3 3 2" xfId="982"/>
    <cellStyle name="?鹎%U龡&amp;H齲_x0001_C铣_x0014__x0007__x0001__x0001_ 3 3 2 3 4" xfId="983"/>
    <cellStyle name="?鹎%U龡&amp;H齲_x0001_C铣_x0014__x0007__x0001__x0001_ 3 3 2 3_2015财政决算公开" xfId="984"/>
    <cellStyle name="?鹎%U龡&amp;H齲_x0001_C铣_x0014__x0007__x0001__x0001_ 3 3 2 4" xfId="985"/>
    <cellStyle name="?鹎%U龡&amp;H齲_x0001_C铣_x0014__x0007__x0001__x0001_ 3 3 2 4 2" xfId="567"/>
    <cellStyle name="?鹎%U龡&amp;H齲_x0001_C铣_x0014__x0007__x0001__x0001_ 3 3 2 4 2 2" xfId="569"/>
    <cellStyle name="?鹎%U龡&amp;H齲_x0001_C铣_x0014__x0007__x0001__x0001_ 3 3 2 4 3" xfId="327"/>
    <cellStyle name="?鹎%U龡&amp;H齲_x0001_C铣_x0014__x0007__x0001__x0001_ 3 3 2 4 3 2" xfId="987"/>
    <cellStyle name="?鹎%U龡&amp;H齲_x0001_C铣_x0014__x0007__x0001__x0001_ 3 3 2 4 4" xfId="989"/>
    <cellStyle name="?鹎%U龡&amp;H齲_x0001_C铣_x0014__x0007__x0001__x0001_ 3 3 2 4 4 2" xfId="990"/>
    <cellStyle name="?鹎%U龡&amp;H齲_x0001_C铣_x0014__x0007__x0001__x0001_ 3 3 2 4 5" xfId="992"/>
    <cellStyle name="?鹎%U龡&amp;H齲_x0001_C铣_x0014__x0007__x0001__x0001_ 3 3 2 4_2015财政决算公开" xfId="995"/>
    <cellStyle name="?鹎%U龡&amp;H齲_x0001_C铣_x0014__x0007__x0001__x0001_ 3 3 2 5" xfId="996"/>
    <cellStyle name="?鹎%U龡&amp;H齲_x0001_C铣_x0014__x0007__x0001__x0001_ 3 3 2 5 2" xfId="1000"/>
    <cellStyle name="?鹎%U龡&amp;H齲_x0001_C铣_x0014__x0007__x0001__x0001_ 3 3 2 6" xfId="1001"/>
    <cellStyle name="?鹎%U龡&amp;H齲_x0001_C铣_x0014__x0007__x0001__x0001_ 3 3 2 6 2" xfId="1003"/>
    <cellStyle name="?鹎%U龡&amp;H齲_x0001_C铣_x0014__x0007__x0001__x0001_ 3 3 2 7" xfId="1005"/>
    <cellStyle name="?鹎%U龡&amp;H齲_x0001_C铣_x0014__x0007__x0001__x0001_ 3 3 2 7 2" xfId="1007"/>
    <cellStyle name="?鹎%U龡&amp;H齲_x0001_C铣_x0014__x0007__x0001__x0001_ 3 3 2 8" xfId="1011"/>
    <cellStyle name="?鹎%U龡&amp;H齲_x0001_C铣_x0014__x0007__x0001__x0001_ 3 3 2_2015财政决算公开" xfId="1012"/>
    <cellStyle name="?鹎%U龡&amp;H齲_x0001_C铣_x0014__x0007__x0001__x0001_ 3 3 3" xfId="1013"/>
    <cellStyle name="?鹎%U龡&amp;H齲_x0001_C铣_x0014__x0007__x0001__x0001_ 3 3 3 2" xfId="12"/>
    <cellStyle name="?鹎%U龡&amp;H齲_x0001_C铣_x0014__x0007__x0001__x0001_ 3 3 3 2 2" xfId="635"/>
    <cellStyle name="?鹎%U龡&amp;H齲_x0001_C铣_x0014__x0007__x0001__x0001_ 3 3 3 3" xfId="1015"/>
    <cellStyle name="?鹎%U龡&amp;H齲_x0001_C铣_x0014__x0007__x0001__x0001_ 3 3 3 3 2" xfId="1017"/>
    <cellStyle name="?鹎%U龡&amp;H齲_x0001_C铣_x0014__x0007__x0001__x0001_ 3 3 3 4" xfId="1020"/>
    <cellStyle name="?鹎%U龡&amp;H齲_x0001_C铣_x0014__x0007__x0001__x0001_ 3 3 3 4 2" xfId="718"/>
    <cellStyle name="?鹎%U龡&amp;H齲_x0001_C铣_x0014__x0007__x0001__x0001_ 3 3 3 5" xfId="1023"/>
    <cellStyle name="?鹎%U龡&amp;H齲_x0001_C铣_x0014__x0007__x0001__x0001_ 3 3 3_2015财政决算公开" xfId="157"/>
    <cellStyle name="?鹎%U龡&amp;H齲_x0001_C铣_x0014__x0007__x0001__x0001_ 3 3 4" xfId="1024"/>
    <cellStyle name="?鹎%U龡&amp;H齲_x0001_C铣_x0014__x0007__x0001__x0001_ 3 3 4 2" xfId="1025"/>
    <cellStyle name="?鹎%U龡&amp;H齲_x0001_C铣_x0014__x0007__x0001__x0001_ 3 3 4 2 2" xfId="994"/>
    <cellStyle name="?鹎%U龡&amp;H齲_x0001_C铣_x0014__x0007__x0001__x0001_ 3 3 4 3" xfId="1026"/>
    <cellStyle name="?鹎%U龡&amp;H齲_x0001_C铣_x0014__x0007__x0001__x0001_ 3 3 4 3 2" xfId="1027"/>
    <cellStyle name="?鹎%U龡&amp;H齲_x0001_C铣_x0014__x0007__x0001__x0001_ 3 3 4 4" xfId="1028"/>
    <cellStyle name="?鹎%U龡&amp;H齲_x0001_C铣_x0014__x0007__x0001__x0001_ 3 3 4 4 2" xfId="1029"/>
    <cellStyle name="?鹎%U龡&amp;H齲_x0001_C铣_x0014__x0007__x0001__x0001_ 3 3 4 5" xfId="1030"/>
    <cellStyle name="?鹎%U龡&amp;H齲_x0001_C铣_x0014__x0007__x0001__x0001_ 3 3 4_2015财政决算公开" xfId="1032"/>
    <cellStyle name="?鹎%U龡&amp;H齲_x0001_C铣_x0014__x0007__x0001__x0001_ 3 3 5" xfId="1037"/>
    <cellStyle name="?鹎%U龡&amp;H齲_x0001_C铣_x0014__x0007__x0001__x0001_ 3 3 5 2" xfId="1039"/>
    <cellStyle name="?鹎%U龡&amp;H齲_x0001_C铣_x0014__x0007__x0001__x0001_ 3 3 5 2 2" xfId="1043"/>
    <cellStyle name="?鹎%U龡&amp;H齲_x0001_C铣_x0014__x0007__x0001__x0001_ 3 3 5 3" xfId="1044"/>
    <cellStyle name="?鹎%U龡&amp;H齲_x0001_C铣_x0014__x0007__x0001__x0001_ 3 3 5 3 2" xfId="1045"/>
    <cellStyle name="?鹎%U龡&amp;H齲_x0001_C铣_x0014__x0007__x0001__x0001_ 3 3 5 4" xfId="1046"/>
    <cellStyle name="?鹎%U龡&amp;H齲_x0001_C铣_x0014__x0007__x0001__x0001_ 3 3 5_2015财政决算公开" xfId="1047"/>
    <cellStyle name="?鹎%U龡&amp;H齲_x0001_C铣_x0014__x0007__x0001__x0001_ 3 3 6" xfId="1049"/>
    <cellStyle name="?鹎%U龡&amp;H齲_x0001_C铣_x0014__x0007__x0001__x0001_ 3 3 6 2" xfId="1050"/>
    <cellStyle name="?鹎%U龡&amp;H齲_x0001_C铣_x0014__x0007__x0001__x0001_ 3 3 6 2 2" xfId="1052"/>
    <cellStyle name="?鹎%U龡&amp;H齲_x0001_C铣_x0014__x0007__x0001__x0001_ 3 3 6 3" xfId="876"/>
    <cellStyle name="?鹎%U龡&amp;H齲_x0001_C铣_x0014__x0007__x0001__x0001_ 3 3 6 3 2" xfId="1055"/>
    <cellStyle name="?鹎%U龡&amp;H齲_x0001_C铣_x0014__x0007__x0001__x0001_ 3 3 6 4" xfId="1056"/>
    <cellStyle name="?鹎%U龡&amp;H齲_x0001_C铣_x0014__x0007__x0001__x0001_ 3 3 6 4 2" xfId="1057"/>
    <cellStyle name="?鹎%U龡&amp;H齲_x0001_C铣_x0014__x0007__x0001__x0001_ 3 3 6 5" xfId="697"/>
    <cellStyle name="?鹎%U龡&amp;H齲_x0001_C铣_x0014__x0007__x0001__x0001_ 3 3 6_2015财政决算公开" xfId="1061"/>
    <cellStyle name="?鹎%U龡&amp;H齲_x0001_C铣_x0014__x0007__x0001__x0001_ 3 3 7" xfId="1063"/>
    <cellStyle name="?鹎%U龡&amp;H齲_x0001_C铣_x0014__x0007__x0001__x0001_ 3 3 7 2" xfId="126"/>
    <cellStyle name="?鹎%U龡&amp;H齲_x0001_C铣_x0014__x0007__x0001__x0001_ 3 3 8" xfId="1064"/>
    <cellStyle name="?鹎%U龡&amp;H齲_x0001_C铣_x0014__x0007__x0001__x0001_ 3 3 8 2" xfId="1065"/>
    <cellStyle name="?鹎%U龡&amp;H齲_x0001_C铣_x0014__x0007__x0001__x0001_ 3 3 9" xfId="1066"/>
    <cellStyle name="?鹎%U龡&amp;H齲_x0001_C铣_x0014__x0007__x0001__x0001_ 3 3 9 2" xfId="1067"/>
    <cellStyle name="?鹎%U龡&amp;H齲_x0001_C铣_x0014__x0007__x0001__x0001_ 3 3_2015财政决算公开" xfId="1069"/>
    <cellStyle name="?鹎%U龡&amp;H齲_x0001_C铣_x0014__x0007__x0001__x0001_ 3 4" xfId="1070"/>
    <cellStyle name="?鹎%U龡&amp;H齲_x0001_C铣_x0014__x0007__x0001__x0001_ 3 4 10" xfId="1071"/>
    <cellStyle name="?鹎%U龡&amp;H齲_x0001_C铣_x0014__x0007__x0001__x0001_ 3 4 2" xfId="1072"/>
    <cellStyle name="?鹎%U龡&amp;H齲_x0001_C铣_x0014__x0007__x0001__x0001_ 3 4 2 2" xfId="1074"/>
    <cellStyle name="?鹎%U龡&amp;H齲_x0001_C铣_x0014__x0007__x0001__x0001_ 3 4 2 2 2" xfId="1075"/>
    <cellStyle name="?鹎%U龡&amp;H齲_x0001_C铣_x0014__x0007__x0001__x0001_ 3 4 2 2 2 2" xfId="1076"/>
    <cellStyle name="?鹎%U龡&amp;H齲_x0001_C铣_x0014__x0007__x0001__x0001_ 3 4 2 2 3" xfId="1077"/>
    <cellStyle name="?鹎%U龡&amp;H齲_x0001_C铣_x0014__x0007__x0001__x0001_ 3 4 2 2 3 2" xfId="1079"/>
    <cellStyle name="?鹎%U龡&amp;H齲_x0001_C铣_x0014__x0007__x0001__x0001_ 3 4 2 2 4" xfId="1081"/>
    <cellStyle name="?鹎%U龡&amp;H齲_x0001_C铣_x0014__x0007__x0001__x0001_ 3 4 2 2 4 2" xfId="1082"/>
    <cellStyle name="?鹎%U龡&amp;H齲_x0001_C铣_x0014__x0007__x0001__x0001_ 3 4 2 2 5" xfId="1083"/>
    <cellStyle name="?鹎%U龡&amp;H齲_x0001_C铣_x0014__x0007__x0001__x0001_ 3 4 2 2_2015财政决算公开" xfId="1085"/>
    <cellStyle name="?鹎%U龡&amp;H齲_x0001_C铣_x0014__x0007__x0001__x0001_ 3 4 2 3" xfId="1086"/>
    <cellStyle name="?鹎%U龡&amp;H齲_x0001_C铣_x0014__x0007__x0001__x0001_ 3 4 2 3 2" xfId="1087"/>
    <cellStyle name="?鹎%U龡&amp;H齲_x0001_C铣_x0014__x0007__x0001__x0001_ 3 4 2 3 2 2" xfId="1088"/>
    <cellStyle name="?鹎%U龡&amp;H齲_x0001_C铣_x0014__x0007__x0001__x0001_ 3 4 2 3 3" xfId="1089"/>
    <cellStyle name="?鹎%U龡&amp;H齲_x0001_C铣_x0014__x0007__x0001__x0001_ 3 4 2 3 3 2" xfId="1090"/>
    <cellStyle name="?鹎%U龡&amp;H齲_x0001_C铣_x0014__x0007__x0001__x0001_ 3 4 2 3 4" xfId="1091"/>
    <cellStyle name="?鹎%U龡&amp;H齲_x0001_C铣_x0014__x0007__x0001__x0001_ 3 4 2 3_2015财政决算公开" xfId="1092"/>
    <cellStyle name="?鹎%U龡&amp;H齲_x0001_C铣_x0014__x0007__x0001__x0001_ 3 4 2 4" xfId="1093"/>
    <cellStyle name="?鹎%U龡&amp;H齲_x0001_C铣_x0014__x0007__x0001__x0001_ 3 4 2 4 2" xfId="1004"/>
    <cellStyle name="?鹎%U龡&amp;H齲_x0001_C铣_x0014__x0007__x0001__x0001_ 3 4 2 4 2 2" xfId="1006"/>
    <cellStyle name="?鹎%U龡&amp;H齲_x0001_C铣_x0014__x0007__x0001__x0001_ 3 4 2 4 3" xfId="1010"/>
    <cellStyle name="?鹎%U龡&amp;H齲_x0001_C铣_x0014__x0007__x0001__x0001_ 3 4 2 4 3 2" xfId="1096"/>
    <cellStyle name="?鹎%U龡&amp;H齲_x0001_C铣_x0014__x0007__x0001__x0001_ 3 4 2 4 4" xfId="1098"/>
    <cellStyle name="?鹎%U龡&amp;H齲_x0001_C铣_x0014__x0007__x0001__x0001_ 3 4 2 4 4 2" xfId="1099"/>
    <cellStyle name="?鹎%U龡&amp;H齲_x0001_C铣_x0014__x0007__x0001__x0001_ 3 4 2 4 5" xfId="1101"/>
    <cellStyle name="?鹎%U龡&amp;H齲_x0001_C铣_x0014__x0007__x0001__x0001_ 3 4 2 4_2015财政决算公开" xfId="1103"/>
    <cellStyle name="?鹎%U龡&amp;H齲_x0001_C铣_x0014__x0007__x0001__x0001_ 3 4 2 5" xfId="712"/>
    <cellStyle name="?鹎%U龡&amp;H齲_x0001_C铣_x0014__x0007__x0001__x0001_ 3 4 2 5 2" xfId="1104"/>
    <cellStyle name="?鹎%U龡&amp;H齲_x0001_C铣_x0014__x0007__x0001__x0001_ 3 4 2 6" xfId="1105"/>
    <cellStyle name="?鹎%U龡&amp;H齲_x0001_C铣_x0014__x0007__x0001__x0001_ 3 4 2 6 2" xfId="1106"/>
    <cellStyle name="?鹎%U龡&amp;H齲_x0001_C铣_x0014__x0007__x0001__x0001_ 3 4 2 7" xfId="1109"/>
    <cellStyle name="?鹎%U龡&amp;H齲_x0001_C铣_x0014__x0007__x0001__x0001_ 3 4 2 7 2" xfId="1110"/>
    <cellStyle name="?鹎%U龡&amp;H齲_x0001_C铣_x0014__x0007__x0001__x0001_ 3 4 2 8" xfId="1113"/>
    <cellStyle name="?鹎%U龡&amp;H齲_x0001_C铣_x0014__x0007__x0001__x0001_ 3 4 2_2015财政决算公开" xfId="1115"/>
    <cellStyle name="?鹎%U龡&amp;H齲_x0001_C铣_x0014__x0007__x0001__x0001_ 3 4 3" xfId="1117"/>
    <cellStyle name="?鹎%U龡&amp;H齲_x0001_C铣_x0014__x0007__x0001__x0001_ 3 4 3 2" xfId="1119"/>
    <cellStyle name="?鹎%U龡&amp;H齲_x0001_C铣_x0014__x0007__x0001__x0001_ 3 4 3 2 2" xfId="1121"/>
    <cellStyle name="?鹎%U龡&amp;H齲_x0001_C铣_x0014__x0007__x0001__x0001_ 3 4 3 3" xfId="1123"/>
    <cellStyle name="?鹎%U龡&amp;H齲_x0001_C铣_x0014__x0007__x0001__x0001_ 3 4 3 3 2" xfId="1124"/>
    <cellStyle name="?鹎%U龡&amp;H齲_x0001_C铣_x0014__x0007__x0001__x0001_ 3 4 3 4" xfId="1126"/>
    <cellStyle name="?鹎%U龡&amp;H齲_x0001_C铣_x0014__x0007__x0001__x0001_ 3 4 3 4 2" xfId="1108"/>
    <cellStyle name="?鹎%U龡&amp;H齲_x0001_C铣_x0014__x0007__x0001__x0001_ 3 4 3 5" xfId="1128"/>
    <cellStyle name="?鹎%U龡&amp;H齲_x0001_C铣_x0014__x0007__x0001__x0001_ 3 4 3_2015财政决算公开" xfId="1130"/>
    <cellStyle name="?鹎%U龡&amp;H齲_x0001_C铣_x0014__x0007__x0001__x0001_ 3 4 4" xfId="839"/>
    <cellStyle name="?鹎%U龡&amp;H齲_x0001_C铣_x0014__x0007__x0001__x0001_ 3 4 4 2" xfId="426"/>
    <cellStyle name="?鹎%U龡&amp;H齲_x0001_C铣_x0014__x0007__x0001__x0001_ 3 4 4 2 2" xfId="98"/>
    <cellStyle name="?鹎%U龡&amp;H齲_x0001_C铣_x0014__x0007__x0001__x0001_ 3 4 4 3" xfId="429"/>
    <cellStyle name="?鹎%U龡&amp;H齲_x0001_C铣_x0014__x0007__x0001__x0001_ 3 4 4 3 2" xfId="432"/>
    <cellStyle name="?鹎%U龡&amp;H齲_x0001_C铣_x0014__x0007__x0001__x0001_ 3 4 4 4" xfId="300"/>
    <cellStyle name="?鹎%U龡&amp;H齲_x0001_C铣_x0014__x0007__x0001__x0001_ 3 4 4 4 2" xfId="558"/>
    <cellStyle name="?鹎%U龡&amp;H齲_x0001_C铣_x0014__x0007__x0001__x0001_ 3 4 4 5" xfId="42"/>
    <cellStyle name="?鹎%U龡&amp;H齲_x0001_C铣_x0014__x0007__x0001__x0001_ 3 4 4_2015财政决算公开" xfId="831"/>
    <cellStyle name="?鹎%U龡&amp;H齲_x0001_C铣_x0014__x0007__x0001__x0001_ 3 4 5" xfId="845"/>
    <cellStyle name="?鹎%U龡&amp;H齲_x0001_C铣_x0014__x0007__x0001__x0001_ 3 4 5 2" xfId="848"/>
    <cellStyle name="?鹎%U龡&amp;H齲_x0001_C铣_x0014__x0007__x0001__x0001_ 3 4 5 2 2" xfId="812"/>
    <cellStyle name="?鹎%U龡&amp;H齲_x0001_C铣_x0014__x0007__x0001__x0001_ 3 4 5 3" xfId="850"/>
    <cellStyle name="?鹎%U龡&amp;H齲_x0001_C铣_x0014__x0007__x0001__x0001_ 3 4 5 3 2" xfId="852"/>
    <cellStyle name="?鹎%U龡&amp;H齲_x0001_C铣_x0014__x0007__x0001__x0001_ 3 4 5 4" xfId="309"/>
    <cellStyle name="?鹎%U龡&amp;H齲_x0001_C铣_x0014__x0007__x0001__x0001_ 3 4 5_2015财政决算公开" xfId="399"/>
    <cellStyle name="?鹎%U龡&amp;H齲_x0001_C铣_x0014__x0007__x0001__x0001_ 3 4 6" xfId="206"/>
    <cellStyle name="?鹎%U龡&amp;H齲_x0001_C铣_x0014__x0007__x0001__x0001_ 3 4 6 2" xfId="211"/>
    <cellStyle name="?鹎%U龡&amp;H齲_x0001_C铣_x0014__x0007__x0001__x0001_ 3 4 6 2 2" xfId="682"/>
    <cellStyle name="?鹎%U龡&amp;H齲_x0001_C铣_x0014__x0007__x0001__x0001_ 3 4 6 3" xfId="854"/>
    <cellStyle name="?鹎%U龡&amp;H齲_x0001_C铣_x0014__x0007__x0001__x0001_ 3 4 6 3 2" xfId="856"/>
    <cellStyle name="?鹎%U龡&amp;H齲_x0001_C铣_x0014__x0007__x0001__x0001_ 3 4 6 4" xfId="860"/>
    <cellStyle name="?鹎%U龡&amp;H齲_x0001_C铣_x0014__x0007__x0001__x0001_ 3 4 6 4 2" xfId="863"/>
    <cellStyle name="?鹎%U龡&amp;H齲_x0001_C铣_x0014__x0007__x0001__x0001_ 3 4 6 5" xfId="444"/>
    <cellStyle name="?鹎%U龡&amp;H齲_x0001_C铣_x0014__x0007__x0001__x0001_ 3 4 6_2015财政决算公开" xfId="865"/>
    <cellStyle name="?鹎%U龡&amp;H齲_x0001_C铣_x0014__x0007__x0001__x0001_ 3 4 7" xfId="54"/>
    <cellStyle name="?鹎%U龡&amp;H齲_x0001_C铣_x0014__x0007__x0001__x0001_ 3 4 7 2" xfId="80"/>
    <cellStyle name="?鹎%U龡&amp;H齲_x0001_C铣_x0014__x0007__x0001__x0001_ 3 4 8" xfId="217"/>
    <cellStyle name="?鹎%U龡&amp;H齲_x0001_C铣_x0014__x0007__x0001__x0001_ 3 4 8 2" xfId="868"/>
    <cellStyle name="?鹎%U龡&amp;H齲_x0001_C铣_x0014__x0007__x0001__x0001_ 3 4 9" xfId="870"/>
    <cellStyle name="?鹎%U龡&amp;H齲_x0001_C铣_x0014__x0007__x0001__x0001_ 3 4 9 2" xfId="474"/>
    <cellStyle name="?鹎%U龡&amp;H齲_x0001_C铣_x0014__x0007__x0001__x0001_ 3 4_2015财政决算公开" xfId="750"/>
    <cellStyle name="?鹎%U龡&amp;H齲_x0001_C铣_x0014__x0007__x0001__x0001_ 3 5" xfId="1131"/>
    <cellStyle name="?鹎%U龡&amp;H齲_x0001_C铣_x0014__x0007__x0001__x0001_ 3 5 2" xfId="1132"/>
    <cellStyle name="?鹎%U龡&amp;H齲_x0001_C铣_x0014__x0007__x0001__x0001_ 3 5 2 2" xfId="1134"/>
    <cellStyle name="?鹎%U龡&amp;H齲_x0001_C铣_x0014__x0007__x0001__x0001_ 3 5 3" xfId="1136"/>
    <cellStyle name="?鹎%U龡&amp;H齲_x0001_C铣_x0014__x0007__x0001__x0001_ 3 5_2015财政决算公开" xfId="1138"/>
    <cellStyle name="?鹎%U龡&amp;H齲_x0001_C铣_x0014__x0007__x0001__x0001_ 3 6" xfId="1139"/>
    <cellStyle name="?鹎%U龡&amp;H齲_x0001_C铣_x0014__x0007__x0001__x0001_ 3 6 2" xfId="1142"/>
    <cellStyle name="?鹎%U龡&amp;H齲_x0001_C铣_x0014__x0007__x0001__x0001_ 3 6 2 2" xfId="1146"/>
    <cellStyle name="?鹎%U龡&amp;H齲_x0001_C铣_x0014__x0007__x0001__x0001_ 3 6 3" xfId="1151"/>
    <cellStyle name="?鹎%U龡&amp;H齲_x0001_C铣_x0014__x0007__x0001__x0001_ 3 6 3 2" xfId="1153"/>
    <cellStyle name="?鹎%U龡&amp;H齲_x0001_C铣_x0014__x0007__x0001__x0001_ 3 6 4" xfId="660"/>
    <cellStyle name="?鹎%U龡&amp;H齲_x0001_C铣_x0014__x0007__x0001__x0001_ 3 6_2015财政决算公开" xfId="803"/>
    <cellStyle name="?鹎%U龡&amp;H齲_x0001_C铣_x0014__x0007__x0001__x0001_ 3 7" xfId="1154"/>
    <cellStyle name="?鹎%U龡&amp;H齲_x0001_C铣_x0014__x0007__x0001__x0001_ 3 7 2" xfId="1157"/>
    <cellStyle name="?鹎%U龡&amp;H齲_x0001_C铣_x0014__x0007__x0001__x0001_ 3 8" xfId="1158"/>
    <cellStyle name="?鹎%U龡&amp;H齲_x0001_C铣_x0014__x0007__x0001__x0001_ 3 8 2" xfId="1162"/>
    <cellStyle name="?鹎%U龡&amp;H齲_x0001_C铣_x0014__x0007__x0001__x0001_ 3 9" xfId="1163"/>
    <cellStyle name="?鹎%U龡&amp;H齲_x0001_C铣_x0014__x0007__x0001__x0001_ 3 9 2" xfId="1165"/>
    <cellStyle name="?鹎%U龡&amp;H齲_x0001_C铣_x0014__x0007__x0001__x0001_ 3_2015财政决算公开" xfId="1166"/>
    <cellStyle name="?鹎%U龡&amp;H齲_x0001_C铣_x0014__x0007__x0001__x0001_ 4" xfId="1014"/>
    <cellStyle name="?鹎%U龡&amp;H齲_x0001_C铣_x0014__x0007__x0001__x0001_ 4 10" xfId="533"/>
    <cellStyle name="?鹎%U龡&amp;H齲_x0001_C铣_x0014__x0007__x0001__x0001_ 4 2" xfId="1016"/>
    <cellStyle name="?鹎%U龡&amp;H齲_x0001_C铣_x0014__x0007__x0001__x0001_ 4 2 2" xfId="1168"/>
    <cellStyle name="?鹎%U龡&amp;H齲_x0001_C铣_x0014__x0007__x0001__x0001_ 4 2 2 2" xfId="1170"/>
    <cellStyle name="?鹎%U龡&amp;H齲_x0001_C铣_x0014__x0007__x0001__x0001_ 4 2 2 2 2" xfId="1173"/>
    <cellStyle name="?鹎%U龡&amp;H齲_x0001_C铣_x0014__x0007__x0001__x0001_ 4 2 2 3" xfId="1175"/>
    <cellStyle name="?鹎%U龡&amp;H齲_x0001_C铣_x0014__x0007__x0001__x0001_ 4 2 2 3 2" xfId="1178"/>
    <cellStyle name="?鹎%U龡&amp;H齲_x0001_C铣_x0014__x0007__x0001__x0001_ 4 2 2 4" xfId="1179"/>
    <cellStyle name="?鹎%U龡&amp;H齲_x0001_C铣_x0014__x0007__x0001__x0001_ 4 2 2 4 2" xfId="1181"/>
    <cellStyle name="?鹎%U龡&amp;H齲_x0001_C铣_x0014__x0007__x0001__x0001_ 4 2 2 5" xfId="1182"/>
    <cellStyle name="?鹎%U龡&amp;H齲_x0001_C铣_x0014__x0007__x0001__x0001_ 4 2 2 5 2" xfId="1184"/>
    <cellStyle name="?鹎%U龡&amp;H齲_x0001_C铣_x0014__x0007__x0001__x0001_ 4 2 2 6" xfId="1185"/>
    <cellStyle name="?鹎%U龡&amp;H齲_x0001_C铣_x0014__x0007__x0001__x0001_ 4 2 2_2015财政决算公开" xfId="1187"/>
    <cellStyle name="?鹎%U龡&amp;H齲_x0001_C铣_x0014__x0007__x0001__x0001_ 4 2 3" xfId="1189"/>
    <cellStyle name="?鹎%U龡&amp;H齲_x0001_C铣_x0014__x0007__x0001__x0001_ 4 2 3 2" xfId="1191"/>
    <cellStyle name="?鹎%U龡&amp;H齲_x0001_C铣_x0014__x0007__x0001__x0001_ 4 2 3 2 2" xfId="1194"/>
    <cellStyle name="?鹎%U龡&amp;H齲_x0001_C铣_x0014__x0007__x0001__x0001_ 4 2 3 3" xfId="1196"/>
    <cellStyle name="?鹎%U龡&amp;H齲_x0001_C铣_x0014__x0007__x0001__x0001_ 4 2 3 3 2" xfId="1198"/>
    <cellStyle name="?鹎%U龡&amp;H齲_x0001_C铣_x0014__x0007__x0001__x0001_ 4 2 3 4" xfId="1199"/>
    <cellStyle name="?鹎%U龡&amp;H齲_x0001_C铣_x0014__x0007__x0001__x0001_ 4 2 3_2015财政决算公开" xfId="999"/>
    <cellStyle name="?鹎%U龡&amp;H齲_x0001_C铣_x0014__x0007__x0001__x0001_ 4 2 4" xfId="1202"/>
    <cellStyle name="?鹎%U龡&amp;H齲_x0001_C铣_x0014__x0007__x0001__x0001_ 4 2 4 2" xfId="1204"/>
    <cellStyle name="?鹎%U龡&amp;H齲_x0001_C铣_x0014__x0007__x0001__x0001_ 4 2 4 2 2" xfId="1206"/>
    <cellStyle name="?鹎%U龡&amp;H齲_x0001_C铣_x0014__x0007__x0001__x0001_ 4 2 4 3" xfId="1208"/>
    <cellStyle name="?鹎%U龡&amp;H齲_x0001_C铣_x0014__x0007__x0001__x0001_ 4 2 4 3 2" xfId="1210"/>
    <cellStyle name="?鹎%U龡&amp;H齲_x0001_C铣_x0014__x0007__x0001__x0001_ 4 2 4 4" xfId="1211"/>
    <cellStyle name="?鹎%U龡&amp;H齲_x0001_C铣_x0014__x0007__x0001__x0001_ 4 2 4 4 2" xfId="1212"/>
    <cellStyle name="?鹎%U龡&amp;H齲_x0001_C铣_x0014__x0007__x0001__x0001_ 4 2 4 5" xfId="1213"/>
    <cellStyle name="?鹎%U龡&amp;H齲_x0001_C铣_x0014__x0007__x0001__x0001_ 4 2 4_2015财政决算公开" xfId="1215"/>
    <cellStyle name="?鹎%U龡&amp;H齲_x0001_C铣_x0014__x0007__x0001__x0001_ 4 2 5" xfId="1217"/>
    <cellStyle name="?鹎%U龡&amp;H齲_x0001_C铣_x0014__x0007__x0001__x0001_ 4 2 5 2" xfId="1218"/>
    <cellStyle name="?鹎%U龡&amp;H齲_x0001_C铣_x0014__x0007__x0001__x0001_ 4 2 6" xfId="1220"/>
    <cellStyle name="?鹎%U龡&amp;H齲_x0001_C铣_x0014__x0007__x0001__x0001_ 4 2 6 2" xfId="1221"/>
    <cellStyle name="?鹎%U龡&amp;H齲_x0001_C铣_x0014__x0007__x0001__x0001_ 4 2 7" xfId="1224"/>
    <cellStyle name="?鹎%U龡&amp;H齲_x0001_C铣_x0014__x0007__x0001__x0001_ 4 2 7 2" xfId="1225"/>
    <cellStyle name="?鹎%U龡&amp;H齲_x0001_C铣_x0014__x0007__x0001__x0001_ 4 2 8" xfId="1226"/>
    <cellStyle name="?鹎%U龡&amp;H齲_x0001_C铣_x0014__x0007__x0001__x0001_ 4 2_2015财政决算公开" xfId="1227"/>
    <cellStyle name="?鹎%U龡&amp;H齲_x0001_C铣_x0014__x0007__x0001__x0001_ 4 3" xfId="1228"/>
    <cellStyle name="?鹎%U龡&amp;H齲_x0001_C铣_x0014__x0007__x0001__x0001_ 4 3 2" xfId="1230"/>
    <cellStyle name="?鹎%U龡&amp;H齲_x0001_C铣_x0014__x0007__x0001__x0001_ 4 3 2 2" xfId="1232"/>
    <cellStyle name="?鹎%U龡&amp;H齲_x0001_C铣_x0014__x0007__x0001__x0001_ 4 3 3" xfId="1234"/>
    <cellStyle name="?鹎%U龡&amp;H齲_x0001_C铣_x0014__x0007__x0001__x0001_ 4 3 3 2" xfId="1236"/>
    <cellStyle name="?鹎%U龡&amp;H齲_x0001_C铣_x0014__x0007__x0001__x0001_ 4 3 4" xfId="1238"/>
    <cellStyle name="?鹎%U龡&amp;H齲_x0001_C铣_x0014__x0007__x0001__x0001_ 4 3 4 2" xfId="1239"/>
    <cellStyle name="?鹎%U龡&amp;H齲_x0001_C铣_x0014__x0007__x0001__x0001_ 4 3 5" xfId="1243"/>
    <cellStyle name="?鹎%U龡&amp;H齲_x0001_C铣_x0014__x0007__x0001__x0001_ 4 3 5 2" xfId="1244"/>
    <cellStyle name="?鹎%U龡&amp;H齲_x0001_C铣_x0014__x0007__x0001__x0001_ 4 3 6" xfId="1245"/>
    <cellStyle name="?鹎%U龡&amp;H齲_x0001_C铣_x0014__x0007__x0001__x0001_ 4 3_2015财政决算公开" xfId="1246"/>
    <cellStyle name="?鹎%U龡&amp;H齲_x0001_C铣_x0014__x0007__x0001__x0001_ 4 4" xfId="1247"/>
    <cellStyle name="?鹎%U龡&amp;H齲_x0001_C铣_x0014__x0007__x0001__x0001_ 4 4 2" xfId="1248"/>
    <cellStyle name="?鹎%U龡&amp;H齲_x0001_C铣_x0014__x0007__x0001__x0001_ 4 4 2 2" xfId="1249"/>
    <cellStyle name="?鹎%U龡&amp;H齲_x0001_C铣_x0014__x0007__x0001__x0001_ 4 4 3" xfId="1251"/>
    <cellStyle name="?鹎%U龡&amp;H齲_x0001_C铣_x0014__x0007__x0001__x0001_ 4 4 3 2" xfId="1253"/>
    <cellStyle name="?鹎%U龡&amp;H齲_x0001_C铣_x0014__x0007__x0001__x0001_ 4 4 4" xfId="915"/>
    <cellStyle name="?鹎%U龡&amp;H齲_x0001_C铣_x0014__x0007__x0001__x0001_ 4 4 4 2" xfId="192"/>
    <cellStyle name="?鹎%U龡&amp;H齲_x0001_C铣_x0014__x0007__x0001__x0001_ 4 4 5" xfId="917"/>
    <cellStyle name="?鹎%U龡&amp;H齲_x0001_C铣_x0014__x0007__x0001__x0001_ 4 4_2015财政决算公开" xfId="1255"/>
    <cellStyle name="?鹎%U龡&amp;H齲_x0001_C铣_x0014__x0007__x0001__x0001_ 4 5" xfId="1256"/>
    <cellStyle name="?鹎%U龡&amp;H齲_x0001_C铣_x0014__x0007__x0001__x0001_ 4 5 2" xfId="1257"/>
    <cellStyle name="?鹎%U龡&amp;H齲_x0001_C铣_x0014__x0007__x0001__x0001_ 4 5 2 2" xfId="1258"/>
    <cellStyle name="?鹎%U龡&amp;H齲_x0001_C铣_x0014__x0007__x0001__x0001_ 4 5 3" xfId="1260"/>
    <cellStyle name="?鹎%U龡&amp;H齲_x0001_C铣_x0014__x0007__x0001__x0001_ 4 5 3 2" xfId="1261"/>
    <cellStyle name="?鹎%U龡&amp;H齲_x0001_C铣_x0014__x0007__x0001__x0001_ 4 5 4" xfId="921"/>
    <cellStyle name="?鹎%U龡&amp;H齲_x0001_C铣_x0014__x0007__x0001__x0001_ 4 5_2015财政决算公开" xfId="182"/>
    <cellStyle name="?鹎%U龡&amp;H齲_x0001_C铣_x0014__x0007__x0001__x0001_ 4 6" xfId="1262"/>
    <cellStyle name="?鹎%U龡&amp;H齲_x0001_C铣_x0014__x0007__x0001__x0001_ 4 6 2" xfId="1265"/>
    <cellStyle name="?鹎%U龡&amp;H齲_x0001_C铣_x0014__x0007__x0001__x0001_ 4 6 2 2" xfId="1266"/>
    <cellStyle name="?鹎%U龡&amp;H齲_x0001_C铣_x0014__x0007__x0001__x0001_ 4 6 3" xfId="1267"/>
    <cellStyle name="?鹎%U龡&amp;H齲_x0001_C铣_x0014__x0007__x0001__x0001_ 4 6 3 2" xfId="1268"/>
    <cellStyle name="?鹎%U龡&amp;H齲_x0001_C铣_x0014__x0007__x0001__x0001_ 4 6 4" xfId="187"/>
    <cellStyle name="?鹎%U龡&amp;H齲_x0001_C铣_x0014__x0007__x0001__x0001_ 4 6 4 2" xfId="926"/>
    <cellStyle name="?鹎%U龡&amp;H齲_x0001_C铣_x0014__x0007__x0001__x0001_ 4 6 5" xfId="874"/>
    <cellStyle name="?鹎%U龡&amp;H齲_x0001_C铣_x0014__x0007__x0001__x0001_ 4 6_2015财政决算公开" xfId="1270"/>
    <cellStyle name="?鹎%U龡&amp;H齲_x0001_C铣_x0014__x0007__x0001__x0001_ 4 7" xfId="1271"/>
    <cellStyle name="?鹎%U龡&amp;H齲_x0001_C铣_x0014__x0007__x0001__x0001_ 4 7 2" xfId="1273"/>
    <cellStyle name="?鹎%U龡&amp;H齲_x0001_C铣_x0014__x0007__x0001__x0001_ 4 8" xfId="1275"/>
    <cellStyle name="?鹎%U龡&amp;H齲_x0001_C铣_x0014__x0007__x0001__x0001_ 4 8 2" xfId="1277"/>
    <cellStyle name="?鹎%U龡&amp;H齲_x0001_C铣_x0014__x0007__x0001__x0001_ 4 9" xfId="1278"/>
    <cellStyle name="?鹎%U龡&amp;H齲_x0001_C铣_x0014__x0007__x0001__x0001_ 4 9 2" xfId="1281"/>
    <cellStyle name="?鹎%U龡&amp;H齲_x0001_C铣_x0014__x0007__x0001__x0001_ 4_2015财政决算公开" xfId="1282"/>
    <cellStyle name="?鹎%U龡&amp;H齲_x0001_C铣_x0014__x0007__x0001__x0001_ 5" xfId="1019"/>
    <cellStyle name="?鹎%U龡&amp;H齲_x0001_C铣_x0014__x0007__x0001__x0001_ 5 2" xfId="717"/>
    <cellStyle name="?鹎%U龡&amp;H齲_x0001_C铣_x0014__x0007__x0001__x0001_ 5 2 2" xfId="721"/>
    <cellStyle name="?鹎%U龡&amp;H齲_x0001_C铣_x0014__x0007__x0001__x0001_ 5 3" xfId="342"/>
    <cellStyle name="?鹎%U龡&amp;H齲_x0001_C铣_x0014__x0007__x0001__x0001_ 5 3 2" xfId="1284"/>
    <cellStyle name="?鹎%U龡&amp;H齲_x0001_C铣_x0014__x0007__x0001__x0001_ 5 4" xfId="1287"/>
    <cellStyle name="?鹎%U龡&amp;H齲_x0001_C铣_x0014__x0007__x0001__x0001_ 5_2015财政决算公开" xfId="48"/>
    <cellStyle name="?鹎%U龡&amp;H齲_x0001_C铣_x0014__x0007__x0001__x0001_ 6" xfId="1022"/>
    <cellStyle name="?鹎%U龡&amp;H齲_x0001_C铣_x0014__x0007__x0001__x0001_ 6 2" xfId="1289"/>
    <cellStyle name="?鹎%U龡&amp;H齲_x0001_C铣_x0014__x0007__x0001__x0001_ 6 2 2" xfId="1292"/>
    <cellStyle name="?鹎%U龡&amp;H齲_x0001_C铣_x0014__x0007__x0001__x0001_ 6 3" xfId="1294"/>
    <cellStyle name="?鹎%U龡&amp;H齲_x0001_C铣_x0014__x0007__x0001__x0001_ 6 3 2" xfId="1298"/>
    <cellStyle name="?鹎%U龡&amp;H齲_x0001_C铣_x0014__x0007__x0001__x0001_ 6 4" xfId="1299"/>
    <cellStyle name="?鹎%U龡&amp;H齲_x0001_C铣_x0014__x0007__x0001__x0001_ 6_2015财政决算公开" xfId="1300"/>
    <cellStyle name="?鹎%U龡&amp;H齲_x0001_C铣_x0014__x0007__x0001__x0001_ 7" xfId="1304"/>
    <cellStyle name="20% - 强调文字颜色 1 2" xfId="1305"/>
    <cellStyle name="20% - 强调文字颜色 1 2 2" xfId="1306"/>
    <cellStyle name="20% - 强调文字颜色 1 2 2 2" xfId="1307"/>
    <cellStyle name="20% - 强调文字颜色 1 2 2 2 2" xfId="320"/>
    <cellStyle name="20% - 强调文字颜色 1 2 2 2 2 2" xfId="1308"/>
    <cellStyle name="20% - 强调文字颜色 1 2 2 2 3" xfId="1311"/>
    <cellStyle name="20% - 强调文字颜色 1 2 2 2_2015财政决算公开" xfId="68"/>
    <cellStyle name="20% - 强调文字颜色 1 2 2 3" xfId="1312"/>
    <cellStyle name="20% - 强调文字颜色 1 2 2 3 2" xfId="1313"/>
    <cellStyle name="20% - 强调文字颜色 1 2 2 4" xfId="1314"/>
    <cellStyle name="20% - 强调文字颜色 1 2 2_2015财政决算公开" xfId="1316"/>
    <cellStyle name="20% - 强调文字颜色 1 2 3" xfId="1317"/>
    <cellStyle name="20% - 强调文字颜色 1 2 3 2" xfId="1318"/>
    <cellStyle name="20% - 强调文字颜色 1 2 3 2 2" xfId="149"/>
    <cellStyle name="20% - 强调文字颜色 1 2 3 2 2 2" xfId="1319"/>
    <cellStyle name="20% - 强调文字颜色 1 2 3 2 3" xfId="1321"/>
    <cellStyle name="20% - 强调文字颜色 1 2 3 2_2015财政决算公开" xfId="1322"/>
    <cellStyle name="20% - 强调文字颜色 1 2 3 3" xfId="1323"/>
    <cellStyle name="20% - 强调文字颜色 1 2 3 3 2" xfId="1324"/>
    <cellStyle name="20% - 强调文字颜色 1 2 3 4" xfId="1326"/>
    <cellStyle name="20% - 强调文字颜色 1 2 3 5" xfId="1327"/>
    <cellStyle name="20% - 强调文字颜色 1 2 3_2015财政决算公开" xfId="1328"/>
    <cellStyle name="20% - 强调文字颜色 1 2 4" xfId="1329"/>
    <cellStyle name="20% - 强调文字颜色 1 2 4 2" xfId="387"/>
    <cellStyle name="20% - 强调文字颜色 1 2 4 2 2" xfId="1331"/>
    <cellStyle name="20% - 强调文字颜色 1 2 4 3" xfId="1332"/>
    <cellStyle name="20% - 强调文字颜色 1 2 4 4" xfId="1333"/>
    <cellStyle name="20% - 强调文字颜色 1 2 4_2015财政决算公开" xfId="1334"/>
    <cellStyle name="20% - 强调文字颜色 1 2 5" xfId="1335"/>
    <cellStyle name="20% - 强调文字颜色 1 2 5 2" xfId="1336"/>
    <cellStyle name="20% - 强调文字颜色 1 2 6" xfId="744"/>
    <cellStyle name="20% - 强调文字颜色 1 2 7" xfId="811"/>
    <cellStyle name="20% - 强调文字颜色 1 2_2015财政决算公开" xfId="112"/>
    <cellStyle name="20% - 强调文字颜色 1 3" xfId="1338"/>
    <cellStyle name="20% - 强调文字颜色 1 3 2" xfId="1340"/>
    <cellStyle name="20% - 强调文字颜色 1 3 2 2" xfId="1342"/>
    <cellStyle name="20% - 强调文字颜色 1 3 2 2 2" xfId="367"/>
    <cellStyle name="20% - 强调文字颜色 1 3 2 2 2 2" xfId="1343"/>
    <cellStyle name="20% - 强调文字颜色 1 3 2 2 3" xfId="1344"/>
    <cellStyle name="20% - 强调文字颜色 1 3 2 2_2015财政决算公开" xfId="1345"/>
    <cellStyle name="20% - 强调文字颜色 1 3 2 3" xfId="1346"/>
    <cellStyle name="20% - 强调文字颜色 1 3 2 3 2" xfId="1347"/>
    <cellStyle name="20% - 强调文字颜色 1 3 2 4" xfId="1348"/>
    <cellStyle name="20% - 强调文字颜色 1 3 2_2015财政决算公开" xfId="1350"/>
    <cellStyle name="20% - 强调文字颜色 1 3 3" xfId="1352"/>
    <cellStyle name="20% - 强调文字颜色 1 3 3 2" xfId="1353"/>
    <cellStyle name="20% - 强调文字颜色 1 3 3 2 2" xfId="833"/>
    <cellStyle name="20% - 强调文字颜色 1 3 3 3" xfId="1354"/>
    <cellStyle name="20% - 强调文字颜色 1 3 3_2015财政决算公开" xfId="1356"/>
    <cellStyle name="20% - 强调文字颜色 1 3 4" xfId="1357"/>
    <cellStyle name="20% - 强调文字颜色 1 3 4 2" xfId="1358"/>
    <cellStyle name="20% - 强调文字颜色 1 3 5" xfId="1359"/>
    <cellStyle name="20% - 强调文字颜色 1 3_2015财政决算公开" xfId="1360"/>
    <cellStyle name="20% - 强调文字颜色 1 4" xfId="1141"/>
    <cellStyle name="20% - 强调文字颜色 1 4 2" xfId="1145"/>
    <cellStyle name="20% - 强调文字颜色 1 4 2 2" xfId="1361"/>
    <cellStyle name="20% - 强调文字颜色 1 4 2 2 2" xfId="259"/>
    <cellStyle name="20% - 强调文字颜色 1 4 2 3" xfId="1362"/>
    <cellStyle name="20% - 强调文字颜色 1 4 2_2015财政决算公开" xfId="1363"/>
    <cellStyle name="20% - 强调文字颜色 1 4 3" xfId="1364"/>
    <cellStyle name="20% - 强调文字颜色 1 4 3 2" xfId="1365"/>
    <cellStyle name="20% - 强调文字颜色 1 4 4" xfId="1366"/>
    <cellStyle name="20% - 强调文字颜色 1 4_2015财政决算公开" xfId="1369"/>
    <cellStyle name="20% - 强调文字颜色 1 5" xfId="1150"/>
    <cellStyle name="20% - 强调文字颜色 1 5 2" xfId="1152"/>
    <cellStyle name="20% - 强调文字颜色 1 5 2 2" xfId="1371"/>
    <cellStyle name="20% - 强调文字颜色 1 5 2 2 2" xfId="1373"/>
    <cellStyle name="20% - 强调文字颜色 1 5 2 3" xfId="1376"/>
    <cellStyle name="20% - 强调文字颜色 1 5 2_2015财政决算公开" xfId="1378"/>
    <cellStyle name="20% - 强调文字颜色 1 5 3" xfId="1380"/>
    <cellStyle name="20% - 强调文字颜色 1 5 3 2" xfId="1382"/>
    <cellStyle name="20% - 强调文字颜色 1 5 4" xfId="1383"/>
    <cellStyle name="20% - 强调文字颜色 1 5_2015财政决算公开" xfId="1385"/>
    <cellStyle name="20% - 强调文字颜色 1 6" xfId="659"/>
    <cellStyle name="20% - 强调文字颜色 1 6 2" xfId="664"/>
    <cellStyle name="20% - 强调文字颜色 1 6 2 2" xfId="1386"/>
    <cellStyle name="20% - 强调文字颜色 1 6 3" xfId="1387"/>
    <cellStyle name="20% - 强调文字颜色 1 6_2015财政决算公开" xfId="1389"/>
    <cellStyle name="20% - 强调文字颜色 1 7" xfId="669"/>
    <cellStyle name="20% - 强调文字颜色 1 7 2" xfId="675"/>
    <cellStyle name="20% - 强调文字颜色 1 8" xfId="236"/>
    <cellStyle name="20% - 强调文字颜色 1 9" xfId="137"/>
    <cellStyle name="20% - 强调文字颜色 2 2" xfId="1390"/>
    <cellStyle name="20% - 强调文字颜色 2 2 2" xfId="1392"/>
    <cellStyle name="20% - 强调文字颜色 2 2 2 2" xfId="1393"/>
    <cellStyle name="20% - 强调文字颜色 2 2 2 2 2" xfId="136"/>
    <cellStyle name="20% - 强调文字颜色 2 2 2 2 2 2" xfId="1395"/>
    <cellStyle name="20% - 强调文字颜色 2 2 2 2 3" xfId="1397"/>
    <cellStyle name="20% - 强调文字颜色 2 2 2 2_2015财政决算公开" xfId="1398"/>
    <cellStyle name="20% - 强调文字颜色 2 2 2 3" xfId="1399"/>
    <cellStyle name="20% - 强调文字颜色 2 2 2 3 2" xfId="1401"/>
    <cellStyle name="20% - 强调文字颜色 2 2 2 4" xfId="1403"/>
    <cellStyle name="20% - 强调文字颜色 2 2 2_2015财政决算公开" xfId="1406"/>
    <cellStyle name="20% - 强调文字颜色 2 2 3" xfId="1408"/>
    <cellStyle name="20% - 强调文字颜色 2 2 3 2" xfId="1409"/>
    <cellStyle name="20% - 强调文字颜色 2 2 3 2 2" xfId="693"/>
    <cellStyle name="20% - 强调文字颜色 2 2 3 2 2 2" xfId="1411"/>
    <cellStyle name="20% - 强调文字颜色 2 2 3 2 3" xfId="1412"/>
    <cellStyle name="20% - 强调文字颜色 2 2 3 2_2015财政决算公开" xfId="1413"/>
    <cellStyle name="20% - 强调文字颜色 2 2 3 3" xfId="1414"/>
    <cellStyle name="20% - 强调文字颜色 2 2 3 3 2" xfId="1415"/>
    <cellStyle name="20% - 强调文字颜色 2 2 3 4" xfId="1417"/>
    <cellStyle name="20% - 强调文字颜色 2 2 3 5" xfId="958"/>
    <cellStyle name="20% - 强调文字颜色 2 2 3_2015财政决算公开" xfId="17"/>
    <cellStyle name="20% - 强调文字颜色 2 2 4" xfId="1419"/>
    <cellStyle name="20% - 强调文字颜色 2 2 4 2" xfId="1420"/>
    <cellStyle name="20% - 强调文字颜色 2 2 4 2 2" xfId="1421"/>
    <cellStyle name="20% - 强调文字颜色 2 2 4 3" xfId="1422"/>
    <cellStyle name="20% - 强调文字颜色 2 2 4 4" xfId="1424"/>
    <cellStyle name="20% - 强调文字颜色 2 2 4_2015财政决算公开" xfId="1425"/>
    <cellStyle name="20% - 强调文字颜色 2 2 5" xfId="1427"/>
    <cellStyle name="20% - 强调文字颜色 2 2 5 2" xfId="1428"/>
    <cellStyle name="20% - 强调文字颜色 2 2 6" xfId="1429"/>
    <cellStyle name="20% - 强调文字颜色 2 2 7" xfId="681"/>
    <cellStyle name="20% - 强调文字颜色 2 2_2015财政决算公开" xfId="1431"/>
    <cellStyle name="20% - 强调文字颜色 2 3" xfId="1434"/>
    <cellStyle name="20% - 强调文字颜色 2 3 2" xfId="1438"/>
    <cellStyle name="20% - 强调文字颜色 2 3 2 2" xfId="1440"/>
    <cellStyle name="20% - 强调文字颜色 2 3 2 2 2" xfId="991"/>
    <cellStyle name="20% - 强调文字颜色 2 3 2 2 2 2" xfId="1441"/>
    <cellStyle name="20% - 强调文字颜色 2 3 2 2 3" xfId="1442"/>
    <cellStyle name="20% - 强调文字颜色 2 3 2 2_2015财政决算公开" xfId="1443"/>
    <cellStyle name="20% - 强调文字颜色 2 3 2 3" xfId="1444"/>
    <cellStyle name="20% - 强调文字颜色 2 3 2 3 2" xfId="1445"/>
    <cellStyle name="20% - 强调文字颜色 2 3 2 4" xfId="1446"/>
    <cellStyle name="20% - 强调文字颜色 2 3 2_2015财政决算公开" xfId="1447"/>
    <cellStyle name="20% - 强调文字颜色 2 3 3" xfId="1451"/>
    <cellStyle name="20% - 强调文字颜色 2 3 3 2" xfId="1452"/>
    <cellStyle name="20% - 强调文字颜色 2 3 3 2 2" xfId="1453"/>
    <cellStyle name="20% - 强调文字颜色 2 3 3 3" xfId="1454"/>
    <cellStyle name="20% - 强调文字颜色 2 3 3_2015财政决算公开" xfId="1455"/>
    <cellStyle name="20% - 强调文字颜色 2 3 4" xfId="1458"/>
    <cellStyle name="20% - 强调文字颜色 2 3 4 2" xfId="1460"/>
    <cellStyle name="20% - 强调文字颜色 2 3 5" xfId="1463"/>
    <cellStyle name="20% - 强调文字颜色 2 3_2015财政决算公开" xfId="1465"/>
    <cellStyle name="20% - 强调文字颜色 2 4" xfId="1156"/>
    <cellStyle name="20% - 强调文字颜色 2 4 2" xfId="58"/>
    <cellStyle name="20% - 强调文字颜色 2 4 2 2" xfId="1466"/>
    <cellStyle name="20% - 强调文字颜色 2 4 2 2 2" xfId="1100"/>
    <cellStyle name="20% - 强调文字颜色 2 4 2 3" xfId="1467"/>
    <cellStyle name="20% - 强调文字颜色 2 4 2_2015财政决算公开" xfId="1468"/>
    <cellStyle name="20% - 强调文字颜色 2 4 3" xfId="1470"/>
    <cellStyle name="20% - 强调文字颜色 2 4 3 2" xfId="1471"/>
    <cellStyle name="20% - 强调文字颜色 2 4 4" xfId="1472"/>
    <cellStyle name="20% - 强调文字颜色 2 4_2015财政决算公开" xfId="1473"/>
    <cellStyle name="20% - 强调文字颜色 2 5" xfId="1475"/>
    <cellStyle name="20% - 强调文字颜色 2 5 2" xfId="1476"/>
    <cellStyle name="20% - 强调文字颜色 2 5 2 2" xfId="1477"/>
    <cellStyle name="20% - 强调文字颜色 2 5 2 2 2" xfId="1478"/>
    <cellStyle name="20% - 强调文字颜色 2 5 2 3" xfId="1479"/>
    <cellStyle name="20% - 强调文字颜色 2 5 2_2015财政决算公开" xfId="1482"/>
    <cellStyle name="20% - 强调文字颜色 2 5 3" xfId="1483"/>
    <cellStyle name="20% - 强调文字颜色 2 5 3 2" xfId="1484"/>
    <cellStyle name="20% - 强调文字颜色 2 5 4" xfId="1485"/>
    <cellStyle name="20% - 强调文字颜色 2 5_2015财政决算公开" xfId="1486"/>
    <cellStyle name="20% - 强调文字颜色 2 6" xfId="171"/>
    <cellStyle name="20% - 强调文字颜色 2 6 2" xfId="134"/>
    <cellStyle name="20% - 强调文字颜色 2 6 2 2" xfId="1487"/>
    <cellStyle name="20% - 强调文字颜色 2 6 3" xfId="1488"/>
    <cellStyle name="20% - 强调文字颜色 2 6_2015财政决算公开" xfId="1490"/>
    <cellStyle name="20% - 强调文字颜色 2 7" xfId="179"/>
    <cellStyle name="20% - 强调文字颜色 2 7 2" xfId="892"/>
    <cellStyle name="20% - 强调文字颜色 2 8" xfId="248"/>
    <cellStyle name="20% - 强调文字颜色 2 9" xfId="1400"/>
    <cellStyle name="20% - 强调文字颜色 3 2" xfId="1492"/>
    <cellStyle name="20% - 强调文字颜色 3 2 2" xfId="1495"/>
    <cellStyle name="20% - 强调文字颜色 3 2 2 2" xfId="1498"/>
    <cellStyle name="20% - 强调文字颜色 3 2 2 2 2" xfId="1499"/>
    <cellStyle name="20% - 强调文字颜色 3 2 2 2 2 2" xfId="1500"/>
    <cellStyle name="20% - 强调文字颜色 3 2 2 2 3" xfId="1502"/>
    <cellStyle name="20% - 强调文字颜色 3 2 2 2_2015财政决算公开" xfId="1504"/>
    <cellStyle name="20% - 强调文字颜色 3 2 2 3" xfId="1505"/>
    <cellStyle name="20% - 强调文字颜色 3 2 2 3 2" xfId="1506"/>
    <cellStyle name="20% - 强调文字颜色 3 2 2 4" xfId="1508"/>
    <cellStyle name="20% - 强调文字颜色 3 2 2_2015财政决算公开" xfId="1509"/>
    <cellStyle name="20% - 强调文字颜色 3 2 3" xfId="1510"/>
    <cellStyle name="20% - 强调文字颜色 3 2 3 2" xfId="1513"/>
    <cellStyle name="20% - 强调文字颜色 3 2 3 2 2" xfId="1516"/>
    <cellStyle name="20% - 强调文字颜色 3 2 3 2 2 2" xfId="1518"/>
    <cellStyle name="20% - 强调文字颜色 3 2 3 2 3" xfId="1520"/>
    <cellStyle name="20% - 强调文字颜色 3 2 3 2_2015财政决算公开" xfId="1523"/>
    <cellStyle name="20% - 强调文字颜色 3 2 3 3" xfId="1526"/>
    <cellStyle name="20% - 强调文字颜色 3 2 3 3 2" xfId="1529"/>
    <cellStyle name="20% - 强调文字颜色 3 2 3 4" xfId="1532"/>
    <cellStyle name="20% - 强调文字颜色 3 2 3 5" xfId="1534"/>
    <cellStyle name="20% - 强调文字颜色 3 2 3_2015财政决算公开" xfId="1537"/>
    <cellStyle name="20% - 强调文字颜色 3 2 4" xfId="1538"/>
    <cellStyle name="20% - 强调文字颜色 3 2 4 2" xfId="1539"/>
    <cellStyle name="20% - 强调文字颜色 3 2 4 2 2" xfId="436"/>
    <cellStyle name="20% - 强调文字颜色 3 2 4 3" xfId="1540"/>
    <cellStyle name="20% - 强调文字颜色 3 2 4 4" xfId="1541"/>
    <cellStyle name="20% - 强调文字颜色 3 2 4_2015财政决算公开" xfId="1542"/>
    <cellStyle name="20% - 强调文字颜色 3 2 5" xfId="1544"/>
    <cellStyle name="20% - 强调文字颜色 3 2 5 2" xfId="1545"/>
    <cellStyle name="20% - 强调文字颜色 3 2 6" xfId="1546"/>
    <cellStyle name="20% - 强调文字颜色 3 2 7" xfId="1547"/>
    <cellStyle name="20% - 强调文字颜色 3 2_2015财政决算公开" xfId="1548"/>
    <cellStyle name="20% - 强调文字颜色 3 3" xfId="1551"/>
    <cellStyle name="20% - 强调文字颜色 3 3 2" xfId="1554"/>
    <cellStyle name="20% - 强调文字颜色 3 3 2 2" xfId="1557"/>
    <cellStyle name="20% - 强调文字颜色 3 3 2 2 2" xfId="1559"/>
    <cellStyle name="20% - 强调文字颜色 3 3 2 2 2 2" xfId="1560"/>
    <cellStyle name="20% - 强调文字颜色 3 3 2 2 3" xfId="1561"/>
    <cellStyle name="20% - 强调文字颜色 3 3 2 2_2015财政决算公开" xfId="1562"/>
    <cellStyle name="20% - 强调文字颜色 3 3 2 3" xfId="1564"/>
    <cellStyle name="20% - 强调文字颜色 3 3 2 3 2" xfId="1565"/>
    <cellStyle name="20% - 强调文字颜色 3 3 2 4" xfId="1566"/>
    <cellStyle name="20% - 强调文字颜色 3 3 2_2015财政决算公开" xfId="1568"/>
    <cellStyle name="20% - 强调文字颜色 3 3 3" xfId="1569"/>
    <cellStyle name="20% - 强调文字颜色 3 3 3 2" xfId="1570"/>
    <cellStyle name="20% - 强调文字颜色 3 3 3 2 2" xfId="1571"/>
    <cellStyle name="20% - 强调文字颜色 3 3 3 3" xfId="268"/>
    <cellStyle name="20% - 强调文字颜色 3 3 3_2015财政决算公开" xfId="1573"/>
    <cellStyle name="20% - 强调文字颜色 3 3 4" xfId="1575"/>
    <cellStyle name="20% - 强调文字颜色 3 3 4 2" xfId="1577"/>
    <cellStyle name="20% - 强调文字颜色 3 3 5" xfId="1579"/>
    <cellStyle name="20% - 强调文字颜色 3 3_2015财政决算公开" xfId="1580"/>
    <cellStyle name="20% - 强调文字颜色 3 4" xfId="1161"/>
    <cellStyle name="20% - 强调文字颜色 3 4 2" xfId="1581"/>
    <cellStyle name="20% - 强调文字颜色 3 4 2 2" xfId="1584"/>
    <cellStyle name="20% - 强调文字颜色 3 4 2 2 2" xfId="1586"/>
    <cellStyle name="20% - 强调文字颜色 3 4 2 3" xfId="1589"/>
    <cellStyle name="20% - 强调文字颜色 3 4 2_2015财政决算公开" xfId="1592"/>
    <cellStyle name="20% - 强调文字颜色 3 4 3" xfId="1593"/>
    <cellStyle name="20% - 强调文字颜色 3 4 3 2" xfId="1594"/>
    <cellStyle name="20% - 强调文字颜色 3 4 4" xfId="1596"/>
    <cellStyle name="20% - 强调文字颜色 3 4_2015财政决算公开" xfId="1597"/>
    <cellStyle name="20% - 强调文字颜色 3 5" xfId="1599"/>
    <cellStyle name="20% - 强调文字颜色 3 5 2" xfId="1601"/>
    <cellStyle name="20% - 强调文字颜色 3 5 2 2" xfId="1603"/>
    <cellStyle name="20% - 强调文字颜色 3 5 2 2 2" xfId="1605"/>
    <cellStyle name="20% - 强调文字颜色 3 5 2 3" xfId="1607"/>
    <cellStyle name="20% - 强调文字颜色 3 5 2_2015财政决算公开" xfId="1608"/>
    <cellStyle name="20% - 强调文字颜色 3 5 3" xfId="1609"/>
    <cellStyle name="20% - 强调文字颜色 3 5 3 2" xfId="1610"/>
    <cellStyle name="20% - 强调文字颜色 3 5 4" xfId="1612"/>
    <cellStyle name="20% - 强调文字颜色 3 5_2015财政决算公开" xfId="523"/>
    <cellStyle name="20% - 强调文字颜色 3 6" xfId="689"/>
    <cellStyle name="20% - 强调文字颜色 3 6 2" xfId="695"/>
    <cellStyle name="20% - 强调文字颜色 3 6 2 2" xfId="1614"/>
    <cellStyle name="20% - 强调文字颜色 3 6 3" xfId="1615"/>
    <cellStyle name="20% - 强调文字颜色 3 6_2015财政决算公开" xfId="1617"/>
    <cellStyle name="20% - 强调文字颜色 3 7" xfId="701"/>
    <cellStyle name="20% - 强调文字颜色 3 7 2" xfId="707"/>
    <cellStyle name="20% - 强调文字颜色 3 8" xfId="256"/>
    <cellStyle name="20% - 强调文字颜色 3 9" xfId="897"/>
    <cellStyle name="20% - 强调文字颜色 4 2" xfId="1621"/>
    <cellStyle name="20% - 强调文字颜色 4 2 2" xfId="1623"/>
    <cellStyle name="20% - 强调文字颜色 4 2 2 2" xfId="1574"/>
    <cellStyle name="20% - 强调文字颜色 4 2 2 2 2" xfId="1576"/>
    <cellStyle name="20% - 强调文字颜色 4 2 2 2 2 2" xfId="841"/>
    <cellStyle name="20% - 强调文字颜色 4 2 2 2 3" xfId="1624"/>
    <cellStyle name="20% - 强调文字颜色 4 2 2 2_2015财政决算公开" xfId="1625"/>
    <cellStyle name="20% - 强调文字颜色 4 2 2 3" xfId="1578"/>
    <cellStyle name="20% - 强调文字颜色 4 2 2 3 2" xfId="1626"/>
    <cellStyle name="20% - 强调文字颜色 4 2 2 4" xfId="1627"/>
    <cellStyle name="20% - 强调文字颜色 4 2 2_2015财政决算公开" xfId="1628"/>
    <cellStyle name="20% - 强调文字颜色 4 2 3" xfId="1629"/>
    <cellStyle name="20% - 强调文字颜色 4 2 3 2" xfId="1595"/>
    <cellStyle name="20% - 强调文字颜色 4 2 3 2 2" xfId="1630"/>
    <cellStyle name="20% - 强调文字颜色 4 2 3 2 2 2" xfId="1207"/>
    <cellStyle name="20% - 强调文字颜色 4 2 3 2 3" xfId="1632"/>
    <cellStyle name="20% - 强调文字颜色 4 2 3 2_2015财政决算公开" xfId="1379"/>
    <cellStyle name="20% - 强调文字颜色 4 2 3 3" xfId="1633"/>
    <cellStyle name="20% - 强调文字颜色 4 2 3 3 2" xfId="1634"/>
    <cellStyle name="20% - 强调文字颜色 4 2 3 4" xfId="1635"/>
    <cellStyle name="20% - 强调文字颜色 4 2 3 5" xfId="1637"/>
    <cellStyle name="20% - 强调文字颜色 4 2 3_2015财政决算公开" xfId="1638"/>
    <cellStyle name="20% - 强调文字颜色 4 2 4" xfId="1639"/>
    <cellStyle name="20% - 强调文字颜色 4 2 4 2" xfId="1611"/>
    <cellStyle name="20% - 强调文字颜色 4 2 4 2 2" xfId="1640"/>
    <cellStyle name="20% - 强调文字颜色 4 2 4 3" xfId="1641"/>
    <cellStyle name="20% - 强调文字颜色 4 2 4 4" xfId="1642"/>
    <cellStyle name="20% - 强调文字颜色 4 2 4_2015财政决算公开" xfId="1645"/>
    <cellStyle name="20% - 强调文字颜色 4 2 5" xfId="1646"/>
    <cellStyle name="20% - 强调文字颜色 4 2 5 2" xfId="1648"/>
    <cellStyle name="20% - 强调文字颜色 4 2 6" xfId="1649"/>
    <cellStyle name="20% - 强调文字颜色 4 2 7" xfId="1651"/>
    <cellStyle name="20% - 强调文字颜色 4 2_2015财政决算公开" xfId="1655"/>
    <cellStyle name="20% - 强调文字颜色 4 3" xfId="1658"/>
    <cellStyle name="20% - 强调文字颜色 4 3 2" xfId="1659"/>
    <cellStyle name="20% - 强调文字颜色 4 3 2 2" xfId="1661"/>
    <cellStyle name="20% - 强调文字颜色 4 3 2 2 2" xfId="1664"/>
    <cellStyle name="20% - 强调文字颜色 4 3 2 2 2 2" xfId="1666"/>
    <cellStyle name="20% - 强调文字颜色 4 3 2 2 3" xfId="1667"/>
    <cellStyle name="20% - 强调文字颜色 4 3 2 2_2015财政决算公开" xfId="1668"/>
    <cellStyle name="20% - 强调文字颜色 4 3 2 3" xfId="1670"/>
    <cellStyle name="20% - 强调文字颜色 4 3 2 3 2" xfId="1432"/>
    <cellStyle name="20% - 强调文字颜色 4 3 2 4" xfId="1671"/>
    <cellStyle name="20% - 强调文字颜色 4 3 2_2015财政决算公开" xfId="122"/>
    <cellStyle name="20% - 强调文字颜色 4 3 3" xfId="1672"/>
    <cellStyle name="20% - 强调文字颜色 4 3 3 2" xfId="1674"/>
    <cellStyle name="20% - 强调文字颜色 4 3 3 2 2" xfId="1676"/>
    <cellStyle name="20% - 强调文字颜色 4 3 3 3" xfId="1677"/>
    <cellStyle name="20% - 强调文字颜色 4 3 3_2015财政决算公开" xfId="1680"/>
    <cellStyle name="20% - 强调文字颜色 4 3 4" xfId="1660"/>
    <cellStyle name="20% - 强调文字颜色 4 3 4 2" xfId="1663"/>
    <cellStyle name="20% - 强调文字颜色 4 3 5" xfId="1669"/>
    <cellStyle name="20% - 强调文字颜色 4 3_2015财政决算公开" xfId="1683"/>
    <cellStyle name="20% - 强调文字颜色 4 4" xfId="1164"/>
    <cellStyle name="20% - 强调文字颜色 4 4 2" xfId="1684"/>
    <cellStyle name="20% - 强调文字颜色 4 4 2 2" xfId="1686"/>
    <cellStyle name="20% - 强调文字颜色 4 4 2 2 2" xfId="1688"/>
    <cellStyle name="20% - 强调文字颜色 4 4 2 3" xfId="1690"/>
    <cellStyle name="20% - 强调文字颜色 4 4 2_2015财政决算公开" xfId="1691"/>
    <cellStyle name="20% - 强调文字颜色 4 4 3" xfId="1692"/>
    <cellStyle name="20% - 强调文字颜色 4 4 3 2" xfId="1694"/>
    <cellStyle name="20% - 强调文字颜色 4 4 4" xfId="1673"/>
    <cellStyle name="20% - 强调文字颜色 4 4_2015财政决算公开" xfId="1695"/>
    <cellStyle name="20% - 强调文字颜色 4 5" xfId="1697"/>
    <cellStyle name="20% - 强调文字颜色 4 5 2" xfId="1699"/>
    <cellStyle name="20% - 强调文字颜色 4 5 2 2" xfId="1701"/>
    <cellStyle name="20% - 强调文字颜色 4 5 2 2 2" xfId="1703"/>
    <cellStyle name="20% - 强调文字颜色 4 5 2 3" xfId="67"/>
    <cellStyle name="20% - 强调文字颜色 4 5 2_2015财政决算公开" xfId="1704"/>
    <cellStyle name="20% - 强调文字颜色 4 5 3" xfId="1705"/>
    <cellStyle name="20% - 强调文字颜色 4 5 3 2" xfId="1707"/>
    <cellStyle name="20% - 强调文字颜色 4 5 4" xfId="1662"/>
    <cellStyle name="20% - 强调文字颜色 4 5_2015财政决算公开" xfId="1709"/>
    <cellStyle name="20% - 强调文字颜色 4 6" xfId="900"/>
    <cellStyle name="20% - 强调文字颜色 4 6 2" xfId="446"/>
    <cellStyle name="20% - 强调文字颜色 4 6 2 2" xfId="1710"/>
    <cellStyle name="20% - 强调文字颜色 4 6 3" xfId="1711"/>
    <cellStyle name="20% - 强调文字颜色 4 6_2015财政决算公开" xfId="1713"/>
    <cellStyle name="20% - 强调文字颜色 4 7" xfId="1714"/>
    <cellStyle name="20% - 强调文字颜色 4 7 2" xfId="1715"/>
    <cellStyle name="20% - 强调文字颜色 4 8" xfId="1716"/>
    <cellStyle name="20% - 强调文字颜色 4 9" xfId="1717"/>
    <cellStyle name="20% - 强调文字颜色 5 2" xfId="1720"/>
    <cellStyle name="20% - 强调文字颜色 5 2 2" xfId="1722"/>
    <cellStyle name="20% - 强调文字颜色 5 2 2 2" xfId="1725"/>
    <cellStyle name="20% - 强调文字颜色 5 2 2 2 2" xfId="1729"/>
    <cellStyle name="20% - 强调文字颜色 5 2 2 2 2 2" xfId="442"/>
    <cellStyle name="20% - 强调文字颜色 5 2 2 2 3" xfId="1730"/>
    <cellStyle name="20% - 强调文字颜色 5 2 2 2_2015财政决算公开" xfId="1731"/>
    <cellStyle name="20% - 强调文字颜色 5 2 2 3" xfId="1735"/>
    <cellStyle name="20% - 强调文字颜色 5 2 2 3 2" xfId="1736"/>
    <cellStyle name="20% - 强调文字颜色 5 2 2 4" xfId="1738"/>
    <cellStyle name="20% - 强调文字颜色 5 2 2_2015财政决算公开" xfId="1739"/>
    <cellStyle name="20% - 强调文字颜色 5 2 3" xfId="1740"/>
    <cellStyle name="20% - 强调文字颜色 5 2 3 2" xfId="1742"/>
    <cellStyle name="20% - 强调文字颜色 5 2 3 2 2" xfId="551"/>
    <cellStyle name="20% - 强调文字颜色 5 2 3 3" xfId="1745"/>
    <cellStyle name="20% - 强调文字颜色 5 2 3_2015财政决算公开" xfId="1746"/>
    <cellStyle name="20% - 强调文字颜色 5 2 4" xfId="1747"/>
    <cellStyle name="20% - 强调文字颜色 5 2 4 2" xfId="1749"/>
    <cellStyle name="20% - 强调文字颜色 5 2 5" xfId="1750"/>
    <cellStyle name="20% - 强调文字颜色 5 2_2015财政决算公开" xfId="1751"/>
    <cellStyle name="20% - 强调文字颜色 5 3" xfId="1752"/>
    <cellStyle name="20% - 强调文字颜色 5 3 2" xfId="1754"/>
    <cellStyle name="20% - 强调文字颜色 5 3 2 2" xfId="1755"/>
    <cellStyle name="20% - 强调文字颜色 5 3 2 2 2" xfId="1756"/>
    <cellStyle name="20% - 强调文字颜色 5 3 2 2 2 2" xfId="1758"/>
    <cellStyle name="20% - 强调文字颜色 5 3 2 2 3" xfId="1759"/>
    <cellStyle name="20% - 强调文字颜色 5 3 2 2_2015财政决算公开" xfId="1761"/>
    <cellStyle name="20% - 强调文字颜色 5 3 2 3" xfId="1762"/>
    <cellStyle name="20% - 强调文字颜色 5 3 2 3 2" xfId="1763"/>
    <cellStyle name="20% - 强调文字颜色 5 3 2 4" xfId="1764"/>
    <cellStyle name="20% - 强调文字颜色 5 3 2_2015财政决算公开" xfId="1765"/>
    <cellStyle name="20% - 强调文字颜色 5 3 3" xfId="1766"/>
    <cellStyle name="20% - 强调文字颜色 5 3 3 2" xfId="1767"/>
    <cellStyle name="20% - 强调文字颜色 5 3 3 2 2" xfId="1768"/>
    <cellStyle name="20% - 强调文字颜色 5 3 3 3" xfId="1769"/>
    <cellStyle name="20% - 强调文字颜色 5 3 3_2015财政决算公开" xfId="314"/>
    <cellStyle name="20% - 强调文字颜色 5 3 4" xfId="1685"/>
    <cellStyle name="20% - 强调文字颜色 5 3 4 2" xfId="1687"/>
    <cellStyle name="20% - 强调文字颜色 5 3 5" xfId="1689"/>
    <cellStyle name="20% - 强调文字颜色 5 3_2015财政决算公开" xfId="1772"/>
    <cellStyle name="20% - 强调文字颜色 5 4" xfId="1773"/>
    <cellStyle name="20% - 强调文字颜色 5 4 2" xfId="1774"/>
    <cellStyle name="20% - 强调文字颜色 5 4 2 2" xfId="1775"/>
    <cellStyle name="20% - 强调文字颜色 5 4 2 2 2" xfId="1777"/>
    <cellStyle name="20% - 强调文字颜色 5 4 2 3" xfId="1778"/>
    <cellStyle name="20% - 强调文字颜色 5 4 2_2015财政决算公开" xfId="1779"/>
    <cellStyle name="20% - 强调文字颜色 5 4 3" xfId="1780"/>
    <cellStyle name="20% - 强调文字颜色 5 4 3 2" xfId="1781"/>
    <cellStyle name="20% - 强调文字颜色 5 4 4" xfId="1693"/>
    <cellStyle name="20% - 强调文字颜色 5 4_2015财政决算公开" xfId="1143"/>
    <cellStyle name="20% - 强调文字颜色 5 5" xfId="1783"/>
    <cellStyle name="20% - 强调文字颜色 5 5 2" xfId="1784"/>
    <cellStyle name="20% - 强调文字颜色 5 5 2 2" xfId="1785"/>
    <cellStyle name="20% - 强调文字颜色 5 5 2 2 2" xfId="93"/>
    <cellStyle name="20% - 强调文字颜色 5 5 2 3" xfId="1786"/>
    <cellStyle name="20% - 强调文字颜色 5 5 2_2015财政决算公开" xfId="1787"/>
    <cellStyle name="20% - 强调文字颜色 5 5 3" xfId="1788"/>
    <cellStyle name="20% - 强调文字颜色 5 5 3 2" xfId="1789"/>
    <cellStyle name="20% - 强调文字颜色 5 5 4" xfId="1675"/>
    <cellStyle name="20% - 强调文字颜色 5 5_2015财政决算公开" xfId="1790"/>
    <cellStyle name="20% - 强调文字颜色 5 6" xfId="903"/>
    <cellStyle name="20% - 强调文字颜色 5 6 2" xfId="1793"/>
    <cellStyle name="20% - 强调文字颜色 5 6 2 2" xfId="1795"/>
    <cellStyle name="20% - 强调文字颜色 5 6 3" xfId="607"/>
    <cellStyle name="20% - 强调文字颜色 5 6_2015财政决算公开" xfId="1796"/>
    <cellStyle name="20% - 强调文字颜色 5 7" xfId="1798"/>
    <cellStyle name="20% - 强调文字颜色 5 7 2" xfId="1799"/>
    <cellStyle name="20% - 强调文字颜色 5 8" xfId="1801"/>
    <cellStyle name="20% - 强调文字颜色 6 2" xfId="1803"/>
    <cellStyle name="20% - 强调文字颜色 6 2 2" xfId="1804"/>
    <cellStyle name="20% - 强调文字颜色 6 2 2 2" xfId="1791"/>
    <cellStyle name="20% - 强调文字颜色 6 2 2 2 2" xfId="1805"/>
    <cellStyle name="20% - 强调文字颜色 6 2 2 2 2 2" xfId="1807"/>
    <cellStyle name="20% - 强调文字颜色 6 2 2 2 3" xfId="1809"/>
    <cellStyle name="20% - 强调文字颜色 6 2 2 2_2015财政决算公开" xfId="1800"/>
    <cellStyle name="20% - 强调文字颜色 6 2 2 3" xfId="1810"/>
    <cellStyle name="20% - 强调文字颜色 6 2 2 3 2" xfId="895"/>
    <cellStyle name="20% - 强调文字颜色 6 2 2 4" xfId="1811"/>
    <cellStyle name="20% - 强调文字颜色 6 2 2_2015财政决算公开" xfId="1531"/>
    <cellStyle name="20% - 强调文字颜色 6 2 3" xfId="1812"/>
    <cellStyle name="20% - 强调文字颜色 6 2 3 2" xfId="1813"/>
    <cellStyle name="20% - 强调文字颜色 6 2 3 2 2" xfId="1814"/>
    <cellStyle name="20% - 强调文字颜色 6 2 3 3" xfId="1815"/>
    <cellStyle name="20% - 强调文字颜色 6 2 3_2015财政决算公开" xfId="953"/>
    <cellStyle name="20% - 强调文字颜色 6 2 4" xfId="1816"/>
    <cellStyle name="20% - 强调文字颜色 6 2 4 2" xfId="1817"/>
    <cellStyle name="20% - 强调文字颜色 6 2 5" xfId="1818"/>
    <cellStyle name="20% - 强调文字颜色 6 2_2015财政决算公开" xfId="1819"/>
    <cellStyle name="20% - 强调文字颜色 6 3" xfId="1820"/>
    <cellStyle name="20% - 强调文字颜色 6 3 2" xfId="1822"/>
    <cellStyle name="20% - 强调文字颜色 6 3 2 2" xfId="1823"/>
    <cellStyle name="20% - 强调文字颜色 6 3 2 2 2" xfId="1824"/>
    <cellStyle name="20% - 强调文字颜色 6 3 2 2 2 2" xfId="1426"/>
    <cellStyle name="20% - 强调文字颜色 6 3 2 2 3" xfId="1825"/>
    <cellStyle name="20% - 强调文字颜色 6 3 2 2_2015财政决算公开" xfId="1826"/>
    <cellStyle name="20% - 强调文字颜色 6 3 2 3" xfId="1827"/>
    <cellStyle name="20% - 强调文字颜色 6 3 2 3 2" xfId="1186"/>
    <cellStyle name="20% - 强调文字颜色 6 3 2 4" xfId="1829"/>
    <cellStyle name="20% - 强调文字颜色 6 3 2_2015财政决算公开" xfId="1830"/>
    <cellStyle name="20% - 强调文字颜色 6 3 3" xfId="1831"/>
    <cellStyle name="20% - 强调文字颜色 6 3 3 2" xfId="1833"/>
    <cellStyle name="20% - 强调文字颜色 6 3 3 2 2" xfId="1835"/>
    <cellStyle name="20% - 强调文字颜色 6 3 3 3" xfId="1836"/>
    <cellStyle name="20% - 强调文字颜色 6 3 3_2015财政决算公开" xfId="1839"/>
    <cellStyle name="20% - 强调文字颜色 6 3 4" xfId="1700"/>
    <cellStyle name="20% - 强调文字颜色 6 3 4 2" xfId="1702"/>
    <cellStyle name="20% - 强调文字颜色 6 3 5" xfId="66"/>
    <cellStyle name="20% - 强调文字颜色 6 3_2015财政决算公开" xfId="1840"/>
    <cellStyle name="20% - 强调文字颜色 6 4" xfId="1841"/>
    <cellStyle name="20% - 强调文字颜色 6 4 2" xfId="1842"/>
    <cellStyle name="20% - 强调文字颜色 6 4 2 2" xfId="26"/>
    <cellStyle name="20% - 强调文字颜色 6 4 2 2 2" xfId="1843"/>
    <cellStyle name="20% - 强调文字颜色 6 4 2 3" xfId="1845"/>
    <cellStyle name="20% - 强调文字颜色 6 4 2_2015财政决算公开" xfId="1846"/>
    <cellStyle name="20% - 强调文字颜色 6 4 3" xfId="1847"/>
    <cellStyle name="20% - 强调文字颜色 6 4 3 2" xfId="1848"/>
    <cellStyle name="20% - 强调文字颜色 6 4 4" xfId="1706"/>
    <cellStyle name="20% - 强调文字颜色 6 4_2015财政决算公开" xfId="1849"/>
    <cellStyle name="20% - 强调文字颜色 6 5" xfId="1850"/>
    <cellStyle name="20% - 强调文字颜色 6 5 2" xfId="1851"/>
    <cellStyle name="20% - 强调文字颜色 6 5 2 2" xfId="1852"/>
    <cellStyle name="20% - 强调文字颜色 6 5 2 2 2" xfId="1853"/>
    <cellStyle name="20% - 强调文字颜色 6 5 2 3" xfId="1854"/>
    <cellStyle name="20% - 强调文字颜色 6 5 2_2015财政决算公开" xfId="1856"/>
    <cellStyle name="20% - 强调文字颜色 6 5 3" xfId="1857"/>
    <cellStyle name="20% - 强调文字颜色 6 5 3 2" xfId="1858"/>
    <cellStyle name="20% - 强调文字颜色 6 5 4" xfId="1665"/>
    <cellStyle name="20% - 强调文字颜色 6 5_2015财政决算公开" xfId="1469"/>
    <cellStyle name="20% - 强调文字颜色 6 6" xfId="908"/>
    <cellStyle name="20% - 强调文字颜色 6 6 2" xfId="1859"/>
    <cellStyle name="20% - 强调文字颜色 6 6 2 2" xfId="1860"/>
    <cellStyle name="20% - 强调文字颜色 6 6 3" xfId="1480"/>
    <cellStyle name="20% - 强调文字颜色 6 6_2015财政决算公开" xfId="1828"/>
    <cellStyle name="20% - 强调文字颜色 6 7" xfId="1861"/>
    <cellStyle name="20% - 强调文字颜色 6 7 2" xfId="1863"/>
    <cellStyle name="20% - 强调文字颜色 6 8" xfId="1865"/>
    <cellStyle name="20% - 着色 1" xfId="1868"/>
    <cellStyle name="20% - 着色 1 2" xfId="1871"/>
    <cellStyle name="20% - 着色 2" xfId="1873"/>
    <cellStyle name="20% - 着色 2 2" xfId="1875"/>
    <cellStyle name="20% - 着色 3" xfId="1879"/>
    <cellStyle name="20% - 着色 3 2" xfId="1882"/>
    <cellStyle name="20% - 着色 4" xfId="1042"/>
    <cellStyle name="20% - 着色 4 2" xfId="1884"/>
    <cellStyle name="20% - 着色 5" xfId="1302"/>
    <cellStyle name="20% - 着色 5 2" xfId="1887"/>
    <cellStyle name="20% - 着色 6" xfId="1889"/>
    <cellStyle name="20% - 着色 6 2" xfId="1890"/>
    <cellStyle name="40% - 强调文字颜色 1 2" xfId="1891"/>
    <cellStyle name="40% - 强调文字颜色 1 2 2" xfId="1894"/>
    <cellStyle name="40% - 强调文字颜色 1 2 2 2" xfId="1896"/>
    <cellStyle name="40% - 强调文字颜色 1 2 2 2 2" xfId="1898"/>
    <cellStyle name="40% - 强调文字颜色 1 2 2 2 2 2" xfId="1902"/>
    <cellStyle name="40% - 强调文字颜色 1 2 2 2 3" xfId="1904"/>
    <cellStyle name="40% - 强调文字颜色 1 2 2 2_2015财政决算公开" xfId="1906"/>
    <cellStyle name="40% - 强调文字颜色 1 2 2 3" xfId="1907"/>
    <cellStyle name="40% - 强调文字颜色 1 2 2 3 2" xfId="1909"/>
    <cellStyle name="40% - 强调文字颜色 1 2 2 4" xfId="1910"/>
    <cellStyle name="40% - 强调文字颜色 1 2 2_2015财政决算公开" xfId="1911"/>
    <cellStyle name="40% - 强调文字颜色 1 2 3" xfId="1913"/>
    <cellStyle name="40% - 强调文字颜色 1 2 3 2" xfId="1915"/>
    <cellStyle name="40% - 强调文字颜色 1 2 3 2 2" xfId="1916"/>
    <cellStyle name="40% - 强调文字颜色 1 2 3 2 2 2" xfId="1918"/>
    <cellStyle name="40% - 强调文字颜色 1 2 3 2 3" xfId="1919"/>
    <cellStyle name="40% - 强调文字颜色 1 2 3 2_2015财政决算公开" xfId="1920"/>
    <cellStyle name="40% - 强调文字颜色 1 2 3 3" xfId="1921"/>
    <cellStyle name="40% - 强调文字颜色 1 2 3 3 2" xfId="324"/>
    <cellStyle name="40% - 强调文字颜色 1 2 3 4" xfId="1922"/>
    <cellStyle name="40% - 强调文字颜色 1 2 3 5" xfId="1726"/>
    <cellStyle name="40% - 强调文字颜色 1 2 3_2015财政决算公开" xfId="1923"/>
    <cellStyle name="40% - 强调文字颜色 1 2 4" xfId="1925"/>
    <cellStyle name="40% - 强调文字颜色 1 2 4 2" xfId="1926"/>
    <cellStyle name="40% - 强调文字颜色 1 2 4 2 2" xfId="1927"/>
    <cellStyle name="40% - 强调文字颜色 1 2 4 3" xfId="1928"/>
    <cellStyle name="40% - 强调文字颜色 1 2 4 4" xfId="1930"/>
    <cellStyle name="40% - 强调文字颜色 1 2 4_2015财政决算公开" xfId="1932"/>
    <cellStyle name="40% - 强调文字颜色 1 2 5" xfId="1933"/>
    <cellStyle name="40% - 强调文字颜色 1 2 5 2" xfId="1934"/>
    <cellStyle name="40% - 强调文字颜色 1 2 6" xfId="1459"/>
    <cellStyle name="40% - 强调文字颜色 1 2 7" xfId="1935"/>
    <cellStyle name="40% - 强调文字颜色 1 2_2015财政决算公开" xfId="1936"/>
    <cellStyle name="40% - 强调文字颜色 1 3" xfId="1938"/>
    <cellStyle name="40% - 强调文字颜色 1 3 2" xfId="1940"/>
    <cellStyle name="40% - 强调文字颜色 1 3 2 2" xfId="1942"/>
    <cellStyle name="40% - 强调文字颜色 1 3 2 2 2" xfId="1943"/>
    <cellStyle name="40% - 强调文字颜色 1 3 2 2 2 2" xfId="1944"/>
    <cellStyle name="40% - 强调文字颜色 1 3 2 2 3" xfId="1945"/>
    <cellStyle name="40% - 强调文字颜色 1 3 2 2_2015财政决算公开" xfId="1946"/>
    <cellStyle name="40% - 强调文字颜色 1 3 2 3" xfId="1855"/>
    <cellStyle name="40% - 强调文字颜色 1 3 2 3 2" xfId="1947"/>
    <cellStyle name="40% - 强调文字颜色 1 3 2 4" xfId="1948"/>
    <cellStyle name="40% - 强调文字颜色 1 3 2_2015财政决算公开" xfId="1949"/>
    <cellStyle name="40% - 强调文字颜色 1 3 3" xfId="1951"/>
    <cellStyle name="40% - 强调文字颜色 1 3 3 2" xfId="1952"/>
    <cellStyle name="40% - 强调文字颜色 1 3 3 2 2" xfId="1953"/>
    <cellStyle name="40% - 强调文字颜色 1 3 3 3" xfId="1954"/>
    <cellStyle name="40% - 强调文字颜色 1 3 3_2015财政决算公开" xfId="1955"/>
    <cellStyle name="40% - 强调文字颜色 1 3 4" xfId="1956"/>
    <cellStyle name="40% - 强调文字颜色 1 3 4 2" xfId="1957"/>
    <cellStyle name="40% - 强调文字颜色 1 3 5" xfId="1960"/>
    <cellStyle name="40% - 强调文字颜色 1 3_2015财政决算公开" xfId="1962"/>
    <cellStyle name="40% - 强调文字颜色 1 4" xfId="1965"/>
    <cellStyle name="40% - 强调文字颜色 1 4 2" xfId="1967"/>
    <cellStyle name="40% - 强调文字颜色 1 4 2 2" xfId="1968"/>
    <cellStyle name="40% - 强调文字颜色 1 4 2 2 2" xfId="1969"/>
    <cellStyle name="40% - 强调文字颜色 1 4 2 3" xfId="1970"/>
    <cellStyle name="40% - 强调文字颜色 1 4 2_2015财政决算公开" xfId="1971"/>
    <cellStyle name="40% - 强调文字颜色 1 4 3" xfId="1972"/>
    <cellStyle name="40% - 强调文字颜色 1 4 3 2" xfId="1973"/>
    <cellStyle name="40% - 强调文字颜色 1 4 4" xfId="624"/>
    <cellStyle name="40% - 强调文字颜色 1 4_2015财政决算公开" xfId="1073"/>
    <cellStyle name="40% - 强调文字颜色 1 5" xfId="1976"/>
    <cellStyle name="40% - 强调文字颜色 1 5 2" xfId="1978"/>
    <cellStyle name="40% - 强调文字颜色 1 5 2 2" xfId="1980"/>
    <cellStyle name="40% - 强调文字颜色 1 5 2 2 2" xfId="1981"/>
    <cellStyle name="40% - 强调文字颜色 1 5 2 3" xfId="1982"/>
    <cellStyle name="40% - 强调文字颜色 1 5 2_2015财政决算公开" xfId="1984"/>
    <cellStyle name="40% - 强调文字颜色 1 5 3" xfId="1330"/>
    <cellStyle name="40% - 强调文字颜色 1 5 3 2" xfId="1985"/>
    <cellStyle name="40% - 强调文字颜色 1 5 4" xfId="1986"/>
    <cellStyle name="40% - 强调文字颜色 1 5_2015财政决算公开" xfId="1988"/>
    <cellStyle name="40% - 强调文字颜色 1 6" xfId="1991"/>
    <cellStyle name="40% - 强调文字颜色 1 6 2" xfId="1993"/>
    <cellStyle name="40% - 强调文字颜色 1 6 2 2" xfId="1995"/>
    <cellStyle name="40% - 强调文字颜色 1 6 3" xfId="1996"/>
    <cellStyle name="40% - 强调文字颜色 1 6_2015财政决算公开" xfId="23"/>
    <cellStyle name="40% - 强调文字颜色 1 7" xfId="1997"/>
    <cellStyle name="40% - 强调文字颜色 1 7 2" xfId="821"/>
    <cellStyle name="40% - 强调文字颜色 1 8" xfId="1999"/>
    <cellStyle name="40% - 强调文字颜色 1 9" xfId="2000"/>
    <cellStyle name="40% - 强调文字颜色 2 2" xfId="2001"/>
    <cellStyle name="40% - 强调文字颜色 2 2 2" xfId="2005"/>
    <cellStyle name="40% - 强调文字颜色 2 2 2 2" xfId="2009"/>
    <cellStyle name="40% - 强调文字颜色 2 2 2 2 2" xfId="2012"/>
    <cellStyle name="40% - 强调文字颜色 2 2 2 2 2 2" xfId="2014"/>
    <cellStyle name="40% - 强调文字颜色 2 2 2 2 3" xfId="2016"/>
    <cellStyle name="40% - 强调文字颜色 2 2 2 2_2015财政决算公开" xfId="2017"/>
    <cellStyle name="40% - 强调文字颜色 2 2 2 3" xfId="2020"/>
    <cellStyle name="40% - 强调文字颜色 2 2 2 3 2" xfId="2022"/>
    <cellStyle name="40% - 强调文字颜色 2 2 2 4" xfId="2024"/>
    <cellStyle name="40% - 强调文字颜色 2 2 2_2015财政决算公开" xfId="1325"/>
    <cellStyle name="40% - 强调文字颜色 2 2 3" xfId="2026"/>
    <cellStyle name="40% - 强调文字颜色 2 2 3 2" xfId="2028"/>
    <cellStyle name="40% - 强调文字颜色 2 2 3 2 2" xfId="8"/>
    <cellStyle name="40% - 强调文字颜色 2 2 3 3" xfId="2029"/>
    <cellStyle name="40% - 强调文字颜色 2 2 3_2015财政决算公开" xfId="2032"/>
    <cellStyle name="40% - 强调文字颜色 2 2 4" xfId="2034"/>
    <cellStyle name="40% - 强调文字颜色 2 2 4 2" xfId="2035"/>
    <cellStyle name="40% - 强调文字颜色 2 2 5" xfId="2036"/>
    <cellStyle name="40% - 强调文字颜色 2 2_2015财政决算公开" xfId="535"/>
    <cellStyle name="40% - 强调文字颜色 2 3" xfId="2037"/>
    <cellStyle name="40% - 强调文字颜色 2 3 2" xfId="2038"/>
    <cellStyle name="40% - 强调文字颜色 2 3 2 2" xfId="2039"/>
    <cellStyle name="40% - 强调文字颜色 2 3 2 2 2" xfId="2040"/>
    <cellStyle name="40% - 强调文字颜色 2 3 2 2 2 2" xfId="2044"/>
    <cellStyle name="40% - 强调文字颜色 2 3 2 2 3" xfId="480"/>
    <cellStyle name="40% - 强调文字颜色 2 3 2 2_2015财政决算公开" xfId="2048"/>
    <cellStyle name="40% - 强调文字颜色 2 3 2 3" xfId="2049"/>
    <cellStyle name="40% - 强调文字颜色 2 3 2 3 2" xfId="2052"/>
    <cellStyle name="40% - 强调文字颜色 2 3 2 4" xfId="2054"/>
    <cellStyle name="40% - 强调文字颜色 2 3 2_2015财政决算公开" xfId="2058"/>
    <cellStyle name="40% - 强调文字颜色 2 3 3" xfId="2059"/>
    <cellStyle name="40% - 强调文字颜色 2 3 3 2" xfId="2060"/>
    <cellStyle name="40% - 强调文字颜色 2 3 3 2 2" xfId="2061"/>
    <cellStyle name="40% - 强调文字颜色 2 3 3 3" xfId="2062"/>
    <cellStyle name="40% - 强调文字颜色 2 3 3_2015财政决算公开" xfId="2063"/>
    <cellStyle name="40% - 强调文字颜色 2 3 4" xfId="2065"/>
    <cellStyle name="40% - 强调文字颜色 2 3 4 2" xfId="2067"/>
    <cellStyle name="40% - 强调文字颜色 2 3 5" xfId="2068"/>
    <cellStyle name="40% - 强调文字颜色 2 3_2015财政决算公开" xfId="2066"/>
    <cellStyle name="40% - 强调文字颜色 2 4" xfId="2069"/>
    <cellStyle name="40% - 强调文字颜色 2 4 2" xfId="2070"/>
    <cellStyle name="40% - 强调文字颜色 2 4 2 2" xfId="2071"/>
    <cellStyle name="40% - 强调文字颜色 2 4 2 2 2" xfId="2073"/>
    <cellStyle name="40% - 强调文字颜色 2 4 2 3" xfId="2074"/>
    <cellStyle name="40% - 强调文字颜色 2 4 2_2015财政决算公开" xfId="2075"/>
    <cellStyle name="40% - 强调文字颜色 2 4 3" xfId="2076"/>
    <cellStyle name="40% - 强调文字颜色 2 4 3 2" xfId="2077"/>
    <cellStyle name="40% - 强调文字颜色 2 4 4" xfId="2078"/>
    <cellStyle name="40% - 强调文字颜色 2 4_2015财政决算公开" xfId="2079"/>
    <cellStyle name="40% - 强调文字颜色 2 5" xfId="2080"/>
    <cellStyle name="40% - 强调文字颜色 2 5 2" xfId="2082"/>
    <cellStyle name="40% - 强调文字颜色 2 5 2 2" xfId="19"/>
    <cellStyle name="40% - 强调文字颜色 2 5 2 2 2" xfId="2084"/>
    <cellStyle name="40% - 强调文字颜色 2 5 2 3" xfId="2086"/>
    <cellStyle name="40% - 强调文字颜色 2 5 2_2015财政决算公开" xfId="166"/>
    <cellStyle name="40% - 强调文字颜色 2 5 3" xfId="2087"/>
    <cellStyle name="40% - 强调文字颜色 2 5 3 2" xfId="2088"/>
    <cellStyle name="40% - 强调文字颜色 2 5 4" xfId="2089"/>
    <cellStyle name="40% - 强调文字颜色 2 5_2015财政决算公开" xfId="2091"/>
    <cellStyle name="40% - 强调文字颜色 2 6" xfId="2092"/>
    <cellStyle name="40% - 强调文字颜色 2 6 2" xfId="2094"/>
    <cellStyle name="40% - 强调文字颜色 2 6 2 2" xfId="2097"/>
    <cellStyle name="40% - 强调文字颜色 2 6 3" xfId="2098"/>
    <cellStyle name="40% - 强调文字颜色 2 6_2015财政决算公开" xfId="2099"/>
    <cellStyle name="40% - 强调文字颜色 2 7" xfId="1723"/>
    <cellStyle name="40% - 强调文字颜色 2 7 2" xfId="1727"/>
    <cellStyle name="40% - 强调文字颜色 2 8" xfId="1733"/>
    <cellStyle name="40% - 强调文字颜色 3 2" xfId="2102"/>
    <cellStyle name="40% - 强调文字颜色 3 2 2" xfId="2105"/>
    <cellStyle name="40% - 强调文字颜色 3 2 2 2" xfId="2106"/>
    <cellStyle name="40% - 强调文字颜色 3 2 2 2 2" xfId="2109"/>
    <cellStyle name="40% - 强调文字颜色 3 2 2 2 2 2" xfId="2110"/>
    <cellStyle name="40% - 强调文字颜色 3 2 2 2 3" xfId="2112"/>
    <cellStyle name="40% - 强调文字颜色 3 2 2 2_2015财政决算公开" xfId="2113"/>
    <cellStyle name="40% - 强调文字颜色 3 2 2 3" xfId="2116"/>
    <cellStyle name="40% - 强调文字颜色 3 2 2 3 2" xfId="2118"/>
    <cellStyle name="40% - 强调文字颜色 3 2 2 4" xfId="2119"/>
    <cellStyle name="40% - 强调文字颜色 3 2 2_2015财政决算公开" xfId="2121"/>
    <cellStyle name="40% - 强调文字颜色 3 2 3" xfId="2122"/>
    <cellStyle name="40% - 强调文字颜色 3 2 3 2" xfId="2124"/>
    <cellStyle name="40% - 强调文字颜色 3 2 3 2 2" xfId="2126"/>
    <cellStyle name="40% - 强调文字颜色 3 2 3 2 2 2" xfId="2128"/>
    <cellStyle name="40% - 强调文字颜色 3 2 3 2 3" xfId="2129"/>
    <cellStyle name="40% - 强调文字颜色 3 2 3 2_2015财政决算公开" xfId="2130"/>
    <cellStyle name="40% - 强调文字颜色 3 2 3 3" xfId="2132"/>
    <cellStyle name="40% - 强调文字颜色 3 2 3 3 2" xfId="2135"/>
    <cellStyle name="40% - 强调文字颜色 3 2 3 4" xfId="2136"/>
    <cellStyle name="40% - 强调文字颜色 3 2 3 5" xfId="1776"/>
    <cellStyle name="40% - 强调文字颜色 3 2 3_2015财政决算公开" xfId="2137"/>
    <cellStyle name="40% - 强调文字颜色 3 2 4" xfId="2138"/>
    <cellStyle name="40% - 强调文字颜色 3 2 4 2" xfId="2139"/>
    <cellStyle name="40% - 强调文字颜色 3 2 4 2 2" xfId="2141"/>
    <cellStyle name="40% - 强调文字颜色 3 2 4 3" xfId="2142"/>
    <cellStyle name="40% - 强调文字颜色 3 2 4 4" xfId="2144"/>
    <cellStyle name="40% - 强调文字颜色 3 2 4_2015财政决算公开" xfId="2146"/>
    <cellStyle name="40% - 强调文字颜色 3 2 5" xfId="2147"/>
    <cellStyle name="40% - 强调文字颜色 3 2 5 2" xfId="2149"/>
    <cellStyle name="40% - 强调文字颜色 3 2 6" xfId="2150"/>
    <cellStyle name="40% - 强调文字颜色 3 2 7" xfId="1391"/>
    <cellStyle name="40% - 强调文字颜色 3 2_2015财政决算公开" xfId="2151"/>
    <cellStyle name="40% - 强调文字颜色 3 3" xfId="2152"/>
    <cellStyle name="40% - 强调文字颜色 3 3 2" xfId="2155"/>
    <cellStyle name="40% - 强调文字颜色 3 3 2 2" xfId="2158"/>
    <cellStyle name="40% - 强调文字颜色 3 3 2 2 2" xfId="2160"/>
    <cellStyle name="40% - 强调文字颜色 3 3 2 2 2 2" xfId="2162"/>
    <cellStyle name="40% - 强调文字颜色 3 3 2 2 3" xfId="2163"/>
    <cellStyle name="40% - 强调文字颜色 3 3 2 2_2015财政决算公开" xfId="2072"/>
    <cellStyle name="40% - 强调文字颜色 3 3 2 3" xfId="2167"/>
    <cellStyle name="40% - 强调文字颜色 3 3 2 3 2" xfId="2168"/>
    <cellStyle name="40% - 强调文字颜色 3 3 2 4" xfId="2169"/>
    <cellStyle name="40% - 强调文字颜色 3 3 2_2015财政决算公开" xfId="1423"/>
    <cellStyle name="40% - 强调文字颜色 3 3 3" xfId="2172"/>
    <cellStyle name="40% - 强调文字颜色 3 3 3 2" xfId="15"/>
    <cellStyle name="40% - 强调文字颜色 3 3 3 2 2" xfId="2101"/>
    <cellStyle name="40% - 强调文字颜色 3 3 3 3" xfId="96"/>
    <cellStyle name="40% - 强调文字颜色 3 3 3_2015财政决算公开" xfId="2174"/>
    <cellStyle name="40% - 强调文字颜色 3 3 4" xfId="2177"/>
    <cellStyle name="40% - 强调文字颜色 3 3 4 2" xfId="2180"/>
    <cellStyle name="40% - 强调文字颜色 3 3 5" xfId="2183"/>
    <cellStyle name="40% - 强调文字颜色 3 3_2015财政决算公开" xfId="2184"/>
    <cellStyle name="40% - 强调文字颜色 3 4" xfId="2185"/>
    <cellStyle name="40% - 强调文字颜色 3 4 2" xfId="2187"/>
    <cellStyle name="40% - 强调文字颜色 3 4 2 2" xfId="1862"/>
    <cellStyle name="40% - 强调文字颜色 3 4 2 2 2" xfId="1864"/>
    <cellStyle name="40% - 强调文字颜色 3 4 2 3" xfId="1866"/>
    <cellStyle name="40% - 强调文字颜色 3 4 2_2015财政决算公开" xfId="2188"/>
    <cellStyle name="40% - 强调文字颜色 3 4 3" xfId="2190"/>
    <cellStyle name="40% - 强调文字颜色 3 4 3 2" xfId="2191"/>
    <cellStyle name="40% - 强调文字颜色 3 4 4" xfId="2108"/>
    <cellStyle name="40% - 强调文字颜色 3 4_2015财政决算公开" xfId="2192"/>
    <cellStyle name="40% - 强调文字颜色 3 5" xfId="2193"/>
    <cellStyle name="40% - 强调文字颜色 3 5 2" xfId="2195"/>
    <cellStyle name="40% - 强调文字颜色 3 5 2 2" xfId="2196"/>
    <cellStyle name="40% - 强调文字颜色 3 5 2 2 2" xfId="2197"/>
    <cellStyle name="40% - 强调文字颜色 3 5 2 3" xfId="2199"/>
    <cellStyle name="40% - 强调文字颜色 3 5 2_2015财政决算公开" xfId="2200"/>
    <cellStyle name="40% - 强调文字颜色 3 5 3" xfId="2201"/>
    <cellStyle name="40% - 强调文字颜色 3 5 3 2" xfId="2203"/>
    <cellStyle name="40% - 强调文字颜色 3 5 4" xfId="2117"/>
    <cellStyle name="40% - 强调文字颜色 3 5_2015财政决算公开" xfId="2206"/>
    <cellStyle name="40% - 强调文字颜色 3 6" xfId="2207"/>
    <cellStyle name="40% - 强调文字颜色 3 6 2" xfId="2208"/>
    <cellStyle name="40% - 强调文字颜色 3 6 2 2" xfId="2209"/>
    <cellStyle name="40% - 强调文字颜色 3 6 3" xfId="653"/>
    <cellStyle name="40% - 强调文字颜色 3 6_2015财政决算公开" xfId="1367"/>
    <cellStyle name="40% - 强调文字颜色 3 7" xfId="1741"/>
    <cellStyle name="40% - 强调文字颜色 3 7 2" xfId="550"/>
    <cellStyle name="40% - 强调文字颜色 3 8" xfId="1744"/>
    <cellStyle name="40% - 强调文字颜色 3 9" xfId="2210"/>
    <cellStyle name="40% - 强调文字颜色 4 2" xfId="2211"/>
    <cellStyle name="40% - 强调文字颜色 4 2 2" xfId="2213"/>
    <cellStyle name="40% - 强调文字颜色 4 2 2 2" xfId="2214"/>
    <cellStyle name="40% - 强调文字颜色 4 2 2 2 2" xfId="2217"/>
    <cellStyle name="40% - 强调文字颜色 4 2 2 2 2 2" xfId="2219"/>
    <cellStyle name="40% - 强调文字颜色 4 2 2 2 3" xfId="2221"/>
    <cellStyle name="40% - 强调文字颜色 4 2 2 2_2015财政决算公开" xfId="588"/>
    <cellStyle name="40% - 强调文字颜色 4 2 2 3" xfId="2223"/>
    <cellStyle name="40% - 强调文字颜色 4 2 2 3 2" xfId="2224"/>
    <cellStyle name="40% - 强调文字颜色 4 2 2 4" xfId="2225"/>
    <cellStyle name="40% - 强调文字颜色 4 2 2_2015财政决算公开" xfId="2226"/>
    <cellStyle name="40% - 强调文字颜色 4 2 3" xfId="2227"/>
    <cellStyle name="40% - 强调文字颜色 4 2 3 2" xfId="75"/>
    <cellStyle name="40% - 强调文字颜色 4 2 3 2 2" xfId="2229"/>
    <cellStyle name="40% - 强调文字颜色 4 2 3 2 2 2" xfId="2231"/>
    <cellStyle name="40% - 强调文字颜色 4 2 3 2 3" xfId="2234"/>
    <cellStyle name="40% - 强调文字颜色 4 2 3 2_2015财政决算公开" xfId="2237"/>
    <cellStyle name="40% - 强调文字颜色 4 2 3 3" xfId="65"/>
    <cellStyle name="40% - 强调文字颜色 4 2 3 3 2" xfId="2239"/>
    <cellStyle name="40% - 强调文字颜色 4 2 3 4" xfId="89"/>
    <cellStyle name="40% - 强调文字颜色 4 2 3 5" xfId="92"/>
    <cellStyle name="40% - 强调文字颜色 4 2 3_2015财政决算公开" xfId="2240"/>
    <cellStyle name="40% - 强调文字颜色 4 2 4" xfId="2241"/>
    <cellStyle name="40% - 强调文字颜色 4 2 4 2" xfId="2243"/>
    <cellStyle name="40% - 强调文字颜色 4 2 4 2 2" xfId="2245"/>
    <cellStyle name="40% - 强调文字颜色 4 2 4 3" xfId="2247"/>
    <cellStyle name="40% - 强调文字颜色 4 2 4 4" xfId="2250"/>
    <cellStyle name="40% - 强调文字颜色 4 2 4_2015财政决算公开" xfId="1148"/>
    <cellStyle name="40% - 强调文字颜色 4 2 5" xfId="2251"/>
    <cellStyle name="40% - 强调文字颜色 4 2 5 2" xfId="2253"/>
    <cellStyle name="40% - 强调文字颜色 4 2 6" xfId="2255"/>
    <cellStyle name="40% - 强调文字颜色 4 2 7" xfId="1494"/>
    <cellStyle name="40% - 强调文字颜色 4 2_2015财政决算公开" xfId="2256"/>
    <cellStyle name="40% - 强调文字颜色 4 3" xfId="2257"/>
    <cellStyle name="40% - 强调文字颜色 4 3 2" xfId="2258"/>
    <cellStyle name="40% - 强调文字颜色 4 3 2 2" xfId="2259"/>
    <cellStyle name="40% - 强调文字颜色 4 3 2 2 2" xfId="2260"/>
    <cellStyle name="40% - 强调文字颜色 4 3 2 2 2 2" xfId="2261"/>
    <cellStyle name="40% - 强调文字颜色 4 3 2 2 3" xfId="2262"/>
    <cellStyle name="40% - 强调文字颜色 4 3 2 2_2015财政决算公开" xfId="2263"/>
    <cellStyle name="40% - 强调文字颜色 4 3 2 3" xfId="2265"/>
    <cellStyle name="40% - 强调文字颜色 4 3 2 3 2" xfId="2266"/>
    <cellStyle name="40% - 强调文字颜色 4 3 2 4" xfId="2268"/>
    <cellStyle name="40% - 强调文字颜色 4 3 2_2015财政决算公开" xfId="2269"/>
    <cellStyle name="40% - 强调文字颜色 4 3 3" xfId="2270"/>
    <cellStyle name="40% - 强调文字颜色 4 3 3 2" xfId="2272"/>
    <cellStyle name="40% - 强调文字颜色 4 3 3 2 2" xfId="2274"/>
    <cellStyle name="40% - 强调文字颜色 4 3 3 3" xfId="2276"/>
    <cellStyle name="40% - 强调文字颜色 4 3 3_2015财政决算公开" xfId="2278"/>
    <cellStyle name="40% - 强调文字颜色 4 3 4" xfId="2279"/>
    <cellStyle name="40% - 强调文字颜色 4 3 4 2" xfId="2281"/>
    <cellStyle name="40% - 强调文字颜色 4 3 5" xfId="2282"/>
    <cellStyle name="40% - 强调文字颜色 4 3_2015财政决算公开" xfId="2283"/>
    <cellStyle name="40% - 强调文字颜色 4 4" xfId="2285"/>
    <cellStyle name="40% - 强调文字颜色 4 4 2" xfId="2286"/>
    <cellStyle name="40% - 强调文字颜色 4 4 2 2" xfId="2287"/>
    <cellStyle name="40% - 强调文字颜色 4 4 2 2 2" xfId="1060"/>
    <cellStyle name="40% - 强调文字颜色 4 4 2 3" xfId="2288"/>
    <cellStyle name="40% - 强调文字颜色 4 4 2_2015财政决算公开" xfId="2289"/>
    <cellStyle name="40% - 强调文字颜色 4 4 3" xfId="2290"/>
    <cellStyle name="40% - 强调文字颜色 4 4 3 2" xfId="2292"/>
    <cellStyle name="40% - 强调文字颜色 4 4 4" xfId="2125"/>
    <cellStyle name="40% - 强调文字颜色 4 4_2015财政决算公开" xfId="2294"/>
    <cellStyle name="40% - 强调文字颜色 4 5" xfId="2295"/>
    <cellStyle name="40% - 强调文字颜色 4 5 2" xfId="2297"/>
    <cellStyle name="40% - 强调文字颜色 4 5 2 2" xfId="2298"/>
    <cellStyle name="40% - 强调文字颜色 4 5 2 2 2" xfId="2300"/>
    <cellStyle name="40% - 强调文字颜色 4 5 2 3" xfId="2302"/>
    <cellStyle name="40% - 强调文字颜色 4 5 2_2015财政决算公开" xfId="542"/>
    <cellStyle name="40% - 强调文字颜色 4 5 3" xfId="829"/>
    <cellStyle name="40% - 强调文字颜色 4 5 3 2" xfId="1652"/>
    <cellStyle name="40% - 强调文字颜色 4 5 4" xfId="2134"/>
    <cellStyle name="40% - 强调文字颜色 4 5_2015财政决算公开" xfId="2303"/>
    <cellStyle name="40% - 强调文字颜色 4 6" xfId="2305"/>
    <cellStyle name="40% - 强调文字颜色 4 6 2" xfId="2306"/>
    <cellStyle name="40% - 强调文字颜色 4 6 2 2" xfId="2308"/>
    <cellStyle name="40% - 强调文字颜色 4 6 3" xfId="730"/>
    <cellStyle name="40% - 强调文字颜色 4 6_2015财政决算公开" xfId="2309"/>
    <cellStyle name="40% - 强调文字颜色 4 7" xfId="1748"/>
    <cellStyle name="40% - 强调文字颜色 4 7 2" xfId="2310"/>
    <cellStyle name="40% - 强调文字颜色 4 8" xfId="2311"/>
    <cellStyle name="40% - 强调文字颜色 4 9" xfId="2312"/>
    <cellStyle name="40% - 强调文字颜色 5 2" xfId="2314"/>
    <cellStyle name="40% - 强调文字颜色 5 2 2" xfId="2317"/>
    <cellStyle name="40% - 强调文字颜色 5 2 2 2" xfId="2319"/>
    <cellStyle name="40% - 强调文字颜色 5 2 2 2 2" xfId="735"/>
    <cellStyle name="40% - 强调文字颜色 5 2 2 2 2 2" xfId="737"/>
    <cellStyle name="40% - 强调文字颜色 5 2 2 2 3" xfId="740"/>
    <cellStyle name="40% - 强调文字颜色 5 2 2 2_2015财政决算公开" xfId="2322"/>
    <cellStyle name="40% - 强调文字颜色 5 2 2 3" xfId="1172"/>
    <cellStyle name="40% - 强调文字颜色 5 2 2 3 2" xfId="752"/>
    <cellStyle name="40% - 强调文字颜色 5 2 2 4" xfId="2323"/>
    <cellStyle name="40% - 强调文字颜色 5 2 2_2015财政决算公开" xfId="2326"/>
    <cellStyle name="40% - 强调文字颜色 5 2 3" xfId="2328"/>
    <cellStyle name="40% - 强调文字颜色 5 2 3 2" xfId="2330"/>
    <cellStyle name="40% - 强调文字颜色 5 2 3 2 2" xfId="2333"/>
    <cellStyle name="40% - 强调文字颜色 5 2 3 3" xfId="1177"/>
    <cellStyle name="40% - 强调文字颜色 5 2 3_2015财政决算公开" xfId="421"/>
    <cellStyle name="40% - 强调文字颜色 5 2 4" xfId="2334"/>
    <cellStyle name="40% - 强调文字颜色 5 2 4 2" xfId="2336"/>
    <cellStyle name="40% - 强调文字颜色 5 2 5" xfId="2337"/>
    <cellStyle name="40% - 强调文字颜色 5 2_2015财政决算公开" xfId="2340"/>
    <cellStyle name="40% - 强调文字颜色 5 3" xfId="345"/>
    <cellStyle name="40% - 强调文字颜色 5 3 2" xfId="1679"/>
    <cellStyle name="40% - 强调文字颜色 5 3 2 2" xfId="2341"/>
    <cellStyle name="40% - 强调文字颜色 5 3 2 2 2" xfId="1125"/>
    <cellStyle name="40% - 强调文字颜色 5 3 2 2 2 2" xfId="1107"/>
    <cellStyle name="40% - 强调文字颜色 5 3 2 2 3" xfId="1127"/>
    <cellStyle name="40% - 强调文字颜色 5 3 2 2_2015财政决算公开" xfId="2342"/>
    <cellStyle name="40% - 强调文字颜色 5 3 2 3" xfId="1193"/>
    <cellStyle name="40% - 强调文字颜色 5 3 2 3 2" xfId="299"/>
    <cellStyle name="40% - 强调文字颜色 5 3 2 4" xfId="2343"/>
    <cellStyle name="40% - 强调文字颜色 5 3 2_2015财政决算公开" xfId="1274"/>
    <cellStyle name="40% - 强调文字颜色 5 3 3" xfId="2344"/>
    <cellStyle name="40% - 强调文字颜色 5 3 3 2" xfId="2345"/>
    <cellStyle name="40% - 强调文字颜色 5 3 3 2 2" xfId="2346"/>
    <cellStyle name="40% - 强调文字颜色 5 3 3 3" xfId="1197"/>
    <cellStyle name="40% - 强调文字颜色 5 3 3_2015财政决算公开" xfId="2347"/>
    <cellStyle name="40% - 强调文字颜色 5 3 4" xfId="2348"/>
    <cellStyle name="40% - 强调文字颜色 5 3 4 2" xfId="2349"/>
    <cellStyle name="40% - 强调文字颜色 5 3 5" xfId="2350"/>
    <cellStyle name="40% - 强调文字颜色 5 3_2015财政决算公开" xfId="2353"/>
    <cellStyle name="40% - 强调文字颜色 5 4" xfId="2355"/>
    <cellStyle name="40% - 强调文字颜色 5 4 2" xfId="2356"/>
    <cellStyle name="40% - 强调文字颜色 5 4 2 2" xfId="2357"/>
    <cellStyle name="40% - 强调文字颜色 5 4 2 2 2" xfId="2358"/>
    <cellStyle name="40% - 强调文字颜色 5 4 2 3" xfId="1205"/>
    <cellStyle name="40% - 强调文字颜色 5 4 2_2015财政决算公开" xfId="2360"/>
    <cellStyle name="40% - 强调文字颜色 5 4 3" xfId="2361"/>
    <cellStyle name="40% - 强调文字颜色 5 4 3 2" xfId="2363"/>
    <cellStyle name="40% - 强调文字颜色 5 4 4" xfId="2140"/>
    <cellStyle name="40% - 强调文字颜色 5 4_2015财政决算公开" xfId="2364"/>
    <cellStyle name="40% - 强调文字颜色 5 5" xfId="2365"/>
    <cellStyle name="40% - 强调文字颜色 5 5 2" xfId="2367"/>
    <cellStyle name="40% - 强调文字颜色 5 5 2 2" xfId="2368"/>
    <cellStyle name="40% - 强调文字颜色 5 5 2 2 2" xfId="2369"/>
    <cellStyle name="40% - 强调文字颜色 5 5 2 3" xfId="2370"/>
    <cellStyle name="40% - 强调文字颜色 5 5 2_2015财政决算公开" xfId="2161"/>
    <cellStyle name="40% - 强调文字颜色 5 5 3" xfId="2371"/>
    <cellStyle name="40% - 强调文字颜色 5 5 3 2" xfId="2372"/>
    <cellStyle name="40% - 强调文字颜色 5 5 4" xfId="2373"/>
    <cellStyle name="40% - 强调文字颜色 5 5_2015财政决算公开" xfId="2216"/>
    <cellStyle name="40% - 强调文字颜色 5 6" xfId="2375"/>
    <cellStyle name="40% - 强调文字颜色 5 6 2" xfId="2377"/>
    <cellStyle name="40% - 强调文字颜色 5 6 2 2" xfId="2379"/>
    <cellStyle name="40% - 强调文字颜色 5 6 3" xfId="466"/>
    <cellStyle name="40% - 强调文字颜色 5 6_2015财政决算公开" xfId="2380"/>
    <cellStyle name="40% - 强调文字颜色 5 7" xfId="2382"/>
    <cellStyle name="40% - 强调文字颜色 5 7 2" xfId="2385"/>
    <cellStyle name="40% - 强调文字颜色 5 8" xfId="2387"/>
    <cellStyle name="40% - 强调文字颜色 6 2" xfId="2389"/>
    <cellStyle name="40% - 强调文字颜色 6 2 2" xfId="2391"/>
    <cellStyle name="40% - 强调文字颜色 6 2 2 2" xfId="2394"/>
    <cellStyle name="40% - 强调文字颜色 6 2 2 2 2" xfId="2397"/>
    <cellStyle name="40% - 强调文字颜色 6 2 2 2 2 2" xfId="2401"/>
    <cellStyle name="40% - 强调文字颜色 6 2 2 2 3" xfId="2403"/>
    <cellStyle name="40% - 强调文字颜色 6 2 2 2_2015财政决算公开" xfId="2405"/>
    <cellStyle name="40% - 强调文字颜色 6 2 2 3" xfId="2407"/>
    <cellStyle name="40% - 强调文字颜色 6 2 2 3 2" xfId="2411"/>
    <cellStyle name="40% - 强调文字颜色 6 2 2 4" xfId="2414"/>
    <cellStyle name="40% - 强调文字颜色 6 2 2_2015财政决算公开" xfId="2416"/>
    <cellStyle name="40% - 强调文字颜色 6 2 3" xfId="2418"/>
    <cellStyle name="40% - 强调文字颜色 6 2 3 2" xfId="2421"/>
    <cellStyle name="40% - 强调文字颜色 6 2 3 2 2" xfId="2424"/>
    <cellStyle name="40% - 强调文字颜色 6 2 3 2 2 2" xfId="2426"/>
    <cellStyle name="40% - 强调文字颜色 6 2 3 2 3" xfId="2428"/>
    <cellStyle name="40% - 强调文字颜色 6 2 3 2_2015财政决算公开" xfId="2430"/>
    <cellStyle name="40% - 强调文字颜色 6 2 3 3" xfId="2432"/>
    <cellStyle name="40% - 强调文字颜色 6 2 3 3 2" xfId="2434"/>
    <cellStyle name="40% - 强调文字颜色 6 2 3 4" xfId="2436"/>
    <cellStyle name="40% - 强调文字颜色 6 2 3 5" xfId="2438"/>
    <cellStyle name="40% - 强调文字颜色 6 2 3_2015财政决算公开" xfId="2439"/>
    <cellStyle name="40% - 强调文字颜色 6 2 4" xfId="2441"/>
    <cellStyle name="40% - 强调文字颜色 6 2 4 2" xfId="2445"/>
    <cellStyle name="40% - 强调文字颜色 6 2 4 2 2" xfId="353"/>
    <cellStyle name="40% - 强调文字颜色 6 2 4 3" xfId="2447"/>
    <cellStyle name="40% - 强调文字颜色 6 2 4 4" xfId="2449"/>
    <cellStyle name="40% - 强调文字颜色 6 2 4_2015财政决算公开" xfId="1974"/>
    <cellStyle name="40% - 强调文字颜色 6 2 5" xfId="809"/>
    <cellStyle name="40% - 强调文字颜色 6 2 5 2" xfId="2453"/>
    <cellStyle name="40% - 强调文字颜色 6 2 6" xfId="2456"/>
    <cellStyle name="40% - 强调文字颜色 6 2 7" xfId="1721"/>
    <cellStyle name="40% - 强调文字颜色 6 2_2015财政决算公开" xfId="2457"/>
    <cellStyle name="40% - 强调文字颜色 6 3" xfId="349"/>
    <cellStyle name="40% - 强调文字颜色 6 3 2" xfId="2459"/>
    <cellStyle name="40% - 强调文字颜色 6 3 2 2" xfId="2460"/>
    <cellStyle name="40% - 强调文字颜色 6 3 2 2 2" xfId="2462"/>
    <cellStyle name="40% - 强调文字颜色 6 3 2 2 2 2" xfId="1286"/>
    <cellStyle name="40% - 强调文字颜色 6 3 2 2 3" xfId="2464"/>
    <cellStyle name="40% - 强调文字颜色 6 3 2 2_2015财政决算公开" xfId="2466"/>
    <cellStyle name="40% - 强调文字颜色 6 3 2 3" xfId="2467"/>
    <cellStyle name="40% - 强调文字颜色 6 3 2 3 2" xfId="2469"/>
    <cellStyle name="40% - 强调文字颜色 6 3 2 4" xfId="159"/>
    <cellStyle name="40% - 强调文字颜色 6 3 2_2015财政决算公开" xfId="2471"/>
    <cellStyle name="40% - 强调文字颜色 6 3 3" xfId="2472"/>
    <cellStyle name="40% - 强调文字颜色 6 3 3 2" xfId="2473"/>
    <cellStyle name="40% - 强调文字颜色 6 3 3 2 2" xfId="2476"/>
    <cellStyle name="40% - 强调文字颜色 6 3 3 3" xfId="2478"/>
    <cellStyle name="40% - 强调文字颜色 6 3 3_2015财政决算公开" xfId="53"/>
    <cellStyle name="40% - 强调文字颜色 6 3 4" xfId="2481"/>
    <cellStyle name="40% - 强调文字颜色 6 3 4 2" xfId="2483"/>
    <cellStyle name="40% - 强调文字颜色 6 3 5" xfId="2486"/>
    <cellStyle name="40% - 强调文字颜色 6 3_2015财政决算公开" xfId="2488"/>
    <cellStyle name="40% - 强调文字颜色 6 4" xfId="942"/>
    <cellStyle name="40% - 强调文字颜色 6 4 2" xfId="2490"/>
    <cellStyle name="40% - 强调文字颜色 6 4 2 2" xfId="2491"/>
    <cellStyle name="40% - 强调文字颜色 6 4 2 2 2" xfId="2495"/>
    <cellStyle name="40% - 强调文字颜色 6 4 2 3" xfId="2497"/>
    <cellStyle name="40% - 强调文字颜色 6 4 2_2015财政决算公开" xfId="2500"/>
    <cellStyle name="40% - 强调文字颜色 6 4 3" xfId="2502"/>
    <cellStyle name="40% - 强调文字颜色 6 4 3 2" xfId="2505"/>
    <cellStyle name="40% - 强调文字颜色 6 4 4" xfId="2508"/>
    <cellStyle name="40% - 强调文字颜色 6 4_2015财政决算公开" xfId="2509"/>
    <cellStyle name="40% - 强调文字颜色 6 5" xfId="2511"/>
    <cellStyle name="40% - 强调文字颜色 6 5 2" xfId="2513"/>
    <cellStyle name="40% - 强调文字颜色 6 5 2 2" xfId="2514"/>
    <cellStyle name="40% - 强调文字颜色 6 5 2 2 2" xfId="2518"/>
    <cellStyle name="40% - 强调文字颜色 6 5 2 3" xfId="2520"/>
    <cellStyle name="40% - 强调文字颜色 6 5 2_2015财政决算公开" xfId="2521"/>
    <cellStyle name="40% - 强调文字颜色 6 5 3" xfId="2523"/>
    <cellStyle name="40% - 强调文字颜色 6 5 3 2" xfId="1310"/>
    <cellStyle name="40% - 强调文字颜色 6 5 4" xfId="2526"/>
    <cellStyle name="40% - 强调文字颜色 6 5_2015财政决算公开" xfId="582"/>
    <cellStyle name="40% - 强调文字颜色 6 6" xfId="2529"/>
    <cellStyle name="40% - 强调文字颜色 6 6 2" xfId="2532"/>
    <cellStyle name="40% - 强调文字颜色 6 6 2 2" xfId="2533"/>
    <cellStyle name="40% - 强调文字颜色 6 6 3" xfId="106"/>
    <cellStyle name="40% - 强调文字颜色 6 6_2015财政决算公开" xfId="2233"/>
    <cellStyle name="40% - 强调文字颜色 6 7" xfId="2043"/>
    <cellStyle name="40% - 强调文字颜色 6 7 2" xfId="2537"/>
    <cellStyle name="40% - 强调文字颜色 6 8" xfId="2539"/>
    <cellStyle name="40% - 强调文字颜色 6 9" xfId="2104"/>
    <cellStyle name="40% - 着色 1" xfId="2541"/>
    <cellStyle name="40% - 着色 2" xfId="2542"/>
    <cellStyle name="40% - 着色 2 2" xfId="2543"/>
    <cellStyle name="40% - 着色 3" xfId="2544"/>
    <cellStyle name="40% - 着色 3 2" xfId="2545"/>
    <cellStyle name="40% - 着色 4" xfId="557"/>
    <cellStyle name="40% - 着色 4 2" xfId="2546"/>
    <cellStyle name="40% - 着色 5" xfId="2548"/>
    <cellStyle name="40% - 着色 6" xfId="2549"/>
    <cellStyle name="40% - 着色 6 2" xfId="2552"/>
    <cellStyle name="60% - 强调文字颜色 1 2" xfId="2553"/>
    <cellStyle name="60% - 强调文字颜色 1 2 2" xfId="2554"/>
    <cellStyle name="60% - 强调文字颜色 1 2 2 2" xfId="1489"/>
    <cellStyle name="60% - 强调文字颜色 1 2 2 2 2" xfId="2555"/>
    <cellStyle name="60% - 强调文字颜色 1 2 2 2 2 2" xfId="2557"/>
    <cellStyle name="60% - 强调文字颜色 1 2 2 2 3" xfId="2559"/>
    <cellStyle name="60% - 强调文字颜色 1 2 2 3" xfId="2560"/>
    <cellStyle name="60% - 强调文字颜色 1 2 2 3 2" xfId="2254"/>
    <cellStyle name="60% - 强调文字颜色 1 2 2 4" xfId="2561"/>
    <cellStyle name="60% - 强调文字颜色 1 2 3" xfId="924"/>
    <cellStyle name="60% - 强调文字颜色 1 2 3 2" xfId="2562"/>
    <cellStyle name="60% - 强调文字颜色 1 2 3 2 2" xfId="2563"/>
    <cellStyle name="60% - 强调文字颜色 1 2 3 2 2 2" xfId="1418"/>
    <cellStyle name="60% - 强调文字颜色 1 2 3 2 3" xfId="2565"/>
    <cellStyle name="60% - 强调文字颜色 1 2 3 3" xfId="2566"/>
    <cellStyle name="60% - 强调文字颜色 1 2 3 3 2" xfId="2567"/>
    <cellStyle name="60% - 强调文字颜色 1 2 3 4" xfId="2568"/>
    <cellStyle name="60% - 强调文字颜色 1 2 3 5" xfId="2570"/>
    <cellStyle name="60% - 强调文字颜色 1 2 4" xfId="2571"/>
    <cellStyle name="60% - 强调文字颜色 1 2 4 2" xfId="2572"/>
    <cellStyle name="60% - 强调文字颜色 1 2 4 2 2" xfId="2574"/>
    <cellStyle name="60% - 强调文字颜色 1 2 4 3" xfId="2576"/>
    <cellStyle name="60% - 强调文字颜色 1 2 5" xfId="2578"/>
    <cellStyle name="60% - 强调文字颜色 1 2 5 2" xfId="2579"/>
    <cellStyle name="60% - 强调文字颜色 1 2 6" xfId="2582"/>
    <cellStyle name="60% - 强调文字颜色 1 2 7" xfId="2585"/>
    <cellStyle name="60% - 强调文字颜色 1 2_2015财政决算公开" xfId="2586"/>
    <cellStyle name="60% - 强调文字颜色 1 3" xfId="2587"/>
    <cellStyle name="60% - 强调文字颜色 1 3 2" xfId="2588"/>
    <cellStyle name="60% - 强调文字颜色 1 3 2 2" xfId="1616"/>
    <cellStyle name="60% - 强调文字颜色 1 3 2 2 2" xfId="2590"/>
    <cellStyle name="60% - 强调文字颜色 1 3 2 2 2 2" xfId="402"/>
    <cellStyle name="60% - 强调文字颜色 1 3 2 2 3" xfId="2594"/>
    <cellStyle name="60% - 强调文字颜色 1 3 2 3" xfId="1647"/>
    <cellStyle name="60% - 强调文字颜色 1 3 2 3 2" xfId="1964"/>
    <cellStyle name="60% - 强调文字颜色 1 3 2 4" xfId="2595"/>
    <cellStyle name="60% - 强调文字颜色 1 3 3" xfId="2596"/>
    <cellStyle name="60% - 强调文字颜色 1 3 3 2" xfId="2597"/>
    <cellStyle name="60% - 强调文字颜色 1 3 3 2 2" xfId="2599"/>
    <cellStyle name="60% - 强调文字颜色 1 3 3 3" xfId="2600"/>
    <cellStyle name="60% - 强调文字颜色 1 3 4" xfId="2601"/>
    <cellStyle name="60% - 强调文字颜色 1 3 4 2" xfId="2602"/>
    <cellStyle name="60% - 强调文字颜色 1 3 5" xfId="9"/>
    <cellStyle name="60% - 强调文字颜色 1 4" xfId="2604"/>
    <cellStyle name="60% - 强调文字颜色 1 4 2" xfId="2606"/>
    <cellStyle name="60% - 强调文字颜色 1 4 2 2" xfId="1712"/>
    <cellStyle name="60% - 强调文字颜色 1 4 2 2 2" xfId="2607"/>
    <cellStyle name="60% - 强调文字颜色 1 4 2 3" xfId="1430"/>
    <cellStyle name="60% - 强调文字颜色 1 4 3" xfId="2609"/>
    <cellStyle name="60% - 强调文字颜色 1 4 3 2" xfId="2610"/>
    <cellStyle name="60% - 强调文字颜色 1 4 4" xfId="2611"/>
    <cellStyle name="60% - 强调文字颜色 1 5" xfId="2613"/>
    <cellStyle name="60% - 强调文字颜色 1 5 2" xfId="2615"/>
    <cellStyle name="60% - 强调文字颜色 1 5 2 2" xfId="608"/>
    <cellStyle name="60% - 强调文字颜色 1 5 2 2 2" xfId="1349"/>
    <cellStyle name="60% - 强调文字颜色 1 5 2 3" xfId="2616"/>
    <cellStyle name="60% - 强调文字颜色 1 5 3" xfId="2617"/>
    <cellStyle name="60% - 强调文字颜色 1 5 3 2" xfId="2618"/>
    <cellStyle name="60% - 强调文字颜色 1 5 4" xfId="2620"/>
    <cellStyle name="60% - 强调文字颜色 1 6" xfId="2622"/>
    <cellStyle name="60% - 强调文字颜色 1 6 2" xfId="2624"/>
    <cellStyle name="60% - 强调文字颜色 1 6 2 2" xfId="1481"/>
    <cellStyle name="60% - 强调文字颜色 1 6 3" xfId="2625"/>
    <cellStyle name="60% - 强调文字颜色 1 7" xfId="2628"/>
    <cellStyle name="60% - 强调文字颜色 1 7 2" xfId="2630"/>
    <cellStyle name="60% - 强调文字颜色 1 8" xfId="2632"/>
    <cellStyle name="60% - 强调文字颜色 1 9" xfId="1760"/>
    <cellStyle name="60% - 强调文字颜色 2 2" xfId="2633"/>
    <cellStyle name="60% - 强调文字颜色 2 2 2" xfId="2634"/>
    <cellStyle name="60% - 强调文字颜色 2 2 2 2" xfId="2636"/>
    <cellStyle name="60% - 强调文字颜色 2 2 2 2 2" xfId="2638"/>
    <cellStyle name="60% - 强调文字颜色 2 2 2 2 2 2" xfId="2639"/>
    <cellStyle name="60% - 强调文字颜色 2 2 2 2 3" xfId="586"/>
    <cellStyle name="60% - 强调文字颜色 2 2 2 3" xfId="2641"/>
    <cellStyle name="60% - 强调文字颜色 2 2 2 3 2" xfId="2643"/>
    <cellStyle name="60% - 强调文字颜色 2 2 2 4" xfId="2645"/>
    <cellStyle name="60% - 强调文字颜色 2 2 3" xfId="929"/>
    <cellStyle name="60% - 强调文字颜色 2 2 3 2" xfId="2646"/>
    <cellStyle name="60% - 强调文字颜色 2 2 3 2 2" xfId="2648"/>
    <cellStyle name="60% - 强调文字颜色 2 2 3 2 2 2" xfId="2651"/>
    <cellStyle name="60% - 强调文字颜色 2 2 3 2 3" xfId="599"/>
    <cellStyle name="60% - 强调文字颜色 2 2 3 3" xfId="2653"/>
    <cellStyle name="60% - 强调文字颜色 2 2 3 3 2" xfId="2657"/>
    <cellStyle name="60% - 强调文字颜色 2 2 3 4" xfId="2660"/>
    <cellStyle name="60% - 强调文字颜色 2 2 3 5" xfId="2003"/>
    <cellStyle name="60% - 强调文字颜色 2 2 4" xfId="2662"/>
    <cellStyle name="60% - 强调文字颜色 2 2 4 2" xfId="2663"/>
    <cellStyle name="60% - 强调文字颜色 2 2 4 2 2" xfId="2665"/>
    <cellStyle name="60% - 强调文字颜色 2 2 4 3" xfId="454"/>
    <cellStyle name="60% - 强调文字颜色 2 2 5" xfId="2667"/>
    <cellStyle name="60% - 强调文字颜色 2 2 5 2" xfId="2668"/>
    <cellStyle name="60% - 强调文字颜色 2 2 6" xfId="2671"/>
    <cellStyle name="60% - 强调文字颜色 2 2 7" xfId="1893"/>
    <cellStyle name="60% - 强调文字颜色 2 2_2015财政决算公开" xfId="2673"/>
    <cellStyle name="60% - 强调文字颜色 2 3" xfId="28"/>
    <cellStyle name="60% - 强调文字颜色 2 3 2" xfId="2674"/>
    <cellStyle name="60% - 强调文字颜色 2 3 2 2" xfId="2374"/>
    <cellStyle name="60% - 强调文字颜色 2 3 2 2 2" xfId="2376"/>
    <cellStyle name="60% - 强调文字颜色 2 3 2 2 2 2" xfId="2378"/>
    <cellStyle name="60% - 强调文字颜色 2 3 2 2 3" xfId="465"/>
    <cellStyle name="60% - 强调文字颜色 2 3 2 3" xfId="2381"/>
    <cellStyle name="60% - 强调文字颜色 2 3 2 3 2" xfId="2384"/>
    <cellStyle name="60% - 强调文字颜色 2 3 2 4" xfId="2386"/>
    <cellStyle name="60% - 强调文字颜色 2 3 3" xfId="934"/>
    <cellStyle name="60% - 强调文字颜色 2 3 3 2" xfId="2527"/>
    <cellStyle name="60% - 强调文字颜色 2 3 3 2 2" xfId="2530"/>
    <cellStyle name="60% - 强调文字颜色 2 3 3 3" xfId="2041"/>
    <cellStyle name="60% - 强调文字颜色 2 3 4" xfId="2675"/>
    <cellStyle name="60% - 强调文字颜色 2 3 4 2" xfId="2679"/>
    <cellStyle name="60% - 强调文字颜色 2 3 5" xfId="36"/>
    <cellStyle name="60% - 强调文字颜色 2 4" xfId="2682"/>
    <cellStyle name="60% - 强调文字颜色 2 4 2" xfId="2683"/>
    <cellStyle name="60% - 强调文字颜色 2 4 2 2" xfId="2684"/>
    <cellStyle name="60% - 强调文字颜色 2 4 2 2 2" xfId="2685"/>
    <cellStyle name="60% - 强调文字颜色 2 4 2 3" xfId="2686"/>
    <cellStyle name="60% - 强调文字颜色 2 4 3" xfId="1410"/>
    <cellStyle name="60% - 强调文字颜色 2 4 3 2" xfId="2687"/>
    <cellStyle name="60% - 强调文字颜色 2 4 4" xfId="2689"/>
    <cellStyle name="60% - 强调文字颜色 2 5" xfId="2690"/>
    <cellStyle name="60% - 强调文字颜色 2 5 2" xfId="2691"/>
    <cellStyle name="60% - 强调文字颜色 2 5 2 2" xfId="2284"/>
    <cellStyle name="60% - 强调文字颜色 2 5 2 2 2" xfId="2693"/>
    <cellStyle name="60% - 强调文字颜色 2 5 2 3" xfId="2694"/>
    <cellStyle name="60% - 强调文字颜色 2 5 3" xfId="2695"/>
    <cellStyle name="60% - 强调文字颜色 2 5 3 2" xfId="397"/>
    <cellStyle name="60% - 强调文字颜色 2 5 4" xfId="2697"/>
    <cellStyle name="60% - 强调文字颜色 2 6" xfId="2698"/>
    <cellStyle name="60% - 强调文字颜色 2 6 2" xfId="2699"/>
    <cellStyle name="60% - 强调文字颜色 2 6 2 2" xfId="2700"/>
    <cellStyle name="60% - 强调文字颜色 2 6 3" xfId="2701"/>
    <cellStyle name="60% - 强调文字颜色 2 7" xfId="2703"/>
    <cellStyle name="60% - 强调文字颜色 2 7 2" xfId="529"/>
    <cellStyle name="60% - 强调文字颜色 2 8" xfId="2704"/>
    <cellStyle name="60% - 强调文字颜色 2 9" xfId="2705"/>
    <cellStyle name="60% - 强调文字颜色 3 2" xfId="2706"/>
    <cellStyle name="60% - 强调文字颜色 3 2 2" xfId="2707"/>
    <cellStyle name="60% - 强调文字颜色 3 2 2 2" xfId="2708"/>
    <cellStyle name="60% - 强调文字颜色 3 2 2 2 2" xfId="2709"/>
    <cellStyle name="60% - 强调文字颜色 3 2 2 2 2 2" xfId="2710"/>
    <cellStyle name="60% - 强调文字颜色 3 2 2 2 3" xfId="993"/>
    <cellStyle name="60% - 强调文字颜色 3 2 2 3" xfId="2711"/>
    <cellStyle name="60% - 强调文字颜色 3 2 2 3 2" xfId="2712"/>
    <cellStyle name="60% - 强调文字颜色 3 2 2 4" xfId="2713"/>
    <cellStyle name="60% - 强调文字颜色 3 2 3" xfId="2714"/>
    <cellStyle name="60% - 强调文字颜色 3 2 3 2" xfId="2716"/>
    <cellStyle name="60% - 强调文字颜色 3 2 3 2 2" xfId="1878"/>
    <cellStyle name="60% - 强调文字颜色 3 2 3 2 2 2" xfId="1881"/>
    <cellStyle name="60% - 强调文字颜色 3 2 3 2 3" xfId="1041"/>
    <cellStyle name="60% - 强调文字颜色 3 2 3 3" xfId="2718"/>
    <cellStyle name="60% - 强调文字颜色 3 2 3 3 2" xfId="2720"/>
    <cellStyle name="60% - 强调文字颜色 3 2 3 4" xfId="2721"/>
    <cellStyle name="60% - 强调文字颜色 3 2 3 5" xfId="2722"/>
    <cellStyle name="60% - 强调文字颜色 3 2 4" xfId="2647"/>
    <cellStyle name="60% - 强调文字颜色 3 2 4 2" xfId="2649"/>
    <cellStyle name="60% - 强调文字颜色 3 2 4 2 2" xfId="2652"/>
    <cellStyle name="60% - 强调文字颜色 3 2 4 3" xfId="600"/>
    <cellStyle name="60% - 强调文字颜色 3 2 5" xfId="2654"/>
    <cellStyle name="60% - 强调文字颜色 3 2 5 2" xfId="2658"/>
    <cellStyle name="60% - 强调文字颜色 3 2 6" xfId="2661"/>
    <cellStyle name="60% - 强调文字颜色 3 2 7" xfId="2004"/>
    <cellStyle name="60% - 强调文字颜色 3 2_2015财政决算公开" xfId="2723"/>
    <cellStyle name="60% - 强调文字颜色 3 3" xfId="1370"/>
    <cellStyle name="60% - 强调文字颜色 3 3 2" xfId="1372"/>
    <cellStyle name="60% - 强调文字颜色 3 3 2 2" xfId="2724"/>
    <cellStyle name="60% - 强调文字颜色 3 3 2 2 2" xfId="2725"/>
    <cellStyle name="60% - 强调文字颜色 3 3 2 2 2 2" xfId="2726"/>
    <cellStyle name="60% - 强调文字颜色 3 3 2 2 3" xfId="97"/>
    <cellStyle name="60% - 强调文字颜色 3 3 2 3" xfId="2728"/>
    <cellStyle name="60% - 强调文字颜色 3 3 2 3 2" xfId="2729"/>
    <cellStyle name="60% - 强调文字颜色 3 3 2 4" xfId="2730"/>
    <cellStyle name="60% - 强调文字颜色 3 3 3" xfId="2731"/>
    <cellStyle name="60% - 强调文字颜色 3 3 3 2" xfId="2732"/>
    <cellStyle name="60% - 强调文字颜色 3 3 3 2 2" xfId="743"/>
    <cellStyle name="60% - 强调文字颜色 3 3 3 3" xfId="2733"/>
    <cellStyle name="60% - 强调文字颜色 3 3 4" xfId="2664"/>
    <cellStyle name="60% - 强调文字颜色 3 3 4 2" xfId="2666"/>
    <cellStyle name="60% - 强调文字颜色 3 3 5" xfId="455"/>
    <cellStyle name="60% - 强调文字颜色 3 4" xfId="1375"/>
    <cellStyle name="60% - 强调文字颜色 3 4 2" xfId="2734"/>
    <cellStyle name="60% - 强调文字颜色 3 4 2 2" xfId="2735"/>
    <cellStyle name="60% - 强调文字颜色 3 4 2 2 2" xfId="2736"/>
    <cellStyle name="60% - 强调文字颜色 3 4 2 3" xfId="2739"/>
    <cellStyle name="60% - 强调文字颜色 3 4 3" xfId="2740"/>
    <cellStyle name="60% - 强调文字颜色 3 4 3 2" xfId="2741"/>
    <cellStyle name="60% - 强调文字颜色 3 4 4" xfId="2669"/>
    <cellStyle name="60% - 强调文字颜色 3 5" xfId="2743"/>
    <cellStyle name="60% - 强调文字颜色 3 5 2" xfId="2744"/>
    <cellStyle name="60% - 强调文字颜色 3 5 2 2" xfId="2745"/>
    <cellStyle name="60% - 强调文字颜色 3 5 2 2 2" xfId="2747"/>
    <cellStyle name="60% - 强调文字颜色 3 5 2 3" xfId="2749"/>
    <cellStyle name="60% - 强调文字颜色 3 5 3" xfId="2750"/>
    <cellStyle name="60% - 强调文字颜色 3 5 3 2" xfId="2751"/>
    <cellStyle name="60% - 强调文字颜色 3 5 4" xfId="2753"/>
    <cellStyle name="60% - 强调文字颜色 3 6" xfId="2754"/>
    <cellStyle name="60% - 强调文字颜色 3 6 2" xfId="2755"/>
    <cellStyle name="60% - 强调文字颜色 3 6 2 2" xfId="2756"/>
    <cellStyle name="60% - 强调文字颜色 3 6 3" xfId="2757"/>
    <cellStyle name="60% - 强调文字颜色 3 7" xfId="2758"/>
    <cellStyle name="60% - 强调文字颜色 3 7 2" xfId="2759"/>
    <cellStyle name="60% - 强调文字颜色 3 8" xfId="2760"/>
    <cellStyle name="60% - 强调文字颜色 3 9" xfId="2761"/>
    <cellStyle name="60% - 强调文字颜色 4 2" xfId="2762"/>
    <cellStyle name="60% - 强调文字颜色 4 2 2" xfId="940"/>
    <cellStyle name="60% - 强调文字颜色 4 2 2 2" xfId="2489"/>
    <cellStyle name="60% - 强调文字颜色 4 2 2 2 2" xfId="2493"/>
    <cellStyle name="60% - 强调文字颜色 4 2 2 2 2 2" xfId="2494"/>
    <cellStyle name="60% - 强调文字颜色 4 2 2 2 3" xfId="2496"/>
    <cellStyle name="60% - 强调文字颜色 4 2 2 3" xfId="2501"/>
    <cellStyle name="60% - 强调文字颜色 4 2 2 3 2" xfId="2504"/>
    <cellStyle name="60% - 强调文字颜色 4 2 2 4" xfId="2507"/>
    <cellStyle name="60% - 强调文字颜色 4 2 3" xfId="2510"/>
    <cellStyle name="60% - 强调文字颜色 4 2 3 2" xfId="2512"/>
    <cellStyle name="60% - 强调文字颜色 4 2 3 2 2" xfId="2516"/>
    <cellStyle name="60% - 强调文字颜色 4 2 3 2 2 2" xfId="2517"/>
    <cellStyle name="60% - 强调文字颜色 4 2 3 2 3" xfId="2519"/>
    <cellStyle name="60% - 强调文字颜色 4 2 3 3" xfId="2522"/>
    <cellStyle name="60% - 强调文字颜色 4 2 3 3 2" xfId="1309"/>
    <cellStyle name="60% - 强调文字颜色 4 2 3 4" xfId="2525"/>
    <cellStyle name="60% - 强调文字颜色 4 2 3 5" xfId="2763"/>
    <cellStyle name="60% - 强调文字颜色 4 2 4" xfId="2528"/>
    <cellStyle name="60% - 强调文字颜色 4 2 4 2" xfId="2531"/>
    <cellStyle name="60% - 强调文字颜色 4 2 4 2 2" xfId="2535"/>
    <cellStyle name="60% - 强调文字颜色 4 2 4 3" xfId="108"/>
    <cellStyle name="60% - 强调文字颜色 4 2 5" xfId="2042"/>
    <cellStyle name="60% - 强调文字颜色 4 2 5 2" xfId="2536"/>
    <cellStyle name="60% - 强调文字颜色 4 2 6" xfId="2538"/>
    <cellStyle name="60% - 强调文字颜色 4 2 7" xfId="2103"/>
    <cellStyle name="60% - 强调文字颜色 4 2_2015财政决算公开" xfId="2765"/>
    <cellStyle name="60% - 强调文字颜色 4 3" xfId="1381"/>
    <cellStyle name="60% - 强调文字颜色 4 3 2" xfId="2768"/>
    <cellStyle name="60% - 强调文字颜色 4 3 2 2" xfId="2772"/>
    <cellStyle name="60% - 强调文字颜色 4 3 2 2 2" xfId="2775"/>
    <cellStyle name="60% - 强调文字颜色 4 3 2 2 2 2" xfId="2776"/>
    <cellStyle name="60% - 强调文字颜色 4 3 2 2 3" xfId="197"/>
    <cellStyle name="60% - 强调文字颜色 4 3 2 3" xfId="2781"/>
    <cellStyle name="60% - 强调文字颜色 4 3 2 3 2" xfId="2783"/>
    <cellStyle name="60% - 强调文字颜色 4 3 2 4" xfId="2786"/>
    <cellStyle name="60% - 强调文字颜色 4 3 3" xfId="2790"/>
    <cellStyle name="60% - 强调文字颜色 4 3 3 2" xfId="2795"/>
    <cellStyle name="60% - 强调文字颜色 4 3 3 2 2" xfId="2800"/>
    <cellStyle name="60% - 强调文字颜色 4 3 3 3" xfId="2805"/>
    <cellStyle name="60% - 强调文字颜色 4 3 4" xfId="2680"/>
    <cellStyle name="60% - 强调文字颜色 4 3 4 2" xfId="2809"/>
    <cellStyle name="60% - 强调文字颜色 4 3 5" xfId="486"/>
    <cellStyle name="60% - 强调文字颜色 4 4" xfId="2811"/>
    <cellStyle name="60% - 强调文字颜色 4 4 2" xfId="2814"/>
    <cellStyle name="60% - 强调文字颜色 4 4 2 2" xfId="668"/>
    <cellStyle name="60% - 强调文字颜色 4 4 2 2 2" xfId="674"/>
    <cellStyle name="60% - 强调文字颜色 4 4 2 3" xfId="235"/>
    <cellStyle name="60% - 强调文字颜色 4 4 3" xfId="2818"/>
    <cellStyle name="60% - 强调文字颜色 4 4 3 2" xfId="178"/>
    <cellStyle name="60% - 强调文字颜色 4 4 4" xfId="2823"/>
    <cellStyle name="60% - 强调文字颜色 4 5" xfId="2825"/>
    <cellStyle name="60% - 强调文字颜色 4 5 2" xfId="2826"/>
    <cellStyle name="60% - 强调文字颜色 4 5 2 2" xfId="872"/>
    <cellStyle name="60% - 强调文字颜色 4 5 2 2 2" xfId="928"/>
    <cellStyle name="60% - 强调文字颜色 4 5 2 3" xfId="932"/>
    <cellStyle name="60% - 强调文字颜色 4 5 3" xfId="2828"/>
    <cellStyle name="60% - 强调文字颜色 4 5 3 2" xfId="2830"/>
    <cellStyle name="60% - 强调文字颜色 4 5 4" xfId="2832"/>
    <cellStyle name="60% - 强调文字颜色 4 6" xfId="2833"/>
    <cellStyle name="60% - 强调文字颜色 4 6 2" xfId="2835"/>
    <cellStyle name="60% - 强调文字颜色 4 6 2 2" xfId="2836"/>
    <cellStyle name="60% - 强调文字颜色 4 6 3" xfId="2838"/>
    <cellStyle name="60% - 强调文字颜色 4 7" xfId="2839"/>
    <cellStyle name="60% - 强调文字颜色 4 7 2" xfId="2840"/>
    <cellStyle name="60% - 强调文字颜色 4 8" xfId="2841"/>
    <cellStyle name="60% - 强调文字颜色 4 9" xfId="2842"/>
    <cellStyle name="60% - 强调文字颜色 5 2" xfId="2843"/>
    <cellStyle name="60% - 强调文字颜色 5 2 2" xfId="2844"/>
    <cellStyle name="60% - 强调文字颜色 5 2 2 2" xfId="2845"/>
    <cellStyle name="60% - 强调文字颜色 5 2 2 2 2" xfId="2847"/>
    <cellStyle name="60% - 强调文字颜色 5 2 2 2 2 2" xfId="2848"/>
    <cellStyle name="60% - 强调文字颜色 5 2 2 2 3" xfId="2850"/>
    <cellStyle name="60% - 强调文字颜色 5 2 2 3" xfId="2851"/>
    <cellStyle name="60% - 强调文字颜色 5 2 2 3 2" xfId="2853"/>
    <cellStyle name="60% - 强调文字颜色 5 2 2 4" xfId="2857"/>
    <cellStyle name="60% - 强调文字颜色 5 2 3" xfId="1031"/>
    <cellStyle name="60% - 强调文字颜色 5 2 3 2" xfId="2858"/>
    <cellStyle name="60% - 强调文字颜色 5 2 3 2 2" xfId="2859"/>
    <cellStyle name="60% - 强调文字颜色 5 2 3 2 2 2" xfId="2861"/>
    <cellStyle name="60% - 强调文字颜色 5 2 3 2 3" xfId="2862"/>
    <cellStyle name="60% - 强调文字颜色 5 2 3 3" xfId="2863"/>
    <cellStyle name="60% - 强调文字颜色 5 2 3 3 2" xfId="1396"/>
    <cellStyle name="60% - 强调文字颜色 5 2 3 4" xfId="2864"/>
    <cellStyle name="60% - 强调文字颜色 5 2 3 5" xfId="336"/>
    <cellStyle name="60% - 强调文字颜色 5 2 4" xfId="2688"/>
    <cellStyle name="60% - 强调文字颜色 5 2 4 2" xfId="2865"/>
    <cellStyle name="60% - 强调文字颜色 5 2 4 2 2" xfId="2867"/>
    <cellStyle name="60% - 强调文字颜色 5 2 4 3" xfId="2868"/>
    <cellStyle name="60% - 强调文字颜色 5 2 5" xfId="2870"/>
    <cellStyle name="60% - 强调文字颜色 5 2 5 2" xfId="2872"/>
    <cellStyle name="60% - 强调文字颜色 5 2 6" xfId="2874"/>
    <cellStyle name="60% - 强调文字颜色 5 2 7" xfId="2212"/>
    <cellStyle name="60% - 强调文字颜色 5 2_2015财政决算公开" xfId="2875"/>
    <cellStyle name="60% - 强调文字颜色 5 3" xfId="2876"/>
    <cellStyle name="60% - 强调文字颜色 5 3 2" xfId="2877"/>
    <cellStyle name="60% - 强调文字颜色 5 3 2 2" xfId="295"/>
    <cellStyle name="60% - 强调文字颜色 5 3 2 2 2" xfId="361"/>
    <cellStyle name="60% - 强调文字颜色 5 3 2 2 2 2" xfId="2878"/>
    <cellStyle name="60% - 强调文字颜色 5 3 2 2 3" xfId="2879"/>
    <cellStyle name="60% - 强调文字颜色 5 3 2 3" xfId="363"/>
    <cellStyle name="60% - 强调文字颜色 5 3 2 3 2" xfId="365"/>
    <cellStyle name="60% - 强调文字颜色 5 3 2 4" xfId="2881"/>
    <cellStyle name="60% - 强调文字颜色 5 3 3" xfId="2883"/>
    <cellStyle name="60% - 强调文字颜色 5 3 3 2" xfId="304"/>
    <cellStyle name="60% - 强调文字颜色 5 3 3 2 2" xfId="2885"/>
    <cellStyle name="60% - 强调文字颜色 5 3 3 3" xfId="2887"/>
    <cellStyle name="60% - 强调文字颜色 5 3 4" xfId="2889"/>
    <cellStyle name="60% - 强调文字颜色 5 3 4 2" xfId="2891"/>
    <cellStyle name="60% - 强调文字颜色 5 3 5" xfId="318"/>
    <cellStyle name="60% - 强调文字颜色 5 4" xfId="2892"/>
    <cellStyle name="60% - 强调文字颜色 5 4 2" xfId="2893"/>
    <cellStyle name="60% - 强调文字颜色 5 4 2 2" xfId="326"/>
    <cellStyle name="60% - 强调文字颜色 5 4 2 2 2" xfId="986"/>
    <cellStyle name="60% - 强调文字颜色 5 4 2 3" xfId="988"/>
    <cellStyle name="60% - 强调文字颜色 5 4 3" xfId="2895"/>
    <cellStyle name="60% - 强调文字颜色 5 4 3 2" xfId="2898"/>
    <cellStyle name="60% - 强调文字颜色 5 4 4" xfId="2900"/>
    <cellStyle name="60% - 强调文字颜色 5 5" xfId="2901"/>
    <cellStyle name="60% - 强调文字颜色 5 5 2" xfId="2902"/>
    <cellStyle name="60% - 强调文字颜色 5 5 2 2" xfId="340"/>
    <cellStyle name="60% - 强调文字颜色 5 5 2 2 2" xfId="1283"/>
    <cellStyle name="60% - 强调文字颜色 5 5 2 3" xfId="1285"/>
    <cellStyle name="60% - 强调文字颜色 5 5 3" xfId="2904"/>
    <cellStyle name="60% - 强调文字颜色 5 5 3 2" xfId="1296"/>
    <cellStyle name="60% - 强调文字颜色 5 5 4" xfId="2905"/>
    <cellStyle name="60% - 强调文字颜色 5 6" xfId="2556"/>
    <cellStyle name="60% - 强调文字颜色 5 6 2" xfId="2906"/>
    <cellStyle name="60% - 强调文字颜色 5 6 2 2" xfId="2907"/>
    <cellStyle name="60% - 强调文字颜色 5 6 3" xfId="2908"/>
    <cellStyle name="60% - 强调文字颜色 5 7" xfId="2909"/>
    <cellStyle name="60% - 强调文字颜色 5 7 2" xfId="2910"/>
    <cellStyle name="60% - 强调文字颜色 5 8" xfId="2650"/>
    <cellStyle name="60% - 强调文字颜色 5 9" xfId="1051"/>
    <cellStyle name="60% - 强调文字颜色 6 2" xfId="2911"/>
    <cellStyle name="60% - 强调文字颜色 6 2 2" xfId="2912"/>
    <cellStyle name="60% - 强调文字颜色 6 2 2 2" xfId="2913"/>
    <cellStyle name="60% - 强调文字颜色 6 2 2 2 2" xfId="2914"/>
    <cellStyle name="60% - 强调文字颜色 6 2 2 2 2 2" xfId="2915"/>
    <cellStyle name="60% - 强调文字颜色 6 2 2 2 3" xfId="2916"/>
    <cellStyle name="60% - 强调文字颜色 6 2 2 3" xfId="2917"/>
    <cellStyle name="60% - 强调文字颜色 6 2 2 3 2" xfId="2918"/>
    <cellStyle name="60% - 强调文字颜色 6 2 2 4" xfId="2920"/>
    <cellStyle name="60% - 强调文字颜色 6 2 3" xfId="2921"/>
    <cellStyle name="60% - 强调文字颜色 6 2 3 2" xfId="2922"/>
    <cellStyle name="60% - 强调文字颜色 6 2 3 2 2" xfId="2923"/>
    <cellStyle name="60% - 强调文字颜色 6 2 3 2 2 2" xfId="2925"/>
    <cellStyle name="60% - 强调文字颜色 6 2 3 2 3" xfId="2926"/>
    <cellStyle name="60% - 强调文字颜色 6 2 3 3" xfId="2927"/>
    <cellStyle name="60% - 强调文字颜色 6 2 3 3 2" xfId="1501"/>
    <cellStyle name="60% - 强调文字颜色 6 2 3 4" xfId="2928"/>
    <cellStyle name="60% - 强调文字颜色 6 2 3 5" xfId="2929"/>
    <cellStyle name="60% - 强调文字颜色 6 2 4" xfId="398"/>
    <cellStyle name="60% - 强调文字颜色 6 2 4 2" xfId="2930"/>
    <cellStyle name="60% - 强调文字颜色 6 2 4 2 2" xfId="2932"/>
    <cellStyle name="60% - 强调文字颜色 6 2 4 3" xfId="2777"/>
    <cellStyle name="60% - 强调文字颜色 6 2 5" xfId="2934"/>
    <cellStyle name="60% - 强调文字颜色 6 2 5 2" xfId="527"/>
    <cellStyle name="60% - 强调文字颜色 6 2 6" xfId="2936"/>
    <cellStyle name="60% - 强调文字颜色 6 2 7" xfId="2316"/>
    <cellStyle name="60% - 强调文字颜色 6 2_2015财政决算公开" xfId="293"/>
    <cellStyle name="60% - 强调文字颜色 6 3" xfId="2937"/>
    <cellStyle name="60% - 强调文字颜色 6 3 2" xfId="2938"/>
    <cellStyle name="60% - 强调文字颜色 6 3 2 2" xfId="405"/>
    <cellStyle name="60% - 强调文字颜色 6 3 2 2 2" xfId="902"/>
    <cellStyle name="60% - 强调文字颜色 6 3 2 2 2 2" xfId="1792"/>
    <cellStyle name="60% - 强调文字颜色 6 3 2 2 3" xfId="1797"/>
    <cellStyle name="60% - 强调文字颜色 6 3 2 3" xfId="905"/>
    <cellStyle name="60% - 强调文字颜色 6 3 2 3 2" xfId="907"/>
    <cellStyle name="60% - 强调文字颜色 6 3 2 4" xfId="2939"/>
    <cellStyle name="60% - 强调文字颜色 6 3 3" xfId="2941"/>
    <cellStyle name="60% - 强调文字颜色 6 3 3 2" xfId="413"/>
    <cellStyle name="60% - 强调文字颜色 6 3 3 2 2" xfId="2943"/>
    <cellStyle name="60% - 强调文字颜色 6 3 3 3" xfId="2944"/>
    <cellStyle name="60% - 强调文字颜色 6 3 4" xfId="2946"/>
    <cellStyle name="60% - 强调文字颜色 6 3 4 2" xfId="2947"/>
    <cellStyle name="60% - 强调文字颜色 6 3 5" xfId="2949"/>
    <cellStyle name="60% - 强调文字颜色 6 4" xfId="2951"/>
    <cellStyle name="60% - 强调文字颜色 6 4 2" xfId="2953"/>
    <cellStyle name="60% - 强调文字颜色 6 4 2 2" xfId="1009"/>
    <cellStyle name="60% - 强调文字颜色 6 4 2 2 2" xfId="1095"/>
    <cellStyle name="60% - 强调文字颜色 6 4 2 3" xfId="1097"/>
    <cellStyle name="60% - 强调文字颜色 6 4 3" xfId="2956"/>
    <cellStyle name="60% - 强调文字颜色 6 4 3 2" xfId="2957"/>
    <cellStyle name="60% - 强调文字颜色 6 4 4" xfId="2958"/>
    <cellStyle name="60% - 强调文字颜色 6 5" xfId="2960"/>
    <cellStyle name="60% - 强调文字颜色 6 5 2" xfId="104"/>
    <cellStyle name="60% - 强调文字颜色 6 5 2 2" xfId="1112"/>
    <cellStyle name="60% - 强调文字颜色 6 5 2 2 2" xfId="2962"/>
    <cellStyle name="60% - 强调文字颜色 6 5 2 3" xfId="2963"/>
    <cellStyle name="60% - 强调文字颜色 6 5 3" xfId="115"/>
    <cellStyle name="60% - 强调文字颜色 6 5 3 2" xfId="2964"/>
    <cellStyle name="60% - 强调文字颜色 6 5 4" xfId="2965"/>
    <cellStyle name="60% - 强调文字颜色 6 6" xfId="2968"/>
    <cellStyle name="60% - 强调文字颜色 6 6 2" xfId="2970"/>
    <cellStyle name="60% - 强调文字颜色 6 6 2 2" xfId="2547"/>
    <cellStyle name="60% - 强调文字颜色 6 6 3" xfId="2971"/>
    <cellStyle name="60% - 强调文字颜色 6 7" xfId="2972"/>
    <cellStyle name="60% - 强调文字颜色 6 7 2" xfId="2470"/>
    <cellStyle name="60% - 强调文字颜色 6 8" xfId="2974"/>
    <cellStyle name="60% - 强调文字颜色 6 9" xfId="1054"/>
    <cellStyle name="60% - 着色 1" xfId="2975"/>
    <cellStyle name="60% - 着色 1 2" xfId="2976"/>
    <cellStyle name="60% - 着色 2" xfId="2977"/>
    <cellStyle name="60% - 着色 2 2" xfId="2979"/>
    <cellStyle name="60% - 着色 3" xfId="2980"/>
    <cellStyle name="60% - 着色 3 2" xfId="2981"/>
    <cellStyle name="60% - 着色 4" xfId="2982"/>
    <cellStyle name="60% - 着色 4 2" xfId="1844"/>
    <cellStyle name="60% - 着色 5" xfId="2983"/>
    <cellStyle name="60% - 着色 6" xfId="2985"/>
    <cellStyle name="60% - 着色 6 2" xfId="111"/>
    <cellStyle name="Calc Currency (0)" xfId="2986"/>
    <cellStyle name="Calc Currency (0) 2" xfId="2577"/>
    <cellStyle name="Comma [0]" xfId="2205"/>
    <cellStyle name="Comma [0] 2" xfId="2988"/>
    <cellStyle name="comma zerodec" xfId="2989"/>
    <cellStyle name="comma zerodec 2" xfId="2655"/>
    <cellStyle name="Comma_1995" xfId="2991"/>
    <cellStyle name="Currency [0]" xfId="2992"/>
    <cellStyle name="Currency [0] 2" xfId="2993"/>
    <cellStyle name="Currency_1995" xfId="2487"/>
    <cellStyle name="Currency1" xfId="1885"/>
    <cellStyle name="Currency1 2" xfId="2995"/>
    <cellStyle name="Date" xfId="2997"/>
    <cellStyle name="Date 2" xfId="2998"/>
    <cellStyle name="Dollar (zero dec)" xfId="3000"/>
    <cellStyle name="Dollar (zero dec) 2" xfId="3001"/>
    <cellStyle name="Fixed" xfId="3005"/>
    <cellStyle name="Fixed 2" xfId="2856"/>
    <cellStyle name="Header1" xfId="2961"/>
    <cellStyle name="Header1 2" xfId="3006"/>
    <cellStyle name="Header2" xfId="3009"/>
    <cellStyle name="Header2 2" xfId="3010"/>
    <cellStyle name="HEADING1" xfId="2293"/>
    <cellStyle name="HEADING1 2" xfId="3011"/>
    <cellStyle name="HEADING2" xfId="3012"/>
    <cellStyle name="HEADING2 2" xfId="3013"/>
    <cellStyle name="no dec" xfId="1832"/>
    <cellStyle name="no dec 2" xfId="1834"/>
    <cellStyle name="Norma,_laroux_4_营业在建 (2)_E21" xfId="1094"/>
    <cellStyle name="Normal_#10-Headcount" xfId="3014"/>
    <cellStyle name="Percent_laroux" xfId="1771"/>
    <cellStyle name="Total" xfId="3016"/>
    <cellStyle name="Total 2" xfId="3019"/>
    <cellStyle name="百分比 2" xfId="3023"/>
    <cellStyle name="百分比 2 2" xfId="1084"/>
    <cellStyle name="百分比 2 2 2" xfId="3024"/>
    <cellStyle name="百分比 2 2 2 2" xfId="3025"/>
    <cellStyle name="百分比 2 2 2 2 2" xfId="691"/>
    <cellStyle name="百分比 2 2 2 2 2 2" xfId="698"/>
    <cellStyle name="百分比 2 2 2 2 3" xfId="703"/>
    <cellStyle name="百分比 2 2 2 3" xfId="3026"/>
    <cellStyle name="百分比 2 2 2 3 2" xfId="3027"/>
    <cellStyle name="百分比 2 2 2 4" xfId="407"/>
    <cellStyle name="百分比 2 2 3" xfId="3028"/>
    <cellStyle name="百分比 2 2 3 2" xfId="3029"/>
    <cellStyle name="百分比 2 2 3 2 2" xfId="3030"/>
    <cellStyle name="百分比 2 2 3 3" xfId="3031"/>
    <cellStyle name="百分比 2 2 4" xfId="3033"/>
    <cellStyle name="百分比 2 2 4 2" xfId="2325"/>
    <cellStyle name="百分比 2 2 5" xfId="3034"/>
    <cellStyle name="百分比 2 3" xfId="815"/>
    <cellStyle name="百分比 2 3 2" xfId="3035"/>
    <cellStyle name="百分比 2 3 2 2" xfId="3036"/>
    <cellStyle name="百分比 2 3 2 2 2" xfId="3037"/>
    <cellStyle name="百分比 2 3 2 3" xfId="3038"/>
    <cellStyle name="百分比 2 3 3" xfId="3039"/>
    <cellStyle name="百分比 2 3 3 2" xfId="3040"/>
    <cellStyle name="百分比 2 3 4" xfId="3042"/>
    <cellStyle name="百分比 2 4" xfId="3044"/>
    <cellStyle name="百分比 2 4 2" xfId="3045"/>
    <cellStyle name="百分比 2 4 2 2" xfId="3046"/>
    <cellStyle name="百分比 2 4 3" xfId="189"/>
    <cellStyle name="百分比 2 5" xfId="3047"/>
    <cellStyle name="百分比 2 5 2" xfId="3048"/>
    <cellStyle name="百分比 2 6" xfId="2769"/>
    <cellStyle name="百分比 3" xfId="3049"/>
    <cellStyle name="百分比 3 2" xfId="3051"/>
    <cellStyle name="百分比 3 2 2" xfId="2950"/>
    <cellStyle name="百分比 3 2 2 2" xfId="2952"/>
    <cellStyle name="百分比 3 2 2 2 2" xfId="1008"/>
    <cellStyle name="百分比 3 2 2 3" xfId="2955"/>
    <cellStyle name="百分比 3 2 3" xfId="2959"/>
    <cellStyle name="百分比 3 2 3 2" xfId="103"/>
    <cellStyle name="百分比 3 2 4" xfId="2967"/>
    <cellStyle name="百分比 3 3" xfId="819"/>
    <cellStyle name="百分比 3 3 2" xfId="3052"/>
    <cellStyle name="百分比 3 3 2 2" xfId="3053"/>
    <cellStyle name="百分比 3 3 3" xfId="3054"/>
    <cellStyle name="百分比 3 4" xfId="3055"/>
    <cellStyle name="百分比 3 4 2" xfId="3056"/>
    <cellStyle name="百分比 3 5" xfId="3057"/>
    <cellStyle name="百分比 3 5 2" xfId="78"/>
    <cellStyle name="百分比 3 6" xfId="2792"/>
    <cellStyle name="百分比 4" xfId="1368"/>
    <cellStyle name="百分比 4 2" xfId="3059"/>
    <cellStyle name="百分比 4 2 2" xfId="3061"/>
    <cellStyle name="百分比 4 2 2 2" xfId="3064"/>
    <cellStyle name="百分比 4 2 2 2 2" xfId="3065"/>
    <cellStyle name="百分比 4 2 2 3" xfId="3067"/>
    <cellStyle name="百分比 4 2 3" xfId="3069"/>
    <cellStyle name="百分比 4 2 3 2" xfId="3072"/>
    <cellStyle name="百分比 4 2 4" xfId="1497"/>
    <cellStyle name="百分比 4 3" xfId="3074"/>
    <cellStyle name="百分比 4 3 2" xfId="3077"/>
    <cellStyle name="百分比 4 3 2 2" xfId="3080"/>
    <cellStyle name="百分比 4 3 3" xfId="2047"/>
    <cellStyle name="百分比 4 4" xfId="3082"/>
    <cellStyle name="百分比 4 4 2" xfId="3083"/>
    <cellStyle name="百分比 4 5" xfId="1808"/>
    <cellStyle name="百分比 5" xfId="3086"/>
    <cellStyle name="百分比 5 2" xfId="3090"/>
    <cellStyle name="百分比 5 2 2" xfId="3094"/>
    <cellStyle name="百分比 5 2 2 2" xfId="3097"/>
    <cellStyle name="百分比 5 2 2 2 2" xfId="3098"/>
    <cellStyle name="百分比 5 2 2 3" xfId="937"/>
    <cellStyle name="百分比 5 2 3" xfId="3100"/>
    <cellStyle name="百分比 5 2 3 2" xfId="3104"/>
    <cellStyle name="百分比 5 2 4" xfId="1556"/>
    <cellStyle name="百分比 5 3" xfId="3108"/>
    <cellStyle name="百分比 5 3 2" xfId="3110"/>
    <cellStyle name="百分比 5 3 2 2" xfId="3111"/>
    <cellStyle name="百分比 5 3 3" xfId="3112"/>
    <cellStyle name="百分比 5 4" xfId="3116"/>
    <cellStyle name="百分比 5 4 2" xfId="3118"/>
    <cellStyle name="百分比 5 5" xfId="3120"/>
    <cellStyle name="百分比 5 5 2" xfId="3122"/>
    <cellStyle name="百分比 5 6" xfId="3123"/>
    <cellStyle name="百分比 5 7" xfId="786"/>
    <cellStyle name="百分比 6" xfId="3126"/>
    <cellStyle name="百分比 6 2" xfId="3130"/>
    <cellStyle name="百分比 6 2 2" xfId="3132"/>
    <cellStyle name="百分比 6 2 2 2" xfId="3135"/>
    <cellStyle name="百分比 6 2 2 2 2" xfId="2131"/>
    <cellStyle name="百分比 6 2 2 3" xfId="3136"/>
    <cellStyle name="百分比 6 2 3" xfId="3138"/>
    <cellStyle name="百分比 6 2 3 2" xfId="3141"/>
    <cellStyle name="百分比 6 2 4" xfId="1583"/>
    <cellStyle name="百分比 6 3" xfId="3144"/>
    <cellStyle name="百分比 6 3 2" xfId="3146"/>
    <cellStyle name="百分比 6 3 2 2" xfId="3148"/>
    <cellStyle name="百分比 6 3 3" xfId="3149"/>
    <cellStyle name="百分比 6 4" xfId="3152"/>
    <cellStyle name="百分比 6 4 2" xfId="3154"/>
    <cellStyle name="百分比 6 5" xfId="3156"/>
    <cellStyle name="百分比 7" xfId="3157"/>
    <cellStyle name="百分比 7 2" xfId="3159"/>
    <cellStyle name="百分比 7 2 2" xfId="3160"/>
    <cellStyle name="百分比 7 2 2 2" xfId="3161"/>
    <cellStyle name="百分比 7 2 2 2 2" xfId="3162"/>
    <cellStyle name="百分比 7 2 2 3" xfId="3163"/>
    <cellStyle name="百分比 7 2 3" xfId="3164"/>
    <cellStyle name="百分比 7 2 3 2" xfId="3165"/>
    <cellStyle name="百分比 7 2 4" xfId="1602"/>
    <cellStyle name="百分比 7 3" xfId="3166"/>
    <cellStyle name="百分比 7 3 2" xfId="3167"/>
    <cellStyle name="百分比 7 3 2 2" xfId="3168"/>
    <cellStyle name="百分比 7 3 3" xfId="3169"/>
    <cellStyle name="百分比 7 4" xfId="3170"/>
    <cellStyle name="百分比 7 4 2" xfId="3173"/>
    <cellStyle name="百分比 7 5" xfId="3174"/>
    <cellStyle name="百分比 8" xfId="3175"/>
    <cellStyle name="标题 1 2" xfId="1929"/>
    <cellStyle name="标题 1 2 2" xfId="576"/>
    <cellStyle name="标题 1 2 2 2" xfId="3176"/>
    <cellStyle name="标题 1 2 2 2 2" xfId="3177"/>
    <cellStyle name="标题 1 2 2 3" xfId="3179"/>
    <cellStyle name="标题 1 2 3" xfId="3180"/>
    <cellStyle name="标题 1 2 3 2" xfId="3181"/>
    <cellStyle name="标题 1 2 3 2 2" xfId="2742"/>
    <cellStyle name="标题 1 2 3 3" xfId="3183"/>
    <cellStyle name="标题 1 2 3 4" xfId="3186"/>
    <cellStyle name="标题 1 2 4" xfId="998"/>
    <cellStyle name="标题 1 2 4 2" xfId="3187"/>
    <cellStyle name="标题 1 2 5" xfId="2897"/>
    <cellStyle name="标题 1 2_2015财政决算公开" xfId="2924"/>
    <cellStyle name="标题 1 3" xfId="1737"/>
    <cellStyle name="标题 1 3 2" xfId="593"/>
    <cellStyle name="标题 1 3 2 2" xfId="3189"/>
    <cellStyle name="标题 1 3 2 2 2" xfId="3190"/>
    <cellStyle name="标题 1 3 2 3" xfId="3192"/>
    <cellStyle name="标题 1 3 3" xfId="3193"/>
    <cellStyle name="标题 1 3 3 2" xfId="3194"/>
    <cellStyle name="标题 1 3 4" xfId="1002"/>
    <cellStyle name="标题 1 4" xfId="3196"/>
    <cellStyle name="标题 1 4 2" xfId="3198"/>
    <cellStyle name="标题 1 4 2 2" xfId="2019"/>
    <cellStyle name="标题 1 4 3" xfId="3199"/>
    <cellStyle name="标题 1 5" xfId="3201"/>
    <cellStyle name="标题 1 5 2" xfId="46"/>
    <cellStyle name="标题 1 5 2 2" xfId="2051"/>
    <cellStyle name="标题 1 5 3" xfId="3202"/>
    <cellStyle name="标题 1 6" xfId="3205"/>
    <cellStyle name="标题 1 6 2" xfId="3206"/>
    <cellStyle name="标题 1 7" xfId="3207"/>
    <cellStyle name="标题 1 8" xfId="887"/>
    <cellStyle name="标题 10" xfId="3208"/>
    <cellStyle name="标题 2 2" xfId="3209"/>
    <cellStyle name="标题 2 2 2" xfId="739"/>
    <cellStyle name="标题 2 2 2 2" xfId="3210"/>
    <cellStyle name="标题 2 2 2 2 2" xfId="3212"/>
    <cellStyle name="标题 2 2 2 3" xfId="3213"/>
    <cellStyle name="标题 2 2 3" xfId="3214"/>
    <cellStyle name="标题 2 2 3 2" xfId="3216"/>
    <cellStyle name="标题 2 2 3 2 2" xfId="2581"/>
    <cellStyle name="标题 2 2 3 3" xfId="3218"/>
    <cellStyle name="标题 2 2 3 4" xfId="3221"/>
    <cellStyle name="标题 2 2 4" xfId="1290"/>
    <cellStyle name="标题 2 2 4 2" xfId="1293"/>
    <cellStyle name="标题 2 2 5" xfId="1295"/>
    <cellStyle name="标题 2 2_2015财政决算公开" xfId="1870"/>
    <cellStyle name="标题 2 3" xfId="3222"/>
    <cellStyle name="标题 2 3 2" xfId="755"/>
    <cellStyle name="标题 2 3 2 2" xfId="3224"/>
    <cellStyle name="标题 2 3 2 2 2" xfId="3225"/>
    <cellStyle name="标题 2 3 2 3" xfId="3226"/>
    <cellStyle name="标题 2 3 3" xfId="3227"/>
    <cellStyle name="标题 2 3 3 2" xfId="3228"/>
    <cellStyle name="标题 2 3 4" xfId="3229"/>
    <cellStyle name="标题 2 4" xfId="3230"/>
    <cellStyle name="标题 2 4 2" xfId="3232"/>
    <cellStyle name="标题 2 4 2 2" xfId="2115"/>
    <cellStyle name="标题 2 4 3" xfId="3133"/>
    <cellStyle name="标题 2 5" xfId="3233"/>
    <cellStyle name="标题 2 5 2" xfId="783"/>
    <cellStyle name="标题 2 5 2 2" xfId="2166"/>
    <cellStyle name="标题 2 5 3" xfId="3139"/>
    <cellStyle name="标题 2 6" xfId="3235"/>
    <cellStyle name="标题 2 6 2" xfId="3236"/>
    <cellStyle name="标题 2 7" xfId="3237"/>
    <cellStyle name="标题 2 8" xfId="1394"/>
    <cellStyle name="标题 3 2" xfId="3238"/>
    <cellStyle name="标题 3 2 2" xfId="3240"/>
    <cellStyle name="标题 3 2 2 2" xfId="3245"/>
    <cellStyle name="标题 3 2 2 2 2" xfId="1036"/>
    <cellStyle name="标题 3 2 2 3" xfId="3250"/>
    <cellStyle name="标题 3 2 3" xfId="3252"/>
    <cellStyle name="标题 3 2 3 2" xfId="1644"/>
    <cellStyle name="标题 3 2 3 2 2" xfId="1242"/>
    <cellStyle name="标题 3 2 3 3" xfId="3254"/>
    <cellStyle name="标题 3 2 3 4" xfId="3255"/>
    <cellStyle name="标题 3 2 4" xfId="3257"/>
    <cellStyle name="标题 3 2 4 2" xfId="3259"/>
    <cellStyle name="标题 3 2 5" xfId="3261"/>
    <cellStyle name="标题 3 2_2015财政决算公开" xfId="3018"/>
    <cellStyle name="标题 3 3" xfId="3262"/>
    <cellStyle name="标题 3 3 2" xfId="3263"/>
    <cellStyle name="标题 3 3 2 2" xfId="2627"/>
    <cellStyle name="标题 3 3 2 2 2" xfId="2629"/>
    <cellStyle name="标题 3 3 2 3" xfId="2631"/>
    <cellStyle name="标题 3 3 3" xfId="3264"/>
    <cellStyle name="标题 3 3 3 2" xfId="2702"/>
    <cellStyle name="标题 3 3 4" xfId="3265"/>
    <cellStyle name="标题 3 4" xfId="3266"/>
    <cellStyle name="标题 3 4 2" xfId="3267"/>
    <cellStyle name="标题 3 4 2 2" xfId="2222"/>
    <cellStyle name="标题 3 4 3" xfId="3147"/>
    <cellStyle name="标题 3 5" xfId="3268"/>
    <cellStyle name="标题 3 5 2" xfId="3269"/>
    <cellStyle name="标题 3 5 2 2" xfId="2264"/>
    <cellStyle name="标题 3 5 3" xfId="3271"/>
    <cellStyle name="标题 3 6" xfId="3273"/>
    <cellStyle name="标题 3 6 2" xfId="3274"/>
    <cellStyle name="标题 3 7" xfId="3275"/>
    <cellStyle name="标题 3 8" xfId="3276"/>
    <cellStyle name="标题 4 2" xfId="285"/>
    <cellStyle name="标题 4 2 2" xfId="3277"/>
    <cellStyle name="标题 4 2 2 2" xfId="3278"/>
    <cellStyle name="标题 4 2 2 2 2" xfId="3279"/>
    <cellStyle name="标题 4 2 2 3" xfId="3280"/>
    <cellStyle name="标题 4 2 3" xfId="3281"/>
    <cellStyle name="标题 4 2 3 2" xfId="3282"/>
    <cellStyle name="标题 4 2 3 2 2" xfId="3283"/>
    <cellStyle name="标题 4 2 3 3" xfId="3284"/>
    <cellStyle name="标题 4 2 3 4" xfId="1905"/>
    <cellStyle name="标题 4 2 4" xfId="3285"/>
    <cellStyle name="标题 4 2 4 2" xfId="3286"/>
    <cellStyle name="标题 4 2 5" xfId="3287"/>
    <cellStyle name="标题 4 2_2015财政决算公开" xfId="3288"/>
    <cellStyle name="标题 4 3" xfId="3289"/>
    <cellStyle name="标题 4 3 2" xfId="3290"/>
    <cellStyle name="标题 4 3 2 2" xfId="3292"/>
    <cellStyle name="标题 4 3 2 2 2" xfId="3294"/>
    <cellStyle name="标题 4 3 2 3" xfId="3295"/>
    <cellStyle name="标题 4 3 3" xfId="3296"/>
    <cellStyle name="标题 4 3 3 2" xfId="3297"/>
    <cellStyle name="标题 4 3 4" xfId="3299"/>
    <cellStyle name="标题 4 4" xfId="1167"/>
    <cellStyle name="标题 4 4 2" xfId="1169"/>
    <cellStyle name="标题 4 4 2 2" xfId="1171"/>
    <cellStyle name="标题 4 4 3" xfId="1174"/>
    <cellStyle name="标题 4 5" xfId="1188"/>
    <cellStyle name="标题 4 5 2" xfId="1190"/>
    <cellStyle name="标题 4 5 2 2" xfId="1192"/>
    <cellStyle name="标题 4 5 3" xfId="1195"/>
    <cellStyle name="标题 4 6" xfId="1201"/>
    <cellStyle name="标题 4 6 2" xfId="1203"/>
    <cellStyle name="标题 4 7" xfId="1216"/>
    <cellStyle name="标题 4 8" xfId="1219"/>
    <cellStyle name="标题 5" xfId="505"/>
    <cellStyle name="标题 5 2" xfId="312"/>
    <cellStyle name="标题 5 2 2" xfId="3300"/>
    <cellStyle name="标题 5 2 2 2" xfId="3302"/>
    <cellStyle name="标题 5 2 2 2 2" xfId="3304"/>
    <cellStyle name="标题 5 2 2 2 2 2" xfId="1698"/>
    <cellStyle name="标题 5 2 2 2 3" xfId="3306"/>
    <cellStyle name="标题 5 2 2 2_2015财政决算公开" xfId="3307"/>
    <cellStyle name="标题 5 2 2 3" xfId="3089"/>
    <cellStyle name="标题 5 2 2 3 2" xfId="3093"/>
    <cellStyle name="标题 5 2 2 4" xfId="3107"/>
    <cellStyle name="标题 5 2 2 5" xfId="3115"/>
    <cellStyle name="标题 5 2 2_2015财政决算公开" xfId="3309"/>
    <cellStyle name="标题 5 2 3" xfId="3310"/>
    <cellStyle name="标题 5 2 3 2" xfId="3312"/>
    <cellStyle name="标题 5 2 3 2 2" xfId="3314"/>
    <cellStyle name="标题 5 2 3 3" xfId="3129"/>
    <cellStyle name="标题 5 2 3 4" xfId="3143"/>
    <cellStyle name="标题 5 2 3_2015财政决算公开" xfId="3008"/>
    <cellStyle name="标题 5 2 4" xfId="3315"/>
    <cellStyle name="标题 5 2 4 2" xfId="2031"/>
    <cellStyle name="标题 5 2 5" xfId="3316"/>
    <cellStyle name="标题 5 2 6" xfId="3317"/>
    <cellStyle name="标题 5 2_2015财政决算公开" xfId="2569"/>
    <cellStyle name="标题 5 3" xfId="3318"/>
    <cellStyle name="标题 5 3 2" xfId="94"/>
    <cellStyle name="标题 5 3 2 2" xfId="1620"/>
    <cellStyle name="标题 5 3 2 2 2" xfId="1622"/>
    <cellStyle name="标题 5 3 2 3" xfId="1656"/>
    <cellStyle name="标题 5 3 2_2015财政决算公开" xfId="132"/>
    <cellStyle name="标题 5 3 3" xfId="73"/>
    <cellStyle name="标题 5 3 3 2" xfId="1719"/>
    <cellStyle name="标题 5 3 4" xfId="63"/>
    <cellStyle name="标题 5 3 5" xfId="3319"/>
    <cellStyle name="标题 5 3_2015财政决算公开" xfId="3321"/>
    <cellStyle name="标题 5 4" xfId="1229"/>
    <cellStyle name="标题 5 4 2" xfId="1231"/>
    <cellStyle name="标题 5 4 2 2" xfId="2409"/>
    <cellStyle name="标题 5 4 3" xfId="825"/>
    <cellStyle name="标题 5 5" xfId="1233"/>
    <cellStyle name="标题 5 5 2" xfId="1235"/>
    <cellStyle name="标题 5 6" xfId="1237"/>
    <cellStyle name="标题 5 7" xfId="1241"/>
    <cellStyle name="标题 5_2015财政决算公开" xfId="3322"/>
    <cellStyle name="标题 6" xfId="512"/>
    <cellStyle name="标题 6 2" xfId="3323"/>
    <cellStyle name="标题 7" xfId="3324"/>
    <cellStyle name="标题 7 2" xfId="3325"/>
    <cellStyle name="标题 8" xfId="2797"/>
    <cellStyle name="标题 9" xfId="3326"/>
    <cellStyle name="表标题" xfId="3328"/>
    <cellStyle name="表标题 2" xfId="3330"/>
    <cellStyle name="表标题 2 2" xfId="3331"/>
    <cellStyle name="表标题 2 2 2" xfId="499"/>
    <cellStyle name="表标题 2 2 2 2" xfId="3332"/>
    <cellStyle name="表标题 2 2 3" xfId="3333"/>
    <cellStyle name="表标题 2 3" xfId="3334"/>
    <cellStyle name="表标题 2 3 2" xfId="520"/>
    <cellStyle name="表标题 2 4" xfId="3335"/>
    <cellStyle name="表标题 3" xfId="3017"/>
    <cellStyle name="表标题 3 2" xfId="3336"/>
    <cellStyle name="表标题 3 2 2" xfId="623"/>
    <cellStyle name="表标题 3 3" xfId="3337"/>
    <cellStyle name="表标题 4" xfId="3338"/>
    <cellStyle name="表标题 4 2" xfId="3339"/>
    <cellStyle name="表标题 5" xfId="1794"/>
    <cellStyle name="差 2" xfId="3341"/>
    <cellStyle name="差 2 2" xfId="3343"/>
    <cellStyle name="差 2 2 2" xfId="725"/>
    <cellStyle name="差 2 2 2 2" xfId="727"/>
    <cellStyle name="差 2 2 2 2 2" xfId="729"/>
    <cellStyle name="差 2 2 2 3" xfId="732"/>
    <cellStyle name="差 2 2 3" xfId="746"/>
    <cellStyle name="差 2 2 3 2" xfId="748"/>
    <cellStyle name="差 2 2 4" xfId="763"/>
    <cellStyle name="差 2 3" xfId="1989"/>
    <cellStyle name="差 2 3 2" xfId="71"/>
    <cellStyle name="差 2 3 2 2" xfId="652"/>
    <cellStyle name="差 2 3 3" xfId="678"/>
    <cellStyle name="差 2 4" xfId="3344"/>
    <cellStyle name="差 2 4 2" xfId="3043"/>
    <cellStyle name="差 2 5" xfId="3345"/>
    <cellStyle name="差 2_2015财政决算公开" xfId="3346"/>
    <cellStyle name="差 3" xfId="3348"/>
    <cellStyle name="差 3 2" xfId="1536"/>
    <cellStyle name="差 3 2 2" xfId="1116"/>
    <cellStyle name="差 3 2 2 2" xfId="1118"/>
    <cellStyle name="差 3 2 2 2 2" xfId="1120"/>
    <cellStyle name="差 3 2 2 3" xfId="1122"/>
    <cellStyle name="差 3 2 3" xfId="838"/>
    <cellStyle name="差 3 2 3 2" xfId="425"/>
    <cellStyle name="差 3 2 4" xfId="844"/>
    <cellStyle name="差 3 3" xfId="3349"/>
    <cellStyle name="差 3 3 2" xfId="1135"/>
    <cellStyle name="差 3 3 2 2" xfId="1572"/>
    <cellStyle name="差 3 3 3" xfId="880"/>
    <cellStyle name="差 3 4" xfId="3350"/>
    <cellStyle name="差 3 4 2" xfId="1147"/>
    <cellStyle name="差 3 5" xfId="3351"/>
    <cellStyle name="差 4" xfId="330"/>
    <cellStyle name="差 4 2" xfId="3352"/>
    <cellStyle name="差 4 2 2" xfId="1250"/>
    <cellStyle name="差 4 2 2 2" xfId="1252"/>
    <cellStyle name="差 4 2 3" xfId="914"/>
    <cellStyle name="差 4 3" xfId="3353"/>
    <cellStyle name="差 4 3 2" xfId="1259"/>
    <cellStyle name="差 4 4" xfId="3354"/>
    <cellStyle name="差 5" xfId="3355"/>
    <cellStyle name="差 5 2" xfId="3356"/>
    <cellStyle name="差 5 2 2" xfId="3357"/>
    <cellStyle name="差 5 2 2 2" xfId="3358"/>
    <cellStyle name="差 5 2 3" xfId="423"/>
    <cellStyle name="差 5 3" xfId="3359"/>
    <cellStyle name="差 5 3 2" xfId="3360"/>
    <cellStyle name="差 5 4" xfId="3361"/>
    <cellStyle name="差 6" xfId="3362"/>
    <cellStyle name="差 6 2" xfId="3363"/>
    <cellStyle name="差 6 2 2" xfId="3364"/>
    <cellStyle name="差 6 3" xfId="3365"/>
    <cellStyle name="差 7" xfId="2635"/>
    <cellStyle name="差 7 2" xfId="2637"/>
    <cellStyle name="差 8" xfId="2640"/>
    <cellStyle name="差_5.中央部门决算（草案)-1" xfId="3211"/>
    <cellStyle name="差_F00DC810C49E00C2E0430A3413167AE0" xfId="70"/>
    <cellStyle name="差_出版署2010年度中央部门决算草案" xfId="3366"/>
    <cellStyle name="差_全国友协2010年度中央部门决算（草案）" xfId="2819"/>
    <cellStyle name="差_司法部2010年度中央部门决算（草案）报" xfId="3367"/>
    <cellStyle name="常规" xfId="0" builtinId="0"/>
    <cellStyle name="常规 10" xfId="2218"/>
    <cellStyle name="常规 10 2" xfId="3368"/>
    <cellStyle name="常规 10 2 2" xfId="3369"/>
    <cellStyle name="常规 10 2 2 2" xfId="2575"/>
    <cellStyle name="常规 10 2 2 2 2" xfId="2455"/>
    <cellStyle name="常规 10 2 2 3" xfId="3370"/>
    <cellStyle name="常规 10 2 2_2015财政决算公开" xfId="3371"/>
    <cellStyle name="常规 10 2 3" xfId="1528"/>
    <cellStyle name="常规 10 2 3 2" xfId="3372"/>
    <cellStyle name="常规 10 2 4" xfId="3374"/>
    <cellStyle name="常规 10 2_2015财政决算公开" xfId="1959"/>
    <cellStyle name="常规 10 3" xfId="867"/>
    <cellStyle name="常规 10 3 2" xfId="1650"/>
    <cellStyle name="常规 10 3 2 2" xfId="3375"/>
    <cellStyle name="常规 10 3 3" xfId="3376"/>
    <cellStyle name="常规 10 3_2015财政决算公开" xfId="3022"/>
    <cellStyle name="常规 10 4" xfId="3378"/>
    <cellStyle name="常规 10 4 2" xfId="3380"/>
    <cellStyle name="常规 10 5" xfId="3383"/>
    <cellStyle name="常规 10 6" xfId="3386"/>
    <cellStyle name="常规 10_2015财政决算公开" xfId="3388"/>
    <cellStyle name="常规 11" xfId="3389"/>
    <cellStyle name="常规 11 2" xfId="448"/>
    <cellStyle name="常规 11 2 2" xfId="451"/>
    <cellStyle name="常规 11 2 2 2" xfId="453"/>
    <cellStyle name="常规 11 2 2 2 2" xfId="3390"/>
    <cellStyle name="常规 11 2 2 3" xfId="3392"/>
    <cellStyle name="常规 11 2 3" xfId="457"/>
    <cellStyle name="常规 11 2 3 2" xfId="459"/>
    <cellStyle name="常规 11 2 4" xfId="462"/>
    <cellStyle name="常规 11 2 5" xfId="468"/>
    <cellStyle name="常规 11 3" xfId="473"/>
    <cellStyle name="常规 11 3 2" xfId="478"/>
    <cellStyle name="常规 11 3 2 2" xfId="483"/>
    <cellStyle name="常规 11 3 3" xfId="489"/>
    <cellStyle name="常规 11 3 4" xfId="497"/>
    <cellStyle name="常规 11 4" xfId="503"/>
    <cellStyle name="常规 11 4 2" xfId="511"/>
    <cellStyle name="常规 11 5" xfId="130"/>
    <cellStyle name="常规 11 6" xfId="532"/>
    <cellStyle name="常规 11_报 预算   行政政法处(1)" xfId="3393"/>
    <cellStyle name="常规 12" xfId="3395"/>
    <cellStyle name="常规 12 2" xfId="596"/>
    <cellStyle name="常规 12 2 2" xfId="32"/>
    <cellStyle name="常规 12 2 2 2" xfId="598"/>
    <cellStyle name="常规 12 2 2 2 2" xfId="2973"/>
    <cellStyle name="常规 12 2 2 2 2 2" xfId="3396"/>
    <cellStyle name="常规 12 2 2 2 3" xfId="1053"/>
    <cellStyle name="常规 12 2 2 2_2015财政决算公开" xfId="3400"/>
    <cellStyle name="常规 12 2 2 3" xfId="3401"/>
    <cellStyle name="常规 12 2 2 3 2" xfId="3402"/>
    <cellStyle name="常规 12 2 2 4" xfId="3403"/>
    <cellStyle name="常规 12 2 2 5" xfId="3404"/>
    <cellStyle name="常规 12 2 2_2015财政决算公开" xfId="2301"/>
    <cellStyle name="常规 12 2 3" xfId="20"/>
    <cellStyle name="常规 12 2 3 2" xfId="603"/>
    <cellStyle name="常规 12 2 3 2 2" xfId="1507"/>
    <cellStyle name="常规 12 2 3 3" xfId="3405"/>
    <cellStyle name="常规 12 2 3_2015财政决算公开" xfId="3406"/>
    <cellStyle name="常规 12 2 4" xfId="50"/>
    <cellStyle name="常规 12 2 4 2" xfId="3407"/>
    <cellStyle name="常规 12 2 5" xfId="3197"/>
    <cellStyle name="常规 12 2_2015财政决算公开" xfId="606"/>
    <cellStyle name="常规 12 3" xfId="611"/>
    <cellStyle name="常规 12 3 2" xfId="613"/>
    <cellStyle name="常规 12 3 2 2" xfId="615"/>
    <cellStyle name="常规 12 3 3" xfId="617"/>
    <cellStyle name="常规 12 3_2015财政决算公开" xfId="261"/>
    <cellStyle name="常规 12 4" xfId="630"/>
    <cellStyle name="常规 12 4 2" xfId="633"/>
    <cellStyle name="常规 12 4 2 2" xfId="3408"/>
    <cellStyle name="常规 12 4 3" xfId="3409"/>
    <cellStyle name="常规 12 4_2015财政决算公开" xfId="3411"/>
    <cellStyle name="常规 12 5" xfId="638"/>
    <cellStyle name="常规 12 5 2" xfId="642"/>
    <cellStyle name="常规 12 6" xfId="645"/>
    <cellStyle name="常规 12 7" xfId="3413"/>
    <cellStyle name="常规 12_2015财政决算公开" xfId="3414"/>
    <cellStyle name="常规 13" xfId="3416"/>
    <cellStyle name="常规 13 2" xfId="762"/>
    <cellStyle name="常规 13 2 2" xfId="765"/>
    <cellStyle name="常规 13 2 2 2" xfId="107"/>
    <cellStyle name="常规 13 2 2 2 2" xfId="1320"/>
    <cellStyle name="常规 13 2 2 3" xfId="3418"/>
    <cellStyle name="常规 13 2 2_2015财政决算公开" xfId="3420"/>
    <cellStyle name="常规 13 2 3" xfId="768"/>
    <cellStyle name="常规 13 2 3 2" xfId="44"/>
    <cellStyle name="常规 13 2 4" xfId="470"/>
    <cellStyle name="常规 13 2 5" xfId="3231"/>
    <cellStyle name="常规 13 2_2015财政决算公开" xfId="625"/>
    <cellStyle name="常规 13 3" xfId="770"/>
    <cellStyle name="常规 13 3 2" xfId="773"/>
    <cellStyle name="常规 13 3 2 2" xfId="776"/>
    <cellStyle name="常规 13 3 3" xfId="781"/>
    <cellStyle name="常规 13 3_2015财政决算公开" xfId="795"/>
    <cellStyle name="常规 13 4" xfId="798"/>
    <cellStyle name="常规 13 4 2" xfId="252"/>
    <cellStyle name="常规 13 5" xfId="61"/>
    <cellStyle name="常规 13_2015财政决算公开" xfId="2719"/>
    <cellStyle name="常规 14" xfId="266"/>
    <cellStyle name="常规 14 2" xfId="3421"/>
    <cellStyle name="常规 14 2 2" xfId="3422"/>
    <cellStyle name="常规 14 3" xfId="3423"/>
    <cellStyle name="常规 14 3 2" xfId="3424"/>
    <cellStyle name="常规 14 4" xfId="3426"/>
    <cellStyle name="常规 14 4 2" xfId="3427"/>
    <cellStyle name="常规 14 5" xfId="2846"/>
    <cellStyle name="常规 14 6" xfId="2849"/>
    <cellStyle name="常规 14 7" xfId="1821"/>
    <cellStyle name="常规 14_2015财政决算公开" xfId="3428"/>
    <cellStyle name="常规 15" xfId="2766"/>
    <cellStyle name="常规 15 2" xfId="2770"/>
    <cellStyle name="常规 15 2 2" xfId="2773"/>
    <cellStyle name="常规 15 3" xfId="2779"/>
    <cellStyle name="常规 15 3 2" xfId="2782"/>
    <cellStyle name="常规 15 4" xfId="2785"/>
    <cellStyle name="常规 15 4 2" xfId="6"/>
    <cellStyle name="常规 15 5" xfId="2852"/>
    <cellStyle name="常规 15_2015财政决算公开" xfId="3430"/>
    <cellStyle name="常规 16" xfId="2788"/>
    <cellStyle name="常规 16 2" xfId="2793"/>
    <cellStyle name="常规 16 2 2" xfId="2798"/>
    <cellStyle name="常规 16 3" xfId="2803"/>
    <cellStyle name="常规 16_2015财政决算公开" xfId="3431"/>
    <cellStyle name="常规 17" xfId="2677"/>
    <cellStyle name="常规 17 2" xfId="2807"/>
    <cellStyle name="常规 17 2 2" xfId="3432"/>
    <cellStyle name="常规 17 3" xfId="777"/>
    <cellStyle name="常规 17_2015财政决算公开" xfId="1033"/>
    <cellStyle name="常规 18" xfId="484"/>
    <cellStyle name="常规 18 2" xfId="3124"/>
    <cellStyle name="常规 18 2 2" xfId="2351"/>
    <cellStyle name="常规 18 3" xfId="787"/>
    <cellStyle name="常规 18_2015财政决算公开" xfId="2008"/>
    <cellStyle name="常规 19" xfId="3434"/>
    <cellStyle name="常规 19 2" xfId="3436"/>
    <cellStyle name="常规 19 2 2" xfId="3438"/>
    <cellStyle name="常规 19 3" xfId="792"/>
    <cellStyle name="常规 19_2015财政决算公开" xfId="3440"/>
    <cellStyle name="常规 2" xfId="3441"/>
    <cellStyle name="常规 2 10" xfId="3443"/>
    <cellStyle name="常规 2 11" xfId="3445"/>
    <cellStyle name="常规 2 2" xfId="2990"/>
    <cellStyle name="常规 2 2 10" xfId="3447"/>
    <cellStyle name="常规 2 2 11" xfId="2978"/>
    <cellStyle name="常规 2 2 2" xfId="3450"/>
    <cellStyle name="常规 2 2 2 10" xfId="3451"/>
    <cellStyle name="常规 2 2 2 2" xfId="3453"/>
    <cellStyle name="常规 2 2 2 2 2" xfId="1355"/>
    <cellStyle name="常规 2 2 2 2 2 2" xfId="2143"/>
    <cellStyle name="常规 2 2 2 2 2 2 2" xfId="3454"/>
    <cellStyle name="常规 2 2 2 2 2 3" xfId="3455"/>
    <cellStyle name="常规 2 2 2 2 2 3 2" xfId="3457"/>
    <cellStyle name="常规 2 2 2 2 2 4" xfId="2324"/>
    <cellStyle name="常规 2 2 2 2 2 4 2" xfId="3458"/>
    <cellStyle name="常规 2 2 2 2 2 5" xfId="3459"/>
    <cellStyle name="常规 2 2 2 2 2_2015财政决算公开" xfId="3460"/>
    <cellStyle name="常规 2 2 2 2 3" xfId="3461"/>
    <cellStyle name="常规 2 2 2 2 3 2" xfId="3463"/>
    <cellStyle name="常规 2 2 2 2 3 2 2" xfId="3419"/>
    <cellStyle name="常规 2 2 2 2 3 3" xfId="3464"/>
    <cellStyle name="常规 2 2 2 2 3 3 2" xfId="3465"/>
    <cellStyle name="常规 2 2 2 2 3 4" xfId="3466"/>
    <cellStyle name="常规 2 2 2 2 3_2015财政决算公开" xfId="169"/>
    <cellStyle name="常规 2 2 2 2 4" xfId="2642"/>
    <cellStyle name="常规 2 2 2 2 4 2" xfId="3467"/>
    <cellStyle name="常规 2 2 2 2 4 2 2" xfId="3468"/>
    <cellStyle name="常规 2 2 2 2 4 3" xfId="950"/>
    <cellStyle name="常规 2 2 2 2 4 3 2" xfId="3469"/>
    <cellStyle name="常规 2 2 2 2 4 4" xfId="3470"/>
    <cellStyle name="常规 2 2 2 2 4 4 2" xfId="3471"/>
    <cellStyle name="常规 2 2 2 2 4 5" xfId="3472"/>
    <cellStyle name="常规 2 2 2 2 4_2015财政决算公开" xfId="2550"/>
    <cellStyle name="常规 2 2 2 2 5" xfId="241"/>
    <cellStyle name="常规 2 2 2 2 5 2" xfId="1402"/>
    <cellStyle name="常规 2 2 2 2 6" xfId="3473"/>
    <cellStyle name="常规 2 2 2 2 6 2" xfId="1416"/>
    <cellStyle name="常规 2 2 2 2 7" xfId="3474"/>
    <cellStyle name="常规 2 2 2 2 8" xfId="3475"/>
    <cellStyle name="常规 2 2 2 2_2015财政决算公开" xfId="517"/>
    <cellStyle name="常规 2 2 2 3" xfId="3476"/>
    <cellStyle name="常规 2 2 2 3 2" xfId="3477"/>
    <cellStyle name="常规 2 2 2 3 2 2" xfId="3478"/>
    <cellStyle name="常规 2 2 2 3 3" xfId="3479"/>
    <cellStyle name="常规 2 2 2 3 3 2" xfId="3480"/>
    <cellStyle name="常规 2 2 2 3 4" xfId="3482"/>
    <cellStyle name="常规 2 2 2 3 4 2" xfId="3483"/>
    <cellStyle name="常规 2 2 2 3 5" xfId="591"/>
    <cellStyle name="常规 2 2 2 3_2015财政决算公开" xfId="3484"/>
    <cellStyle name="常规 2 2 2 4" xfId="74"/>
    <cellStyle name="常规 2 2 2 4 2" xfId="2228"/>
    <cellStyle name="常规 2 2 2 4 2 2" xfId="2230"/>
    <cellStyle name="常规 2 2 2 4 3" xfId="2232"/>
    <cellStyle name="常规 2 2 2 4 3 2" xfId="1068"/>
    <cellStyle name="常规 2 2 2 4 4" xfId="3486"/>
    <cellStyle name="常规 2 2 2 4 4 2" xfId="3487"/>
    <cellStyle name="常规 2 2 2 4 5" xfId="3188"/>
    <cellStyle name="常规 2 2 2 4_2015财政决算公开" xfId="2236"/>
    <cellStyle name="常规 2 2 2 5" xfId="64"/>
    <cellStyle name="常规 2 2 2 5 2" xfId="2238"/>
    <cellStyle name="常规 2 2 2 5 2 2" xfId="3489"/>
    <cellStyle name="常规 2 2 2 5 3" xfId="3491"/>
    <cellStyle name="常规 2 2 2 5 3 2" xfId="2"/>
    <cellStyle name="常规 2 2 2 5 4" xfId="3492"/>
    <cellStyle name="常规 2 2 2 5_2015财政决算公开" xfId="753"/>
    <cellStyle name="常规 2 2 2 6" xfId="88"/>
    <cellStyle name="常规 2 2 2 6 2" xfId="3493"/>
    <cellStyle name="常规 2 2 2 6 2 2" xfId="3494"/>
    <cellStyle name="常规 2 2 2 6 3" xfId="3444"/>
    <cellStyle name="常规 2 2 2 6 3 2" xfId="3495"/>
    <cellStyle name="常规 2 2 2 6 4" xfId="3446"/>
    <cellStyle name="常规 2 2 2 6 4 2" xfId="3496"/>
    <cellStyle name="常规 2 2 2 6 5" xfId="3498"/>
    <cellStyle name="常规 2 2 2 6_2015财政决算公开" xfId="3499"/>
    <cellStyle name="常规 2 2 2 7" xfId="91"/>
    <cellStyle name="常规 2 2 2 7 2" xfId="3501"/>
    <cellStyle name="常规 2 2 2 8" xfId="102"/>
    <cellStyle name="常规 2 2 2 8 2" xfId="1111"/>
    <cellStyle name="常规 2 2 2 9" xfId="114"/>
    <cellStyle name="常规 2 2 2_2015财政决算公开" xfId="2133"/>
    <cellStyle name="常规 2 2 3" xfId="3505"/>
    <cellStyle name="常规 2 2 3 2" xfId="3506"/>
    <cellStyle name="常规 2 2 3 2 2" xfId="3507"/>
    <cellStyle name="常规 2 2 3 2 2 2" xfId="2249"/>
    <cellStyle name="常规 2 2 3 2 3" xfId="3508"/>
    <cellStyle name="常规 2 2 3 2 3 2" xfId="3509"/>
    <cellStyle name="常规 2 2 3 2 4" xfId="2656"/>
    <cellStyle name="常规 2 2 3 2 4 2" xfId="3510"/>
    <cellStyle name="常规 2 2 3 2 5" xfId="602"/>
    <cellStyle name="常规 2 2 3 3" xfId="3511"/>
    <cellStyle name="常规 2 2 3 3 2" xfId="3512"/>
    <cellStyle name="常规 2 2 3 3 2 2" xfId="3514"/>
    <cellStyle name="常规 2 2 3 3 3" xfId="3515"/>
    <cellStyle name="常规 2 2 3 3 3 2" xfId="3517"/>
    <cellStyle name="常规 2 2 3 3 4" xfId="3519"/>
    <cellStyle name="常规 2 2 3 4" xfId="2242"/>
    <cellStyle name="常规 2 2 3 4 2" xfId="2244"/>
    <cellStyle name="常规 2 2 3 4 2 2" xfId="3503"/>
    <cellStyle name="常规 2 2 3 4 3" xfId="3520"/>
    <cellStyle name="常规 2 2 3 4 3 2" xfId="3523"/>
    <cellStyle name="常规 2 2 3 4 4" xfId="2007"/>
    <cellStyle name="常规 2 2 3 4 4 2" xfId="2011"/>
    <cellStyle name="常规 2 2 3 4 5" xfId="2018"/>
    <cellStyle name="常规 2 2 3 5" xfId="2246"/>
    <cellStyle name="常规 2 2 3 5 2" xfId="3524"/>
    <cellStyle name="常规 2 2 3 6" xfId="2248"/>
    <cellStyle name="常规 2 2 3 6 2" xfId="3525"/>
    <cellStyle name="常规 2 2 3 7" xfId="3526"/>
    <cellStyle name="常规 2 2 3 8" xfId="2969"/>
    <cellStyle name="常规 2 2 4" xfId="3528"/>
    <cellStyle name="常规 2 2 4 2" xfId="3529"/>
    <cellStyle name="常规 2 2 4 2 2" xfId="3530"/>
    <cellStyle name="常规 2 2 4 3" xfId="3531"/>
    <cellStyle name="常规 2 2 4 3 2" xfId="3532"/>
    <cellStyle name="常规 2 2 4 4" xfId="2252"/>
    <cellStyle name="常规 2 2 4 4 2" xfId="3533"/>
    <cellStyle name="常规 2 2 4 5" xfId="3534"/>
    <cellStyle name="常规 2 2 5" xfId="3535"/>
    <cellStyle name="常规 2 2 5 2" xfId="3536"/>
    <cellStyle name="常规 2 2 5 2 2" xfId="3537"/>
    <cellStyle name="常规 2 2 5 3" xfId="3538"/>
    <cellStyle name="常规 2 2 5 3 2" xfId="3539"/>
    <cellStyle name="常规 2 2 5 4" xfId="3540"/>
    <cellStyle name="常规 2 2 5 4 2" xfId="3541"/>
    <cellStyle name="常规 2 2 5 5" xfId="3542"/>
    <cellStyle name="常规 2 2 6" xfId="3058"/>
    <cellStyle name="常规 2 2 6 2" xfId="3060"/>
    <cellStyle name="常规 2 2 6 2 2" xfId="3063"/>
    <cellStyle name="常规 2 2 6 3" xfId="3068"/>
    <cellStyle name="常规 2 2 6 3 2" xfId="3071"/>
    <cellStyle name="常规 2 2 6 4" xfId="1496"/>
    <cellStyle name="常规 2 2 7" xfId="3073"/>
    <cellStyle name="常规 2 2 7 2" xfId="3076"/>
    <cellStyle name="常规 2 2 7 2 2" xfId="3079"/>
    <cellStyle name="常规 2 2 7 3" xfId="2046"/>
    <cellStyle name="常规 2 2 7 3 2" xfId="3544"/>
    <cellStyle name="常规 2 2 7 4" xfId="1512"/>
    <cellStyle name="常规 2 2 7 4 2" xfId="1515"/>
    <cellStyle name="常规 2 2 7 5" xfId="1525"/>
    <cellStyle name="常规 2 2 8" xfId="3081"/>
    <cellStyle name="常规 2 2 8 2" xfId="3085"/>
    <cellStyle name="常规 2 2 9" xfId="1806"/>
    <cellStyle name="常规 2 2 9 2" xfId="3545"/>
    <cellStyle name="常规 2 2_2015财政决算公开" xfId="3298"/>
    <cellStyle name="常规 2 3" xfId="2307"/>
    <cellStyle name="常规 2 3 10" xfId="2748"/>
    <cellStyle name="常规 2 3 11" xfId="3546"/>
    <cellStyle name="常规 2 3 2" xfId="3548"/>
    <cellStyle name="常规 2 3 2 2" xfId="3549"/>
    <cellStyle name="常规 2 3 2 2 2" xfId="3550"/>
    <cellStyle name="常规 2 3 2 2 2 2" xfId="3551"/>
    <cellStyle name="常规 2 3 2 2 3" xfId="3552"/>
    <cellStyle name="常规 2 3 2 2 3 2" xfId="3553"/>
    <cellStyle name="常规 2 3 2 2 4" xfId="2383"/>
    <cellStyle name="常规 2 3 2 2 4 2" xfId="3554"/>
    <cellStyle name="常规 2 3 2 2 5" xfId="76"/>
    <cellStyle name="常规 2 3 2 2 5 2" xfId="3429"/>
    <cellStyle name="常规 2 3 2 2 6" xfId="3456"/>
    <cellStyle name="常规 2 3 2 2 7" xfId="3555"/>
    <cellStyle name="常规 2 3 2 3" xfId="3556"/>
    <cellStyle name="常规 2 3 2 3 2" xfId="3558"/>
    <cellStyle name="常规 2 3 2 3 2 2" xfId="3559"/>
    <cellStyle name="常规 2 3 2 3 3" xfId="3410"/>
    <cellStyle name="常规 2 3 2 3 3 2" xfId="1377"/>
    <cellStyle name="常规 2 3 2 3 4" xfId="3560"/>
    <cellStyle name="常规 2 3 2 3 5" xfId="521"/>
    <cellStyle name="常规 2 3 2 4" xfId="2271"/>
    <cellStyle name="常规 2 3 2 4 2" xfId="2273"/>
    <cellStyle name="常规 2 3 2 4 2 2" xfId="3561"/>
    <cellStyle name="常规 2 3 2 4 3" xfId="3562"/>
    <cellStyle name="常规 2 3 2 4 3 2" xfId="3563"/>
    <cellStyle name="常规 2 3 2 4 4" xfId="3564"/>
    <cellStyle name="常规 2 3 2 4 4 2" xfId="3565"/>
    <cellStyle name="常规 2 3 2 4 5" xfId="3223"/>
    <cellStyle name="常规 2 3 2 5" xfId="2275"/>
    <cellStyle name="常规 2 3 2 5 2" xfId="3566"/>
    <cellStyle name="常规 2 3 2 6" xfId="3567"/>
    <cellStyle name="常规 2 3 2 6 2" xfId="3568"/>
    <cellStyle name="常规 2 3 2 7" xfId="3569"/>
    <cellStyle name="常规 2 3 2 7 2" xfId="3570"/>
    <cellStyle name="常规 2 3 2 8" xfId="3571"/>
    <cellStyle name="常规 2 3 2 9" xfId="3015"/>
    <cellStyle name="常规 2 3 3" xfId="3522"/>
    <cellStyle name="常规 2 3 3 2" xfId="1102"/>
    <cellStyle name="常规 2 3 3 2 2" xfId="3572"/>
    <cellStyle name="常规 2 3 3 3" xfId="3573"/>
    <cellStyle name="常规 2 3 3 3 2" xfId="3574"/>
    <cellStyle name="常规 2 3 3 4" xfId="2280"/>
    <cellStyle name="常规 2 3 3 4 2" xfId="3308"/>
    <cellStyle name="常规 2 3 3 5" xfId="3575"/>
    <cellStyle name="常规 2 3 3 5 2" xfId="3576"/>
    <cellStyle name="常规 2 3 3 6" xfId="3513"/>
    <cellStyle name="常规 2 3 3 7" xfId="3577"/>
    <cellStyle name="常规 2 3 4" xfId="3578"/>
    <cellStyle name="常规 2 3 4 2" xfId="3579"/>
    <cellStyle name="常规 2 3 4 2 2" xfId="3114"/>
    <cellStyle name="常规 2 3 4 3" xfId="3580"/>
    <cellStyle name="常规 2 3 4 3 2" xfId="3151"/>
    <cellStyle name="常规 2 3 4 4" xfId="3581"/>
    <cellStyle name="常规 2 3 4 4 2" xfId="3172"/>
    <cellStyle name="常规 2 3 4 5" xfId="3582"/>
    <cellStyle name="常规 2 3 4 6" xfId="3516"/>
    <cellStyle name="常规 2 3 5" xfId="3301"/>
    <cellStyle name="常规 2 3 5 2" xfId="3303"/>
    <cellStyle name="常规 2 3 5 2 2" xfId="1696"/>
    <cellStyle name="常规 2 3 5 3" xfId="3305"/>
    <cellStyle name="常规 2 3 5 3 2" xfId="1782"/>
    <cellStyle name="常规 2 3 5 4" xfId="3583"/>
    <cellStyle name="常规 2 3 6" xfId="3088"/>
    <cellStyle name="常规 2 3 6 2" xfId="3092"/>
    <cellStyle name="常规 2 3 6 2 2" xfId="3096"/>
    <cellStyle name="常规 2 3 6 3" xfId="3099"/>
    <cellStyle name="常规 2 3 6 3 2" xfId="3103"/>
    <cellStyle name="常规 2 3 6 4" xfId="1555"/>
    <cellStyle name="常规 2 3 6 4 2" xfId="1558"/>
    <cellStyle name="常规 2 3 6 5" xfId="1563"/>
    <cellStyle name="常规 2 3 7" xfId="3106"/>
    <cellStyle name="常规 2 3 7 2" xfId="3109"/>
    <cellStyle name="常规 2 3 8" xfId="3113"/>
    <cellStyle name="常规 2 3 8 2" xfId="3117"/>
    <cellStyle name="常规 2 3 9" xfId="3119"/>
    <cellStyle name="常规 2 3 9 2" xfId="3121"/>
    <cellStyle name="常规 2 4" xfId="3584"/>
    <cellStyle name="常规 2 4 10" xfId="2085"/>
    <cellStyle name="常规 2 4 10 2" xfId="3585"/>
    <cellStyle name="常规 2 4 11" xfId="3586"/>
    <cellStyle name="常规 2 4 2" xfId="3587"/>
    <cellStyle name="常规 2 4 2 2" xfId="3588"/>
    <cellStyle name="常规 2 4 2 2 2" xfId="3589"/>
    <cellStyle name="常规 2 4 2 2 2 2" xfId="3590"/>
    <cellStyle name="常规 2 4 2 2 3" xfId="3591"/>
    <cellStyle name="常规 2 4 2 2 3 2" xfId="3387"/>
    <cellStyle name="常规 2 4 2 2 4" xfId="3592"/>
    <cellStyle name="常规 2 4 2 2 4 2" xfId="1464"/>
    <cellStyle name="常规 2 4 2 2 5" xfId="140"/>
    <cellStyle name="常规 2 4 2 2 5 2" xfId="3593"/>
    <cellStyle name="常规 2 4 2 2 6" xfId="3594"/>
    <cellStyle name="常规 2 4 2 2 7" xfId="3595"/>
    <cellStyle name="常规 2 4 2 3" xfId="3596"/>
    <cellStyle name="常规 2 4 2 3 2" xfId="174"/>
    <cellStyle name="常规 2 4 2 3 2 2" xfId="3599"/>
    <cellStyle name="常规 2 4 2 3 3" xfId="2304"/>
    <cellStyle name="常规 2 4 2 3 3 2" xfId="3600"/>
    <cellStyle name="常规 2 4 2 3 4" xfId="3601"/>
    <cellStyle name="常规 2 4 2 3 5" xfId="3602"/>
    <cellStyle name="常规 2 4 2 4" xfId="2291"/>
    <cellStyle name="常规 2 4 2 4 2" xfId="2603"/>
    <cellStyle name="常规 2 4 2 4 2 2" xfId="2605"/>
    <cellStyle name="常规 2 4 2 4 3" xfId="2612"/>
    <cellStyle name="常规 2 4 2 4 3 2" xfId="2614"/>
    <cellStyle name="常规 2 4 2 4 4" xfId="2621"/>
    <cellStyle name="常规 2 4 2 4 4 2" xfId="2623"/>
    <cellStyle name="常规 2 4 2 4 5" xfId="2626"/>
    <cellStyle name="常规 2 4 2 5" xfId="1961"/>
    <cellStyle name="常规 2 4 2 5 2" xfId="2681"/>
    <cellStyle name="常规 2 4 2 6" xfId="3603"/>
    <cellStyle name="常规 2 4 2 6 2" xfId="1374"/>
    <cellStyle name="常规 2 4 2 7" xfId="3604"/>
    <cellStyle name="常规 2 4 2 7 2" xfId="2810"/>
    <cellStyle name="常规 2 4 2 8" xfId="684"/>
    <cellStyle name="常规 2 4 2 9" xfId="3050"/>
    <cellStyle name="常规 2 4 3" xfId="2010"/>
    <cellStyle name="常规 2 4 3 2" xfId="2013"/>
    <cellStyle name="常规 2 4 3 2 2" xfId="3605"/>
    <cellStyle name="常规 2 4 3 3" xfId="3606"/>
    <cellStyle name="常规 2 4 3 3 2" xfId="3607"/>
    <cellStyle name="常规 2 4 3 4" xfId="2127"/>
    <cellStyle name="常规 2 4 3 4 2" xfId="3608"/>
    <cellStyle name="常规 2 4 3 5" xfId="3448"/>
    <cellStyle name="常规 2 4 3 5 2" xfId="3452"/>
    <cellStyle name="常规 2 4 3 6" xfId="3502"/>
    <cellStyle name="常规 2 4 3 7" xfId="3527"/>
    <cellStyle name="常规 2 4 4" xfId="2015"/>
    <cellStyle name="常规 2 4 4 2" xfId="3609"/>
    <cellStyle name="常规 2 4 4 2 2" xfId="3610"/>
    <cellStyle name="常规 2 4 4 3" xfId="3611"/>
    <cellStyle name="常规 2 4 4 3 2" xfId="3612"/>
    <cellStyle name="常规 2 4 4 4" xfId="3613"/>
    <cellStyle name="常规 2 4 4 4 2" xfId="3614"/>
    <cellStyle name="常规 2 4 4 5" xfId="3547"/>
    <cellStyle name="常规 2 4 4 6" xfId="3521"/>
    <cellStyle name="常规 2 4 5" xfId="3311"/>
    <cellStyle name="常规 2 4 5 2" xfId="3313"/>
    <cellStyle name="常规 2 4 5 2 2" xfId="3200"/>
    <cellStyle name="常规 2 4 5 3" xfId="3615"/>
    <cellStyle name="常规 2 4 5 3 2" xfId="3203"/>
    <cellStyle name="常规 2 4 5 4" xfId="3616"/>
    <cellStyle name="常规 2 4 6" xfId="3128"/>
    <cellStyle name="常规 2 4 6 2" xfId="3131"/>
    <cellStyle name="常规 2 4 6 2 2" xfId="3134"/>
    <cellStyle name="常规 2 4 6 3" xfId="3137"/>
    <cellStyle name="常规 2 4 6 3 2" xfId="3140"/>
    <cellStyle name="常规 2 4 6 4" xfId="1582"/>
    <cellStyle name="常规 2 4 6 4 2" xfId="1585"/>
    <cellStyle name="常规 2 4 6 5" xfId="1588"/>
    <cellStyle name="常规 2 4 7" xfId="3142"/>
    <cellStyle name="常规 2 4 7 2" xfId="3145"/>
    <cellStyle name="常规 2 4 8" xfId="3150"/>
    <cellStyle name="常规 2 4 8 2" xfId="3153"/>
    <cellStyle name="常规 2 4 9" xfId="3155"/>
    <cellStyle name="常规 2 4 9 2" xfId="823"/>
    <cellStyle name="常规 2 5" xfId="2727"/>
    <cellStyle name="常规 2 5 2" xfId="1587"/>
    <cellStyle name="常规 2 5 2 2" xfId="760"/>
    <cellStyle name="常规 2 5 2 2 2" xfId="1407"/>
    <cellStyle name="常规 2 5 2 2 3" xfId="3021"/>
    <cellStyle name="常规 2 5 2 3" xfId="3619"/>
    <cellStyle name="常规 2 5 2 4" xfId="1654"/>
    <cellStyle name="常规 2 5 2 5" xfId="3621"/>
    <cellStyle name="常规 2 5 3" xfId="2021"/>
    <cellStyle name="常规 2 5 3 2" xfId="3622"/>
    <cellStyle name="常规 2 5 3 3" xfId="3623"/>
    <cellStyle name="常规 2 5 4" xfId="274"/>
    <cellStyle name="常规 2 5 4 2" xfId="3624"/>
    <cellStyle name="常规 2 5 4 3" xfId="3625"/>
    <cellStyle name="常规 2 5 5" xfId="2030"/>
    <cellStyle name="常规 2 5 6" xfId="3158"/>
    <cellStyle name="常规 2 6" xfId="3626"/>
    <cellStyle name="常规 2 6 2" xfId="3627"/>
    <cellStyle name="常规 2 6 2 2" xfId="3628"/>
    <cellStyle name="常规 2 6 3" xfId="292"/>
    <cellStyle name="常规 2 6 4" xfId="3630"/>
    <cellStyle name="常规 2 7" xfId="3631"/>
    <cellStyle name="常规 2 7 2" xfId="1631"/>
    <cellStyle name="常规 2 7 3" xfId="3632"/>
    <cellStyle name="常规 2 8" xfId="3634"/>
    <cellStyle name="常规 2 8 2" xfId="3636"/>
    <cellStyle name="常规 2 9" xfId="1264"/>
    <cellStyle name="常规 2_2012-2013年“三公”经费预决算情况汇总表样" xfId="2598"/>
    <cellStyle name="常规 20" xfId="2767"/>
    <cellStyle name="常规 20 2" xfId="2771"/>
    <cellStyle name="常规 20 2 2" xfId="2774"/>
    <cellStyle name="常规 20 3" xfId="2780"/>
    <cellStyle name="常规 21" xfId="2789"/>
    <cellStyle name="常规 21 2" xfId="2794"/>
    <cellStyle name="常规 21 2 2" xfId="2799"/>
    <cellStyle name="常规 21 3" xfId="2804"/>
    <cellStyle name="常规 22" xfId="2678"/>
    <cellStyle name="常规 22 2" xfId="2808"/>
    <cellStyle name="常规 22 2 2" xfId="3433"/>
    <cellStyle name="常规 22 3" xfId="778"/>
    <cellStyle name="常规 23" xfId="485"/>
    <cellStyle name="常规 23 2" xfId="3125"/>
    <cellStyle name="常规 23 2 2" xfId="2352"/>
    <cellStyle name="常规 23 3" xfId="788"/>
    <cellStyle name="常规 24" xfId="3435"/>
    <cellStyle name="常规 24 2" xfId="3437"/>
    <cellStyle name="常规 24 2 2" xfId="3439"/>
    <cellStyle name="常规 24 3" xfId="793"/>
    <cellStyle name="常规 25" xfId="2153"/>
    <cellStyle name="常规 25 2" xfId="2156"/>
    <cellStyle name="常规 25 2 2" xfId="2159"/>
    <cellStyle name="常规 25 3" xfId="2164"/>
    <cellStyle name="常规 26" xfId="2170"/>
    <cellStyle name="常规 26 2" xfId="14"/>
    <cellStyle name="常规 26 2 2" xfId="2100"/>
    <cellStyle name="常规 26 3" xfId="95"/>
    <cellStyle name="常规 27" xfId="2175"/>
    <cellStyle name="常规 27 2" xfId="2178"/>
    <cellStyle name="常规 27 2 2" xfId="3637"/>
    <cellStyle name="常规 27 3" xfId="3638"/>
    <cellStyle name="常规 28" xfId="2181"/>
    <cellStyle name="常规 28 2" xfId="3003"/>
    <cellStyle name="常规 28 2 2" xfId="2855"/>
    <cellStyle name="常规 28 3" xfId="538"/>
    <cellStyle name="常规 29" xfId="3639"/>
    <cellStyle name="常规 29 2" xfId="3641"/>
    <cellStyle name="常规 29 2 2" xfId="2880"/>
    <cellStyle name="常规 29 3" xfId="2114"/>
    <cellStyle name="常规 3" xfId="3642"/>
    <cellStyle name="常规 3 10" xfId="3643"/>
    <cellStyle name="常规 3 11" xfId="3644"/>
    <cellStyle name="常规 3 2" xfId="3645"/>
    <cellStyle name="常规 3 2 2" xfId="1567"/>
    <cellStyle name="常规 3 2 2 2" xfId="3646"/>
    <cellStyle name="常规 3 2 2 2 2" xfId="3647"/>
    <cellStyle name="常规 3 2 2 3" xfId="3497"/>
    <cellStyle name="常规 3 2 2 3 2" xfId="3648"/>
    <cellStyle name="常规 3 2 2 4" xfId="2329"/>
    <cellStyle name="常规 3 2 2 4 2" xfId="2331"/>
    <cellStyle name="常规 3 2 2 5" xfId="1176"/>
    <cellStyle name="常规 3 2 2 6" xfId="3649"/>
    <cellStyle name="常规 3 2 2 6 2" xfId="3650"/>
    <cellStyle name="常规 3 2 3" xfId="944"/>
    <cellStyle name="常规 3 2 3 2" xfId="3651"/>
    <cellStyle name="常规 3 2 3 2 2" xfId="3032"/>
    <cellStyle name="常规 3 2 3 3" xfId="3652"/>
    <cellStyle name="常规 3 2 3 3 2" xfId="3041"/>
    <cellStyle name="常规 3 2 3 4" xfId="2335"/>
    <cellStyle name="常规 3 2 3 5" xfId="1180"/>
    <cellStyle name="常规 3 2 4" xfId="3653"/>
    <cellStyle name="常规 3 2 4 2" xfId="2558"/>
    <cellStyle name="常规 3 2 4 2 2" xfId="2966"/>
    <cellStyle name="常规 3 2 4 3" xfId="3654"/>
    <cellStyle name="常规 3 2 4 3 2" xfId="3655"/>
    <cellStyle name="常规 3 2 4 4" xfId="3656"/>
    <cellStyle name="常规 3 2 4 4 2" xfId="3657"/>
    <cellStyle name="常规 3 2 4 5" xfId="1183"/>
    <cellStyle name="常规 3 2 5" xfId="1491"/>
    <cellStyle name="常规 3 2 5 2" xfId="1493"/>
    <cellStyle name="常规 3 2 6" xfId="1549"/>
    <cellStyle name="常规 3 2 6 2" xfId="1552"/>
    <cellStyle name="常规 3 2 7" xfId="1159"/>
    <cellStyle name="常规 3 2 8" xfId="1598"/>
    <cellStyle name="常规 3 2 8 2" xfId="1600"/>
    <cellStyle name="常规 3 3" xfId="3658"/>
    <cellStyle name="常规 3 3 2" xfId="3659"/>
    <cellStyle name="常规 3 3 3" xfId="3660"/>
    <cellStyle name="常规 3 3 4" xfId="3662"/>
    <cellStyle name="常规 3 3 5" xfId="1619"/>
    <cellStyle name="常规 3 4" xfId="1770"/>
    <cellStyle name="常规 3 4 2" xfId="1983"/>
    <cellStyle name="常规 3 4 2 2" xfId="3665"/>
    <cellStyle name="常规 3 4 3" xfId="7"/>
    <cellStyle name="常规 3 4 3 2" xfId="3667"/>
    <cellStyle name="常规 3 4 4" xfId="3669"/>
    <cellStyle name="常规 3 4 5" xfId="1718"/>
    <cellStyle name="常规 3 5" xfId="3670"/>
    <cellStyle name="常规 3 5 2" xfId="1606"/>
    <cellStyle name="常规 3 5 2 2" xfId="2339"/>
    <cellStyle name="常规 3 5 3" xfId="3671"/>
    <cellStyle name="常规 3 5 3 2" xfId="3672"/>
    <cellStyle name="常规 3 5 4" xfId="3674"/>
    <cellStyle name="常规 3 5 5" xfId="1802"/>
    <cellStyle name="常规 3 6" xfId="2204"/>
    <cellStyle name="常规 3 6 2" xfId="2987"/>
    <cellStyle name="常规 3 6 2 2" xfId="3675"/>
    <cellStyle name="常规 3 6 3" xfId="3676"/>
    <cellStyle name="常规 3 6 3 2" xfId="3677"/>
    <cellStyle name="常规 3 6 4" xfId="3679"/>
    <cellStyle name="常规 3 6 5" xfId="3680"/>
    <cellStyle name="常规 3 7" xfId="3681"/>
    <cellStyle name="常规 3 7 2" xfId="3682"/>
    <cellStyle name="常规 3 7 2 2" xfId="3683"/>
    <cellStyle name="常规 3 7 3" xfId="1757"/>
    <cellStyle name="常规 3 7 3 2" xfId="3684"/>
    <cellStyle name="常规 3 7 4" xfId="3686"/>
    <cellStyle name="常规 3 8" xfId="3688"/>
    <cellStyle name="常规 3 8 2" xfId="3689"/>
    <cellStyle name="常规 3 9" xfId="1272"/>
    <cellStyle name="常规 3 9 2" xfId="3690"/>
    <cellStyle name="常规 3_收入总表2" xfId="3691"/>
    <cellStyle name="常规 30" xfId="2154"/>
    <cellStyle name="常规 30 2" xfId="2157"/>
    <cellStyle name="常规 30 3" xfId="2165"/>
    <cellStyle name="常规 31" xfId="2171"/>
    <cellStyle name="常规 31 2" xfId="13"/>
    <cellStyle name="常规 32" xfId="2176"/>
    <cellStyle name="常规 32 2" xfId="2179"/>
    <cellStyle name="常规 33" xfId="2182"/>
    <cellStyle name="常规 33 2" xfId="3004"/>
    <cellStyle name="常规 33 3" xfId="539"/>
    <cellStyle name="常规 34" xfId="3640"/>
    <cellStyle name="常规 35" xfId="1435"/>
    <cellStyle name="常规 36" xfId="1448"/>
    <cellStyle name="常规 37" xfId="1456"/>
    <cellStyle name="常规 38" xfId="1461"/>
    <cellStyle name="常规 39" xfId="4"/>
    <cellStyle name="常规 4" xfId="3692"/>
    <cellStyle name="常规 4 2" xfId="3693"/>
    <cellStyle name="常规 4 2 10" xfId="3694"/>
    <cellStyle name="常规 4 2 11" xfId="3695"/>
    <cellStyle name="常规 4 2 2" xfId="3697"/>
    <cellStyle name="常规 4 2 2 2" xfId="3700"/>
    <cellStyle name="常规 4 2 2 2 2" xfId="3703"/>
    <cellStyle name="常规 4 2 2 2 2 2" xfId="3204"/>
    <cellStyle name="常规 4 2 2 2 3" xfId="3705"/>
    <cellStyle name="常规 4 2 2 2 3 2" xfId="3234"/>
    <cellStyle name="常规 4 2 2 2 4" xfId="2503"/>
    <cellStyle name="常规 4 2 2 2 4 2" xfId="3272"/>
    <cellStyle name="常规 4 2 2 2 5" xfId="3706"/>
    <cellStyle name="常规 4 2 2 2 5 2" xfId="1200"/>
    <cellStyle name="常规 4 2 2 2 6" xfId="3707"/>
    <cellStyle name="常规 4 2 2 3" xfId="40"/>
    <cellStyle name="常规 4 2 2 3 2" xfId="3710"/>
    <cellStyle name="常规 4 2 2 3 2 2" xfId="705"/>
    <cellStyle name="常规 4 2 2 3 3" xfId="3712"/>
    <cellStyle name="常规 4 2 2 3 3 2" xfId="3714"/>
    <cellStyle name="常规 4 2 2 3 4" xfId="3716"/>
    <cellStyle name="常规 4 2 2 4" xfId="2420"/>
    <cellStyle name="常规 4 2 2 4 2" xfId="2423"/>
    <cellStyle name="常规 4 2 2 4 2 2" xfId="2425"/>
    <cellStyle name="常规 4 2 2 4 3" xfId="2427"/>
    <cellStyle name="常规 4 2 2 4 3 2" xfId="3717"/>
    <cellStyle name="常规 4 2 2 4 4" xfId="3718"/>
    <cellStyle name="常规 4 2 2 4 4 2" xfId="3220"/>
    <cellStyle name="常规 4 2 2 4 5" xfId="3719"/>
    <cellStyle name="常规 4 2 2 5" xfId="2431"/>
    <cellStyle name="常规 4 2 2 5 2" xfId="2433"/>
    <cellStyle name="常规 4 2 2 6" xfId="2435"/>
    <cellStyle name="常规 4 2 2 6 2" xfId="3720"/>
    <cellStyle name="常规 4 2 2 7" xfId="2437"/>
    <cellStyle name="常规 4 2 2 7 2" xfId="3721"/>
    <cellStyle name="常规 4 2 2 8" xfId="3101"/>
    <cellStyle name="常规 4 2 2 9" xfId="2942"/>
    <cellStyle name="常规 4 2 3" xfId="3723"/>
    <cellStyle name="常规 4 2 3 2" xfId="3726"/>
    <cellStyle name="常规 4 2 3 2 2" xfId="307"/>
    <cellStyle name="常规 4 2 3 3" xfId="3729"/>
    <cellStyle name="常规 4 2 3 3 2" xfId="334"/>
    <cellStyle name="常规 4 2 3 4" xfId="2442"/>
    <cellStyle name="常规 4 2 3 4 2" xfId="351"/>
    <cellStyle name="常规 4 2 3 5" xfId="2446"/>
    <cellStyle name="常规 4 2 3 6" xfId="2448"/>
    <cellStyle name="常规 4 2 4" xfId="3731"/>
    <cellStyle name="常规 4 2 4 2" xfId="2593"/>
    <cellStyle name="常规 4 2 4 2 2" xfId="416"/>
    <cellStyle name="常规 4 2 4 3" xfId="3734"/>
    <cellStyle name="常规 4 2 4 3 2" xfId="3735"/>
    <cellStyle name="常规 4 2 4 4" xfId="2450"/>
    <cellStyle name="常规 4 2 4 4 2" xfId="3736"/>
    <cellStyle name="常规 4 2 4 5" xfId="3737"/>
    <cellStyle name="常规 4 2 5" xfId="3739"/>
    <cellStyle name="常规 4 2 5 2" xfId="1977"/>
    <cellStyle name="常规 4 2 5 2 2" xfId="1979"/>
    <cellStyle name="常规 4 2 5 3" xfId="1992"/>
    <cellStyle name="常规 4 2 5 3 2" xfId="1994"/>
    <cellStyle name="常规 4 2 5 4" xfId="1998"/>
    <cellStyle name="常规 4 2 6" xfId="3293"/>
    <cellStyle name="常规 4 2 6 2" xfId="2081"/>
    <cellStyle name="常规 4 2 6 2 2" xfId="2083"/>
    <cellStyle name="常规 4 2 6 3" xfId="2093"/>
    <cellStyle name="常规 4 2 6 3 2" xfId="2095"/>
    <cellStyle name="常规 4 2 6 4" xfId="1724"/>
    <cellStyle name="常规 4 2 6 4 2" xfId="1728"/>
    <cellStyle name="常规 4 2 6 5" xfId="1734"/>
    <cellStyle name="常规 4 2 7" xfId="1276"/>
    <cellStyle name="常规 4 2 7 2" xfId="2194"/>
    <cellStyle name="常规 4 2 8" xfId="3740"/>
    <cellStyle name="常规 4 2 8 2" xfId="2296"/>
    <cellStyle name="常规 4 2 9" xfId="195"/>
    <cellStyle name="常规 4 2 9 2" xfId="2366"/>
    <cellStyle name="常规 4 3" xfId="3741"/>
    <cellStyle name="常规 4 3 2" xfId="1522"/>
    <cellStyle name="常规 4 3 2 2" xfId="3743"/>
    <cellStyle name="常规 4 3 2 3" xfId="3745"/>
    <cellStyle name="常规 4 3 3" xfId="3747"/>
    <cellStyle name="常规 4 3 3 2" xfId="3749"/>
    <cellStyle name="常规 4 3 4" xfId="2395"/>
    <cellStyle name="常规 4 3 4 2" xfId="2398"/>
    <cellStyle name="常规 4 3 5" xfId="2408"/>
    <cellStyle name="常规 4 3 6" xfId="2415"/>
    <cellStyle name="常规 4 4" xfId="3696"/>
    <cellStyle name="常规 4 4 2" xfId="3699"/>
    <cellStyle name="常规 4 4 3" xfId="39"/>
    <cellStyle name="常规 4 5" xfId="3722"/>
    <cellStyle name="常规 4 5 2" xfId="3725"/>
    <cellStyle name="常规 4 5 3" xfId="3728"/>
    <cellStyle name="常规 4 6" xfId="3730"/>
    <cellStyle name="常规 4 6 2" xfId="2592"/>
    <cellStyle name="常规 4 6 3" xfId="3733"/>
    <cellStyle name="常规 4 7" xfId="3738"/>
    <cellStyle name="常规 4_征收计划表8" xfId="2499"/>
    <cellStyle name="常规 40" xfId="1436"/>
    <cellStyle name="常规 41" xfId="1449"/>
    <cellStyle name="常规 42" xfId="1457"/>
    <cellStyle name="常规 43" xfId="1462"/>
    <cellStyle name="常规 44" xfId="5"/>
    <cellStyle name="常规 44 2" xfId="1682"/>
    <cellStyle name="常规 45" xfId="857"/>
    <cellStyle name="常规 45 2" xfId="3750"/>
    <cellStyle name="常规 46" xfId="3752"/>
    <cellStyle name="常规 47" xfId="3754"/>
    <cellStyle name="常规 48" xfId="1590"/>
    <cellStyle name="常规 48 2" xfId="3756"/>
    <cellStyle name="常规 48 3" xfId="117"/>
    <cellStyle name="常规 49" xfId="1058"/>
    <cellStyle name="常规 49 2" xfId="3757"/>
    <cellStyle name="常规 5" xfId="3758"/>
    <cellStyle name="常规 5 10" xfId="3759"/>
    <cellStyle name="常规 5 2" xfId="3760"/>
    <cellStyle name="常规 5 2 2" xfId="3761"/>
    <cellStyle name="常规 5 2 2 2" xfId="3762"/>
    <cellStyle name="常规 5 2 2 2 2" xfId="2778"/>
    <cellStyle name="常规 5 2 2 3" xfId="3763"/>
    <cellStyle name="常规 5 2 2 3 2" xfId="2802"/>
    <cellStyle name="常规 5 2 2 4" xfId="772"/>
    <cellStyle name="常规 5 2 2 4 2" xfId="775"/>
    <cellStyle name="常规 5 2 2 5" xfId="780"/>
    <cellStyle name="常规 5 2 2 5 2" xfId="785"/>
    <cellStyle name="常规 5 2 2 6" xfId="790"/>
    <cellStyle name="常规 5 2 3" xfId="3764"/>
    <cellStyle name="常规 5 2 3 2" xfId="3765"/>
    <cellStyle name="常规 5 2 3 2 2" xfId="234"/>
    <cellStyle name="常规 5 2 3 3" xfId="3766"/>
    <cellStyle name="常规 5 2 3 3 2" xfId="247"/>
    <cellStyle name="常规 5 2 3 4" xfId="251"/>
    <cellStyle name="常规 5 2 3 5" xfId="3767"/>
    <cellStyle name="常规 5 2 4" xfId="3768"/>
    <cellStyle name="常规 5 2 4 2" xfId="3769"/>
    <cellStyle name="常规 5 2 4 2 2" xfId="931"/>
    <cellStyle name="常规 5 2 4 3" xfId="3770"/>
    <cellStyle name="常规 5 2 4 3 2" xfId="3771"/>
    <cellStyle name="常规 5 2 4 4" xfId="801"/>
    <cellStyle name="常规 5 2 4 4 2" xfId="3773"/>
    <cellStyle name="常规 5 2 4 5" xfId="3776"/>
    <cellStyle name="常规 5 2 5" xfId="3777"/>
    <cellStyle name="常规 5 2 5 2" xfId="3778"/>
    <cellStyle name="常规 5 2 6" xfId="3779"/>
    <cellStyle name="常规 5 2 6 2" xfId="3780"/>
    <cellStyle name="常规 5 2 7" xfId="3781"/>
    <cellStyle name="常规 5 2 7 2" xfId="3782"/>
    <cellStyle name="常规 5 2 8" xfId="3783"/>
    <cellStyle name="常规 5 3" xfId="3784"/>
    <cellStyle name="常规 5 3 2" xfId="3785"/>
    <cellStyle name="常规 5 3 2 2" xfId="3786"/>
    <cellStyle name="常规 5 3 3" xfId="3787"/>
    <cellStyle name="常规 5 3 3 2" xfId="3788"/>
    <cellStyle name="常规 5 3 4" xfId="2461"/>
    <cellStyle name="常规 5 3 4 2" xfId="2463"/>
    <cellStyle name="常规 5 3 5" xfId="2468"/>
    <cellStyle name="常规 5 4" xfId="1521"/>
    <cellStyle name="常规 5 4 2" xfId="3742"/>
    <cellStyle name="常规 5 4 2 2" xfId="3790"/>
    <cellStyle name="常规 5 4 3" xfId="3744"/>
    <cellStyle name="常规 5 4 3 2" xfId="3791"/>
    <cellStyle name="常规 5 4 4" xfId="2474"/>
    <cellStyle name="常规 5 4 4 2" xfId="2477"/>
    <cellStyle name="常规 5 4 5" xfId="2479"/>
    <cellStyle name="常规 5 4 6" xfId="3792"/>
    <cellStyle name="常规 5 5" xfId="3746"/>
    <cellStyle name="常规 5 5 2" xfId="3748"/>
    <cellStyle name="常规 5 5 2 2" xfId="156"/>
    <cellStyle name="常规 5 5 3" xfId="3793"/>
    <cellStyle name="常规 5 5 3 2" xfId="3794"/>
    <cellStyle name="常规 5 5 4" xfId="2484"/>
    <cellStyle name="常规 5 6" xfId="2393"/>
    <cellStyle name="常规 5 6 2" xfId="2396"/>
    <cellStyle name="常规 5 6 2 2" xfId="2400"/>
    <cellStyle name="常规 5 6 3" xfId="2402"/>
    <cellStyle name="常规 5 6 3 2" xfId="60"/>
    <cellStyle name="常规 5 6 4" xfId="3796"/>
    <cellStyle name="常规 5 6 4 2" xfId="3185"/>
    <cellStyle name="常规 5 6 5" xfId="3797"/>
    <cellStyle name="常规 5 7" xfId="2406"/>
    <cellStyle name="常规 5 7 2" xfId="2410"/>
    <cellStyle name="常规 5 8" xfId="2413"/>
    <cellStyle name="常规 5 8 2" xfId="3800"/>
    <cellStyle name="常规 5 9" xfId="1280"/>
    <cellStyle name="常规 5 9 2" xfId="3802"/>
    <cellStyle name="常规 50" xfId="858"/>
    <cellStyle name="常规 50 2" xfId="3751"/>
    <cellStyle name="常规 51" xfId="3753"/>
    <cellStyle name="常规 51 2" xfId="1503"/>
    <cellStyle name="常规 52" xfId="3755"/>
    <cellStyle name="常规 53" xfId="1591"/>
    <cellStyle name="常规 54" xfId="1059"/>
    <cellStyle name="常规 55" xfId="3804"/>
    <cellStyle name="常规 56" xfId="3807"/>
    <cellStyle name="常规 57" xfId="3243"/>
    <cellStyle name="常规 58" xfId="3248"/>
    <cellStyle name="常规 59" xfId="3810"/>
    <cellStyle name="常规 6" xfId="3812"/>
    <cellStyle name="常规 6 2" xfId="3813"/>
    <cellStyle name="常规 6 2 2" xfId="3814"/>
    <cellStyle name="常规 6 2 2 2" xfId="3815"/>
    <cellStyle name="常规 6 2 2 2 2" xfId="3817"/>
    <cellStyle name="常规 6 2 2 3" xfId="3818"/>
    <cellStyle name="常规 6 2 2 4" xfId="210"/>
    <cellStyle name="常规 6 2 3" xfId="3819"/>
    <cellStyle name="常规 6 2 3 2" xfId="3820"/>
    <cellStyle name="常规 6 2 3 3" xfId="3821"/>
    <cellStyle name="常规 6 2 4" xfId="3822"/>
    <cellStyle name="常规 6 2 5" xfId="3823"/>
    <cellStyle name="常规 6 3" xfId="3824"/>
    <cellStyle name="常规 6 3 2" xfId="3825"/>
    <cellStyle name="常规 6 3 2 2" xfId="3826"/>
    <cellStyle name="常规 6 3 3" xfId="2551"/>
    <cellStyle name="常规 6 3 4" xfId="2492"/>
    <cellStyle name="常规 6 4" xfId="3698"/>
    <cellStyle name="常规 6 4 2" xfId="3702"/>
    <cellStyle name="常规 6 4 3" xfId="3704"/>
    <cellStyle name="常规 6 5" xfId="38"/>
    <cellStyle name="常规 6 6" xfId="2419"/>
    <cellStyle name="常规 60" xfId="3805"/>
    <cellStyle name="常规 61" xfId="3808"/>
    <cellStyle name="常规 62" xfId="3244"/>
    <cellStyle name="常规 63" xfId="3249"/>
    <cellStyle name="常规 64" xfId="3811"/>
    <cellStyle name="常规 65" xfId="2812"/>
    <cellStyle name="常规 66" xfId="2816"/>
    <cellStyle name="常规 67" xfId="2821"/>
    <cellStyle name="常规 68" xfId="493"/>
    <cellStyle name="常规 69" xfId="3398"/>
    <cellStyle name="常规 7" xfId="3827"/>
    <cellStyle name="常规 7 2" xfId="3828"/>
    <cellStyle name="常规 7 2 2" xfId="219"/>
    <cellStyle name="常规 7 2 2 2" xfId="223"/>
    <cellStyle name="常规 7 2 2 2 2" xfId="119"/>
    <cellStyle name="常规 7 2 2 3" xfId="165"/>
    <cellStyle name="常规 7 2 2 4" xfId="226"/>
    <cellStyle name="常规 7 2 3" xfId="232"/>
    <cellStyle name="常规 7 2 3 2" xfId="239"/>
    <cellStyle name="常规 7 2 3 3" xfId="3598"/>
    <cellStyle name="常规 7 2 4" xfId="243"/>
    <cellStyle name="常规 7 2 5" xfId="254"/>
    <cellStyle name="常规 7 3" xfId="1613"/>
    <cellStyle name="常规 7 3 2" xfId="279"/>
    <cellStyle name="常规 7 3 2 2" xfId="283"/>
    <cellStyle name="常规 7 3 3" xfId="287"/>
    <cellStyle name="常规 7 3 4" xfId="2515"/>
    <cellStyle name="常规 7 4" xfId="3724"/>
    <cellStyle name="常规 7 4 2" xfId="306"/>
    <cellStyle name="常规 7 4 3" xfId="319"/>
    <cellStyle name="常规 7 5" xfId="3727"/>
    <cellStyle name="常规 7 6" xfId="2444"/>
    <cellStyle name="常规 70" xfId="2813"/>
    <cellStyle name="常规 71" xfId="2817"/>
    <cellStyle name="常规 72" xfId="2822"/>
    <cellStyle name="常规 73" xfId="494"/>
    <cellStyle name="常规 74" xfId="3399"/>
    <cellStyle name="常规 75" xfId="2186"/>
    <cellStyle name="常规 76" xfId="2189"/>
    <cellStyle name="常规 77" xfId="2107"/>
    <cellStyle name="常规 78" xfId="2111"/>
    <cellStyle name="常规 79" xfId="3829"/>
    <cellStyle name="常规 8" xfId="3830"/>
    <cellStyle name="常规 8 2" xfId="3832"/>
    <cellStyle name="常规 8 2 2" xfId="376"/>
    <cellStyle name="常规 8 2 2 2" xfId="379"/>
    <cellStyle name="常规 8 2 2 2 2" xfId="817"/>
    <cellStyle name="常规 8 2 2 3" xfId="3833"/>
    <cellStyle name="常规 8 2 3" xfId="382"/>
    <cellStyle name="常规 8 2 3 2" xfId="3835"/>
    <cellStyle name="常规 8 2 4" xfId="3837"/>
    <cellStyle name="常规 8 2 5" xfId="3838"/>
    <cellStyle name="常规 8 3" xfId="2589"/>
    <cellStyle name="常规 8 3 2" xfId="401"/>
    <cellStyle name="常规 8 3 2 2" xfId="3839"/>
    <cellStyle name="常规 8 3 3" xfId="554"/>
    <cellStyle name="常规 8 3 4" xfId="2534"/>
    <cellStyle name="常规 8 4" xfId="2591"/>
    <cellStyle name="常规 8 4 2" xfId="415"/>
    <cellStyle name="常规 8 4 3" xfId="148"/>
    <cellStyle name="常规 8 5" xfId="3732"/>
    <cellStyle name="常规 8 6" xfId="2452"/>
    <cellStyle name="常规 8_报 预算   行政政法处(1)" xfId="2202"/>
    <cellStyle name="常规 9" xfId="3841"/>
    <cellStyle name="常规 9 2" xfId="1937"/>
    <cellStyle name="常规 9 2 2" xfId="1939"/>
    <cellStyle name="常规 9 2 2 2" xfId="1941"/>
    <cellStyle name="常规 9 2 3" xfId="1950"/>
    <cellStyle name="常规 9 3" xfId="1963"/>
    <cellStyle name="常规 9 3 2" xfId="1966"/>
    <cellStyle name="常规 9 4" xfId="1975"/>
    <cellStyle name="常规 9 5" xfId="1990"/>
    <cellStyle name="常规_2002年全省财政基金预算收入计划表 2 2 2" xfId="3842"/>
    <cellStyle name="常规_2002年全省财政基金预算收入计划表_新 2" xfId="3084"/>
    <cellStyle name="常规_2003年预计及2004年预算基金_Book2" xfId="3171"/>
    <cellStyle name="常规_2006年预算表" xfId="3843"/>
    <cellStyle name="常规_2007年云南省向人大报送政府收支预算表格式编制过程表" xfId="3844"/>
    <cellStyle name="常规_B12福建省6月决算 2" xfId="3845"/>
    <cellStyle name="常规_本级" xfId="3557"/>
    <cellStyle name="常规_附件2：二维表" xfId="4959"/>
    <cellStyle name="常规_内15福建1_新 2" xfId="3329"/>
    <cellStyle name="常规_省级基金表样 2" xfId="3846"/>
    <cellStyle name="常规_预计与预算2 3 2" xfId="936"/>
    <cellStyle name="超级链接" xfId="2746"/>
    <cellStyle name="超级链接 2" xfId="3847"/>
    <cellStyle name="超级链接 2 2" xfId="3848"/>
    <cellStyle name="超级链接 2 2 2" xfId="3849"/>
    <cellStyle name="超级链接 2 2 2 2" xfId="3327"/>
    <cellStyle name="超级链接 2 2 3" xfId="3850"/>
    <cellStyle name="超级链接 2 3" xfId="3851"/>
    <cellStyle name="超级链接 2 3 2" xfId="3852"/>
    <cellStyle name="超级链接 2 4" xfId="2834"/>
    <cellStyle name="超级链接 3" xfId="3853"/>
    <cellStyle name="超级链接 3 2" xfId="3854"/>
    <cellStyle name="超级链接 3 2 2" xfId="3855"/>
    <cellStyle name="超级链接 3 3" xfId="3856"/>
    <cellStyle name="超级链接 4" xfId="2715"/>
    <cellStyle name="超级链接 4 2" xfId="1877"/>
    <cellStyle name="超级链接 5" xfId="2717"/>
    <cellStyle name="好 2" xfId="651"/>
    <cellStyle name="好 2 2" xfId="3857"/>
    <cellStyle name="好 2 2 2" xfId="3858"/>
    <cellStyle name="好 2 2 2 2" xfId="1254"/>
    <cellStyle name="好 2 2 2 2 2" xfId="3687"/>
    <cellStyle name="好 2 2 2 3" xfId="3291"/>
    <cellStyle name="好 2 2 3" xfId="3859"/>
    <cellStyle name="好 2 2 3 2" xfId="3860"/>
    <cellStyle name="好 2 2 4" xfId="3861"/>
    <cellStyle name="好 2 3" xfId="2313"/>
    <cellStyle name="好 2 3 2" xfId="2315"/>
    <cellStyle name="好 2 3 2 2" xfId="2318"/>
    <cellStyle name="好 2 3 3" xfId="2327"/>
    <cellStyle name="好 2 4" xfId="344"/>
    <cellStyle name="好 2 4 2" xfId="1678"/>
    <cellStyle name="好 2 5" xfId="2354"/>
    <cellStyle name="好 3" xfId="3862"/>
    <cellStyle name="好 3 2" xfId="3863"/>
    <cellStyle name="好 3 2 2" xfId="3864"/>
    <cellStyle name="好 3 2 2 2" xfId="3661"/>
    <cellStyle name="好 3 2 2 2 2" xfId="2564"/>
    <cellStyle name="好 3 2 2 3" xfId="1618"/>
    <cellStyle name="好 3 2 3" xfId="3865"/>
    <cellStyle name="好 3 2 3 2" xfId="3668"/>
    <cellStyle name="好 3 2 4" xfId="3868"/>
    <cellStyle name="好 3 3" xfId="2388"/>
    <cellStyle name="好 3 3 2" xfId="2390"/>
    <cellStyle name="好 3 3 2 2" xfId="2392"/>
    <cellStyle name="好 3 3 3" xfId="2417"/>
    <cellStyle name="好 3 4" xfId="348"/>
    <cellStyle name="好 3 4 2" xfId="2458"/>
    <cellStyle name="好 3 5" xfId="939"/>
    <cellStyle name="好 4" xfId="2332"/>
    <cellStyle name="好 4 2" xfId="3394"/>
    <cellStyle name="好 4 2 2" xfId="595"/>
    <cellStyle name="好 4 2 2 2" xfId="31"/>
    <cellStyle name="好 4 2 3" xfId="610"/>
    <cellStyle name="好 4 3" xfId="3415"/>
    <cellStyle name="好 4 3 2" xfId="761"/>
    <cellStyle name="好 4 4" xfId="265"/>
    <cellStyle name="好 5" xfId="3239"/>
    <cellStyle name="好 5 2" xfId="3242"/>
    <cellStyle name="好 5 2 2" xfId="1035"/>
    <cellStyle name="好 5 2 2 2" xfId="1038"/>
    <cellStyle name="好 5 2 3" xfId="1048"/>
    <cellStyle name="好 5 3" xfId="3247"/>
    <cellStyle name="好 5 3 2" xfId="843"/>
    <cellStyle name="好 5 4" xfId="3809"/>
    <cellStyle name="好 6" xfId="3251"/>
    <cellStyle name="好 6 2" xfId="1643"/>
    <cellStyle name="好 6 2 2" xfId="1240"/>
    <cellStyle name="好 6 3" xfId="3253"/>
    <cellStyle name="好 7" xfId="3256"/>
    <cellStyle name="好 7 2" xfId="3258"/>
    <cellStyle name="好 8" xfId="3260"/>
    <cellStyle name="好_5.中央部门决算（草案)-1" xfId="3869"/>
    <cellStyle name="好_F00DC810C49E00C2E0430A3413167AE0" xfId="3195"/>
    <cellStyle name="好_出版署2010年度中央部门决算草案" xfId="2215"/>
    <cellStyle name="好_全国友协2010年度中央部门决算（草案）" xfId="3798"/>
    <cellStyle name="好_司法部2010年度中央部门决算（草案）报" xfId="214"/>
    <cellStyle name="后继超级链接" xfId="2220"/>
    <cellStyle name="后继超级链接 2" xfId="3803"/>
    <cellStyle name="后继超级链接 2 2" xfId="3870"/>
    <cellStyle name="后继超级链接 2 2 2" xfId="3871"/>
    <cellStyle name="后继超级链接 2 2 2 2" xfId="3872"/>
    <cellStyle name="后继超级链接 2 2 3" xfId="3873"/>
    <cellStyle name="后继超级链接 2 3" xfId="2860"/>
    <cellStyle name="后继超级链接 2 3 2" xfId="3874"/>
    <cellStyle name="后继超级链接 2 4" xfId="3875"/>
    <cellStyle name="后继超级链接 3" xfId="3806"/>
    <cellStyle name="后继超级链接 3 2" xfId="578"/>
    <cellStyle name="后继超级链接 3 2 2" xfId="878"/>
    <cellStyle name="后继超级链接 3 3" xfId="884"/>
    <cellStyle name="后继超级链接 4" xfId="3241"/>
    <cellStyle name="后继超级链接 4 2" xfId="1034"/>
    <cellStyle name="后继超级链接 5" xfId="3246"/>
    <cellStyle name="汇总 2" xfId="3877"/>
    <cellStyle name="汇总 2 2" xfId="3878"/>
    <cellStyle name="汇总 2 2 2" xfId="3879"/>
    <cellStyle name="汇总 2 2 2 2" xfId="1533"/>
    <cellStyle name="汇总 2 2 3" xfId="710"/>
    <cellStyle name="汇总 2 3" xfId="3880"/>
    <cellStyle name="汇总 2 3 2" xfId="3881"/>
    <cellStyle name="汇总 2 3 2 2" xfId="1837"/>
    <cellStyle name="汇总 2 3 3" xfId="3884"/>
    <cellStyle name="汇总 2 3 4" xfId="3663"/>
    <cellStyle name="汇总 2 4" xfId="1897"/>
    <cellStyle name="汇总 2 4 2" xfId="1900"/>
    <cellStyle name="汇总 2 5" xfId="1903"/>
    <cellStyle name="汇总 3" xfId="3075"/>
    <cellStyle name="汇总 3 2" xfId="3078"/>
    <cellStyle name="汇总 3 2 2" xfId="3886"/>
    <cellStyle name="汇总 3 2 2 2" xfId="1636"/>
    <cellStyle name="汇总 3 2 3" xfId="3888"/>
    <cellStyle name="汇总 3 3" xfId="3889"/>
    <cellStyle name="汇总 3 3 2" xfId="3381"/>
    <cellStyle name="汇总 3 4" xfId="1908"/>
    <cellStyle name="汇总 4" xfId="2045"/>
    <cellStyle name="汇总 4 2" xfId="3543"/>
    <cellStyle name="汇总 4 2 2" xfId="3890"/>
    <cellStyle name="汇总 4 3" xfId="2931"/>
    <cellStyle name="汇总 5" xfId="1511"/>
    <cellStyle name="汇总 5 2" xfId="1514"/>
    <cellStyle name="汇总 5 2 2" xfId="1517"/>
    <cellStyle name="汇总 5 3" xfId="1519"/>
    <cellStyle name="汇总 6" xfId="1524"/>
    <cellStyle name="汇总 6 2" xfId="1527"/>
    <cellStyle name="汇总 7" xfId="1530"/>
    <cellStyle name="货币 2" xfId="1681"/>
    <cellStyle name="货币 2 10" xfId="3891"/>
    <cellStyle name="货币 2 10 2" xfId="2608"/>
    <cellStyle name="货币 2 11" xfId="2866"/>
    <cellStyle name="货币 2 2" xfId="3892"/>
    <cellStyle name="货币 2 2 10" xfId="2123"/>
    <cellStyle name="货币 2 2 2" xfId="1114"/>
    <cellStyle name="货币 2 2 2 2" xfId="3893"/>
    <cellStyle name="货币 2 2 2 2 2" xfId="3894"/>
    <cellStyle name="货币 2 2 2 2 2 2" xfId="3895"/>
    <cellStyle name="货币 2 2 2 2 3" xfId="3896"/>
    <cellStyle name="货币 2 2 2 2 3 2" xfId="3897"/>
    <cellStyle name="货币 2 2 2 2 4" xfId="3898"/>
    <cellStyle name="货币 2 2 2 2 4 2" xfId="3899"/>
    <cellStyle name="货币 2 2 2 2 5" xfId="3900"/>
    <cellStyle name="货币 2 2 2 3" xfId="3882"/>
    <cellStyle name="货币 2 2 2 3 2" xfId="1838"/>
    <cellStyle name="货币 2 2 2 3 2 2" xfId="3901"/>
    <cellStyle name="货币 2 2 2 3 3" xfId="3902"/>
    <cellStyle name="货币 2 2 2 3 3 2" xfId="3903"/>
    <cellStyle name="货币 2 2 2 3 4" xfId="3904"/>
    <cellStyle name="货币 2 2 2 4" xfId="3885"/>
    <cellStyle name="货币 2 2 2 4 2" xfId="3905"/>
    <cellStyle name="货币 2 2 2 4 2 2" xfId="952"/>
    <cellStyle name="货币 2 2 2 4 3" xfId="3906"/>
    <cellStyle name="货币 2 2 2 4 3 2" xfId="3907"/>
    <cellStyle name="货币 2 2 2 4 4" xfId="2737"/>
    <cellStyle name="货币 2 2 2 4 4 2" xfId="3908"/>
    <cellStyle name="货币 2 2 2 4 5" xfId="2672"/>
    <cellStyle name="货币 2 2 2 5" xfId="3664"/>
    <cellStyle name="货币 2 2 2 5 2" xfId="3909"/>
    <cellStyle name="货币 2 2 2 6" xfId="3910"/>
    <cellStyle name="货币 2 2 2 6 2" xfId="3911"/>
    <cellStyle name="货币 2 2 2 7" xfId="2362"/>
    <cellStyle name="货币 2 2 2 7 2" xfId="805"/>
    <cellStyle name="货币 2 2 2 8" xfId="1209"/>
    <cellStyle name="货币 2 2 3" xfId="3913"/>
    <cellStyle name="货币 2 2 3 2" xfId="3915"/>
    <cellStyle name="货币 2 2 3 2 2" xfId="273"/>
    <cellStyle name="货币 2 2 3 3" xfId="1901"/>
    <cellStyle name="货币 2 2 3 3 2" xfId="3629"/>
    <cellStyle name="货币 2 2 3 4" xfId="1129"/>
    <cellStyle name="货币 2 2 3 4 2" xfId="3916"/>
    <cellStyle name="货币 2 2 3 5" xfId="3666"/>
    <cellStyle name="货币 2 2 4" xfId="3918"/>
    <cellStyle name="货币 2 2 4 2" xfId="3867"/>
    <cellStyle name="货币 2 2 4 2 2" xfId="3673"/>
    <cellStyle name="货币 2 2 4 3" xfId="3919"/>
    <cellStyle name="货币 2 2 4 3 2" xfId="3678"/>
    <cellStyle name="货币 2 2 4 4" xfId="2573"/>
    <cellStyle name="货币 2 2 4 4 2" xfId="3685"/>
    <cellStyle name="货币 2 2 4 5" xfId="3920"/>
    <cellStyle name="货币 2 2 5" xfId="3922"/>
    <cellStyle name="货币 2 2 5 2" xfId="2440"/>
    <cellStyle name="货币 2 2 5 2 2" xfId="2443"/>
    <cellStyle name="货币 2 2 5 3" xfId="808"/>
    <cellStyle name="货币 2 2 5 3 2" xfId="2451"/>
    <cellStyle name="货币 2 2 5 4" xfId="2454"/>
    <cellStyle name="货币 2 2 6" xfId="3923"/>
    <cellStyle name="货币 2 2 6 2" xfId="2480"/>
    <cellStyle name="货币 2 2 6 2 2" xfId="2482"/>
    <cellStyle name="货币 2 2 6 3" xfId="2485"/>
    <cellStyle name="货币 2 2 6 3 2" xfId="3795"/>
    <cellStyle name="货币 2 2 6 4" xfId="3924"/>
    <cellStyle name="货币 2 2 6 4 2" xfId="3925"/>
    <cellStyle name="货币 2 2 6 5" xfId="1753"/>
    <cellStyle name="货币 2 2 7" xfId="2148"/>
    <cellStyle name="货币 2 2 7 2" xfId="2506"/>
    <cellStyle name="货币 2 2 8" xfId="3926"/>
    <cellStyle name="货币 2 2 8 2" xfId="2524"/>
    <cellStyle name="货币 2 2 9" xfId="3462"/>
    <cellStyle name="货币 2 2 9 2" xfId="3417"/>
    <cellStyle name="货币 2 3" xfId="2267"/>
    <cellStyle name="货币 2 3 2" xfId="3927"/>
    <cellStyle name="货币 2 3 2 2" xfId="3377"/>
    <cellStyle name="货币 2 3 2 2 2" xfId="3379"/>
    <cellStyle name="货币 2 3 2 3" xfId="3382"/>
    <cellStyle name="货币 2 3 2 3 2" xfId="2120"/>
    <cellStyle name="货币 2 3 2 4" xfId="3385"/>
    <cellStyle name="货币 2 3 2 4 2" xfId="3928"/>
    <cellStyle name="货币 2 3 2 5" xfId="2338"/>
    <cellStyle name="货币 2 3 3" xfId="2321"/>
    <cellStyle name="货币 2 3 3 2" xfId="502"/>
    <cellStyle name="货币 2 3 3 2 2" xfId="510"/>
    <cellStyle name="货币 2 3 3 3" xfId="129"/>
    <cellStyle name="货币 2 3 3 3 2" xfId="145"/>
    <cellStyle name="货币 2 3 3 4" xfId="531"/>
    <cellStyle name="货币 2 3 4" xfId="3930"/>
    <cellStyle name="货币 2 3 4 2" xfId="629"/>
    <cellStyle name="货币 2 3 4 2 2" xfId="632"/>
    <cellStyle name="货币 2 3 4 3" xfId="637"/>
    <cellStyle name="货币 2 3 4 3 2" xfId="641"/>
    <cellStyle name="货币 2 3 4 4" xfId="644"/>
    <cellStyle name="货币 2 3 4 4 2" xfId="647"/>
    <cellStyle name="货币 2 3 4 5" xfId="3412"/>
    <cellStyle name="货币 2 3 5" xfId="3932"/>
    <cellStyle name="货币 2 3 5 2" xfId="797"/>
    <cellStyle name="货币 2 3 6" xfId="1214"/>
    <cellStyle name="货币 2 3 6 2" xfId="3425"/>
    <cellStyle name="货币 2 3 7" xfId="3933"/>
    <cellStyle name="货币 2 3 7 2" xfId="2784"/>
    <cellStyle name="货币 2 3 8" xfId="3934"/>
    <cellStyle name="货币 2 4" xfId="3935"/>
    <cellStyle name="货币 2 4 2" xfId="3936"/>
    <cellStyle name="货币 2 4 2 2" xfId="3876"/>
    <cellStyle name="货币 2 4 3" xfId="3938"/>
    <cellStyle name="货币 2 4 3 2" xfId="947"/>
    <cellStyle name="货币 2 4 4" xfId="3940"/>
    <cellStyle name="货币 2 4 4 2" xfId="1062"/>
    <cellStyle name="货币 2 4 5" xfId="3941"/>
    <cellStyle name="货币 2 5" xfId="3942"/>
    <cellStyle name="货币 2 5 2" xfId="3943"/>
    <cellStyle name="货币 2 5 2 2" xfId="3944"/>
    <cellStyle name="货币 2 5 3" xfId="3946"/>
    <cellStyle name="货币 2 5 3 2" xfId="1223"/>
    <cellStyle name="货币 2 5 4" xfId="3948"/>
    <cellStyle name="货币 2 5 4 2" xfId="3949"/>
    <cellStyle name="货币 2 5 5" xfId="3950"/>
    <cellStyle name="货币 2 6" xfId="3215"/>
    <cellStyle name="货币 2 6 2" xfId="2580"/>
    <cellStyle name="货币 2 6 2 2" xfId="3951"/>
    <cellStyle name="货币 2 6 3" xfId="2584"/>
    <cellStyle name="货币 2 6 3 2" xfId="3952"/>
    <cellStyle name="货币 2 6 4" xfId="3953"/>
    <cellStyle name="货币 2 7" xfId="3217"/>
    <cellStyle name="货币 2 7 2" xfId="201"/>
    <cellStyle name="货币 2 7 2 2" xfId="373"/>
    <cellStyle name="货币 2 7 3" xfId="375"/>
    <cellStyle name="货币 2 7 3 2" xfId="378"/>
    <cellStyle name="货币 2 7 4" xfId="381"/>
    <cellStyle name="货币 2 7 4 2" xfId="3834"/>
    <cellStyle name="货币 2 7 5" xfId="3836"/>
    <cellStyle name="货币 2 8" xfId="3219"/>
    <cellStyle name="货币 2 8 2" xfId="393"/>
    <cellStyle name="货币 2 9" xfId="3955"/>
    <cellStyle name="货币 2 9 2" xfId="409"/>
    <cellStyle name="货币 3" xfId="1133"/>
    <cellStyle name="货币 3 10" xfId="3957"/>
    <cellStyle name="货币 3 2" xfId="3958"/>
    <cellStyle name="货币 3 2 2" xfId="3960"/>
    <cellStyle name="货币 3 2 2 2" xfId="3961"/>
    <cellStyle name="货币 3 2 2 2 2" xfId="3962"/>
    <cellStyle name="货币 3 2 2 3" xfId="3963"/>
    <cellStyle name="货币 3 2 2 3 2" xfId="3964"/>
    <cellStyle name="货币 3 2 2 4" xfId="3965"/>
    <cellStyle name="货币 3 2 2 4 2" xfId="3966"/>
    <cellStyle name="货币 3 2 2 5" xfId="3701"/>
    <cellStyle name="货币 3 2 3" xfId="3967"/>
    <cellStyle name="货币 3 2 3 2" xfId="3968"/>
    <cellStyle name="货币 3 2 3 2 2" xfId="3969"/>
    <cellStyle name="货币 3 2 3 3" xfId="1917"/>
    <cellStyle name="货币 3 2 3 3 2" xfId="671"/>
    <cellStyle name="货币 3 2 3 4" xfId="3970"/>
    <cellStyle name="货币 3 2 4" xfId="3971"/>
    <cellStyle name="货币 3 2 4 2" xfId="3972"/>
    <cellStyle name="货币 3 2 4 2 2" xfId="3973"/>
    <cellStyle name="货币 3 2 4 3" xfId="3974"/>
    <cellStyle name="货币 3 2 4 3 2" xfId="2145"/>
    <cellStyle name="货币 3 2 4 4" xfId="3975"/>
    <cellStyle name="货币 3 2 4 4 2" xfId="2999"/>
    <cellStyle name="货币 3 2 4 5" xfId="2422"/>
    <cellStyle name="货币 3 2 5" xfId="2429"/>
    <cellStyle name="货币 3 2 5 2" xfId="3976"/>
    <cellStyle name="货币 3 2 6" xfId="3977"/>
    <cellStyle name="货币 3 2 6 2" xfId="3978"/>
    <cellStyle name="货币 3 2 7" xfId="3002"/>
    <cellStyle name="货币 3 2 7 2" xfId="2854"/>
    <cellStyle name="货币 3 2 8" xfId="537"/>
    <cellStyle name="货币 3 3" xfId="3979"/>
    <cellStyle name="货币 3 3 2" xfId="3981"/>
    <cellStyle name="货币 3 3 2 2" xfId="3982"/>
    <cellStyle name="货币 3 3 3" xfId="3983"/>
    <cellStyle name="货币 3 3 3 2" xfId="3984"/>
    <cellStyle name="货币 3 3 4" xfId="3985"/>
    <cellStyle name="货币 3 3 4 2" xfId="1543"/>
    <cellStyle name="货币 3 3 5" xfId="3986"/>
    <cellStyle name="货币 3 4" xfId="3987"/>
    <cellStyle name="货币 3 4 2" xfId="1137"/>
    <cellStyle name="货币 3 4 2 2" xfId="2619"/>
    <cellStyle name="货币 3 4 3" xfId="3500"/>
    <cellStyle name="货币 3 4 3 2" xfId="1708"/>
    <cellStyle name="货币 3 4 4" xfId="3988"/>
    <cellStyle name="货币 3 4 4 2" xfId="3989"/>
    <cellStyle name="货币 3 4 5" xfId="3990"/>
    <cellStyle name="货币 3 5" xfId="3991"/>
    <cellStyle name="货币 3 5 2" xfId="3992"/>
    <cellStyle name="货币 3 5 2 2" xfId="2696"/>
    <cellStyle name="货币 3 5 3" xfId="3993"/>
    <cellStyle name="货币 3 5 3 2" xfId="3994"/>
    <cellStyle name="货币 3 5 4" xfId="3995"/>
    <cellStyle name="货币 3 6" xfId="1291"/>
    <cellStyle name="货币 3 6 2" xfId="2670"/>
    <cellStyle name="货币 3 6 2 2" xfId="2752"/>
    <cellStyle name="货币 3 6 3" xfId="1892"/>
    <cellStyle name="货币 3 6 3 2" xfId="1895"/>
    <cellStyle name="货币 3 6 4" xfId="1912"/>
    <cellStyle name="货币 3 6 4 2" xfId="1914"/>
    <cellStyle name="货币 3 6 5" xfId="1924"/>
    <cellStyle name="货币 3 7" xfId="3996"/>
    <cellStyle name="货币 3 7 2" xfId="3998"/>
    <cellStyle name="货币 3 8" xfId="3999"/>
    <cellStyle name="货币 3 8 2" xfId="4000"/>
    <cellStyle name="货币 3 9" xfId="4001"/>
    <cellStyle name="货币 3 9 2" xfId="4002"/>
    <cellStyle name="货币 4" xfId="2090"/>
    <cellStyle name="货币 4 10" xfId="4003"/>
    <cellStyle name="货币 4 2" xfId="4004"/>
    <cellStyle name="货币 4 2 2" xfId="4005"/>
    <cellStyle name="货币 4 2 2 2" xfId="4006"/>
    <cellStyle name="货币 4 2 2 2 2" xfId="4007"/>
    <cellStyle name="货币 4 2 2 3" xfId="2277"/>
    <cellStyle name="货币 4 2 2 3 2" xfId="4008"/>
    <cellStyle name="货币 4 2 2 4" xfId="910"/>
    <cellStyle name="货币 4 2 2 4 2" xfId="4009"/>
    <cellStyle name="货币 4 2 2 5" xfId="3789"/>
    <cellStyle name="货币 4 2 3" xfId="4010"/>
    <cellStyle name="货币 4 2 3 2" xfId="4011"/>
    <cellStyle name="货币 4 2 3 2 2" xfId="4012"/>
    <cellStyle name="货币 4 2 3 3" xfId="4013"/>
    <cellStyle name="货币 4 2 3 3 2" xfId="1080"/>
    <cellStyle name="货币 4 2 3 4" xfId="4014"/>
    <cellStyle name="货币 4 2 4" xfId="1388"/>
    <cellStyle name="货币 4 2 4 2" xfId="4015"/>
    <cellStyle name="货币 4 2 4 2 2" xfId="3490"/>
    <cellStyle name="货币 4 2 4 3" xfId="4016"/>
    <cellStyle name="货币 4 2 4 3 2" xfId="3442"/>
    <cellStyle name="货币 4 2 4 4" xfId="4017"/>
    <cellStyle name="货币 4 2 4 4 2" xfId="4018"/>
    <cellStyle name="货币 4 2 4 5" xfId="2475"/>
    <cellStyle name="货币 4 2 5" xfId="4019"/>
    <cellStyle name="货币 4 2 5 2" xfId="4020"/>
    <cellStyle name="货币 4 2 6" xfId="4021"/>
    <cellStyle name="货币 4 2 6 2" xfId="4022"/>
    <cellStyle name="货币 4 2 7" xfId="4023"/>
    <cellStyle name="货币 4 2 7 2" xfId="2919"/>
    <cellStyle name="货币 4 2 8" xfId="2299"/>
    <cellStyle name="货币 4 3" xfId="4024"/>
    <cellStyle name="货币 4 3 2" xfId="4025"/>
    <cellStyle name="货币 4 3 2 2" xfId="4026"/>
    <cellStyle name="货币 4 3 3" xfId="4027"/>
    <cellStyle name="货币 4 3 3 2" xfId="4028"/>
    <cellStyle name="货币 4 3 4" xfId="4029"/>
    <cellStyle name="货币 4 3 4 2" xfId="4030"/>
    <cellStyle name="货币 4 3 5" xfId="4031"/>
    <cellStyle name="货币 4 4" xfId="4032"/>
    <cellStyle name="货币 4 4 2" xfId="4033"/>
    <cellStyle name="货币 4 4 2 2" xfId="4034"/>
    <cellStyle name="货币 4 4 3" xfId="1269"/>
    <cellStyle name="货币 4 4 3 2" xfId="4035"/>
    <cellStyle name="货币 4 4 4" xfId="4036"/>
    <cellStyle name="货币 4 4 4 2" xfId="4037"/>
    <cellStyle name="货币 4 4 5" xfId="4038"/>
    <cellStyle name="货币 4 5" xfId="4039"/>
    <cellStyle name="货币 4 5 2" xfId="2644"/>
    <cellStyle name="货币 4 5 2 2" xfId="3481"/>
    <cellStyle name="货币 4 5 3" xfId="4040"/>
    <cellStyle name="货币 4 5 3 2" xfId="3485"/>
    <cellStyle name="货币 4 5 4" xfId="4041"/>
    <cellStyle name="货币 4 6" xfId="1297"/>
    <cellStyle name="货币 4 6 2" xfId="2659"/>
    <cellStyle name="货币 4 6 2 2" xfId="3518"/>
    <cellStyle name="货币 4 6 3" xfId="2002"/>
    <cellStyle name="货币 4 6 3 2" xfId="2006"/>
    <cellStyle name="货币 4 6 4" xfId="2025"/>
    <cellStyle name="货币 4 6 4 2" xfId="2027"/>
    <cellStyle name="货币 4 6 5" xfId="2033"/>
    <cellStyle name="货币 4 7" xfId="4042"/>
    <cellStyle name="货币 4 7 2" xfId="3391"/>
    <cellStyle name="货币 4 8" xfId="4043"/>
    <cellStyle name="货币 4 8 2" xfId="4044"/>
    <cellStyle name="货币 4 9" xfId="565"/>
    <cellStyle name="货币 4 9 2" xfId="4045"/>
    <cellStyle name="货币 5" xfId="2540"/>
    <cellStyle name="货币 5 2" xfId="4046"/>
    <cellStyle name="货币 5 2 2" xfId="1732"/>
    <cellStyle name="货币 5 3" xfId="4047"/>
    <cellStyle name="货币 5 3 2" xfId="1743"/>
    <cellStyle name="货币 5 4" xfId="4048"/>
    <cellStyle name="货币[0] 2" xfId="49"/>
    <cellStyle name="货币[0] 3" xfId="34"/>
    <cellStyle name="计算 2" xfId="4050"/>
    <cellStyle name="计算 2 2" xfId="4051"/>
    <cellStyle name="计算 2 2 2" xfId="4052"/>
    <cellStyle name="计算 2 2 2 2" xfId="4053"/>
    <cellStyle name="计算 2 2 2 2 2" xfId="4054"/>
    <cellStyle name="计算 2 2 2 3" xfId="2064"/>
    <cellStyle name="计算 2 2 3" xfId="2399"/>
    <cellStyle name="计算 2 2 3 2" xfId="4055"/>
    <cellStyle name="计算 2 2 4" xfId="832"/>
    <cellStyle name="计算 2 3" xfId="4056"/>
    <cellStyle name="计算 2 3 2" xfId="3178"/>
    <cellStyle name="计算 2 3 2 2" xfId="4057"/>
    <cellStyle name="计算 2 3 2 2 2" xfId="3954"/>
    <cellStyle name="计算 2 3 2 3" xfId="4058"/>
    <cellStyle name="计算 2 3 3" xfId="59"/>
    <cellStyle name="计算 2 3 3 2" xfId="4049"/>
    <cellStyle name="计算 2 3 4" xfId="4059"/>
    <cellStyle name="计算 2 3 5" xfId="4060"/>
    <cellStyle name="计算 2 4" xfId="395"/>
    <cellStyle name="计算 2 4 2" xfId="3182"/>
    <cellStyle name="计算 2 4 2 2" xfId="2824"/>
    <cellStyle name="计算 2 4 3" xfId="3184"/>
    <cellStyle name="计算 2 5" xfId="4061"/>
    <cellStyle name="计算 2 5 2" xfId="4062"/>
    <cellStyle name="计算 2 6" xfId="4063"/>
    <cellStyle name="计算 2 7" xfId="4064"/>
    <cellStyle name="计算 3" xfId="1867"/>
    <cellStyle name="计算 3 2" xfId="1869"/>
    <cellStyle name="计算 3 2 2" xfId="4065"/>
    <cellStyle name="计算 3 2 2 2" xfId="4066"/>
    <cellStyle name="计算 3 2 2 2 2" xfId="4067"/>
    <cellStyle name="计算 3 2 2 3" xfId="4068"/>
    <cellStyle name="计算 3 2 3" xfId="4069"/>
    <cellStyle name="计算 3 2 3 2" xfId="4070"/>
    <cellStyle name="计算 3 2 4" xfId="4071"/>
    <cellStyle name="计算 3 3" xfId="4072"/>
    <cellStyle name="计算 3 3 2" xfId="3191"/>
    <cellStyle name="计算 3 3 2 2" xfId="4073"/>
    <cellStyle name="计算 3 3 3" xfId="4074"/>
    <cellStyle name="计算 3 4" xfId="3840"/>
    <cellStyle name="计算 3 4 2" xfId="4075"/>
    <cellStyle name="计算 3 5" xfId="4076"/>
    <cellStyle name="计算 4" xfId="1872"/>
    <cellStyle name="计算 4 2" xfId="1874"/>
    <cellStyle name="计算 4 2 2" xfId="4077"/>
    <cellStyle name="计算 4 2 2 2" xfId="4078"/>
    <cellStyle name="计算 4 2 3" xfId="4079"/>
    <cellStyle name="计算 4 3" xfId="4080"/>
    <cellStyle name="计算 4 3 2" xfId="2023"/>
    <cellStyle name="计算 4 4" xfId="1315"/>
    <cellStyle name="计算 5" xfId="1876"/>
    <cellStyle name="计算 5 2" xfId="1880"/>
    <cellStyle name="计算 5 2 2" xfId="4081"/>
    <cellStyle name="计算 5 2 2 2" xfId="4082"/>
    <cellStyle name="计算 5 2 3" xfId="2996"/>
    <cellStyle name="计算 5 3" xfId="4083"/>
    <cellStyle name="计算 5 3 2" xfId="2056"/>
    <cellStyle name="计算 5 4" xfId="4084"/>
    <cellStyle name="计算 6" xfId="1040"/>
    <cellStyle name="计算 6 2" xfId="1883"/>
    <cellStyle name="计算 6 2 2" xfId="2994"/>
    <cellStyle name="计算 6 3" xfId="4085"/>
    <cellStyle name="计算 7" xfId="1301"/>
    <cellStyle name="计算 7 2" xfId="1886"/>
    <cellStyle name="计算 8" xfId="1888"/>
    <cellStyle name="计算 9" xfId="1958"/>
    <cellStyle name="检查单元格 2" xfId="800"/>
    <cellStyle name="检查单元格 2 2" xfId="3772"/>
    <cellStyle name="检查单元格 2 2 2" xfId="2787"/>
    <cellStyle name="检查单元格 2 2 2 2" xfId="2791"/>
    <cellStyle name="检查单元格 2 2 2 2 2" xfId="2796"/>
    <cellStyle name="检查单元格 2 2 2 3" xfId="2801"/>
    <cellStyle name="检查单元格 2 2 3" xfId="2676"/>
    <cellStyle name="检查单元格 2 2 3 2" xfId="2806"/>
    <cellStyle name="检查单元格 2 2 4" xfId="482"/>
    <cellStyle name="检查单元格 2 3" xfId="4086"/>
    <cellStyle name="检查单元格 2 3 2" xfId="2815"/>
    <cellStyle name="检查单元格 2 3 2 2" xfId="177"/>
    <cellStyle name="检查单元格 2 3 2 2 2" xfId="891"/>
    <cellStyle name="检查单元格 2 3 2 3" xfId="245"/>
    <cellStyle name="检查单元格 2 3 3" xfId="2820"/>
    <cellStyle name="检查单元格 2 3 3 2" xfId="700"/>
    <cellStyle name="检查单元格 2 3 4" xfId="492"/>
    <cellStyle name="检查单元格 2 3 5" xfId="3397"/>
    <cellStyle name="检查单元格 2 4" xfId="4087"/>
    <cellStyle name="检查单元格 2 4 2" xfId="2827"/>
    <cellStyle name="检查单元格 2 4 2 2" xfId="2829"/>
    <cellStyle name="检查单元格 2 4 3" xfId="2831"/>
    <cellStyle name="检查单元格 2 5" xfId="4088"/>
    <cellStyle name="检查单元格 2 5 2" xfId="2837"/>
    <cellStyle name="检查单元格 2 6" xfId="4089"/>
    <cellStyle name="检查单元格 2 7" xfId="973"/>
    <cellStyle name="检查单元格 3" xfId="3775"/>
    <cellStyle name="检查单元格 3 2" xfId="4090"/>
    <cellStyle name="检查单元格 3 2 2" xfId="2882"/>
    <cellStyle name="检查单元格 3 2 2 2" xfId="303"/>
    <cellStyle name="检查单元格 3 2 2 2 2" xfId="2884"/>
    <cellStyle name="检查单元格 3 2 2 3" xfId="2886"/>
    <cellStyle name="检查单元格 3 2 3" xfId="2888"/>
    <cellStyle name="检查单元格 3 2 3 2" xfId="2890"/>
    <cellStyle name="检查单元格 3 2 4" xfId="317"/>
    <cellStyle name="检查单元格 3 3" xfId="4091"/>
    <cellStyle name="检查单元格 3 3 2" xfId="2894"/>
    <cellStyle name="检查单元格 3 3 2 2" xfId="2896"/>
    <cellStyle name="检查单元格 3 3 3" xfId="2899"/>
    <cellStyle name="检查单元格 3 4" xfId="2057"/>
    <cellStyle name="检查单元格 3 4 2" xfId="2903"/>
    <cellStyle name="检查单元格 3 5" xfId="4092"/>
    <cellStyle name="检查单元格 4" xfId="4093"/>
    <cellStyle name="检查单元格 4 2" xfId="4094"/>
    <cellStyle name="检查单元格 4 2 2" xfId="2940"/>
    <cellStyle name="检查单元格 4 2 2 2" xfId="412"/>
    <cellStyle name="检查单元格 4 2 3" xfId="2945"/>
    <cellStyle name="检查单元格 4 3" xfId="3956"/>
    <cellStyle name="检查单元格 4 3 2" xfId="2954"/>
    <cellStyle name="检查单元格 4 4" xfId="4095"/>
    <cellStyle name="检查单元格 5" xfId="4096"/>
    <cellStyle name="检查单元格 5 2" xfId="2198"/>
    <cellStyle name="检查单元格 5 2 2" xfId="4097"/>
    <cellStyle name="检查单元格 5 2 2 2" xfId="4098"/>
    <cellStyle name="检查单元格 5 2 3" xfId="4099"/>
    <cellStyle name="检查单元格 5 3" xfId="4100"/>
    <cellStyle name="检查单元格 5 3 2" xfId="4101"/>
    <cellStyle name="检查单元格 5 4" xfId="2692"/>
    <cellStyle name="检查单元格 6" xfId="758"/>
    <cellStyle name="检查单元格 6 2" xfId="1404"/>
    <cellStyle name="检查单元格 6 2 2" xfId="4102"/>
    <cellStyle name="检查单元格 6 3" xfId="3020"/>
    <cellStyle name="检查单元格 7" xfId="3617"/>
    <cellStyle name="检查单元格 7 2" xfId="4103"/>
    <cellStyle name="检查单元格 8" xfId="1653"/>
    <cellStyle name="检查单元格 9" xfId="3620"/>
    <cellStyle name="解释性文本 2" xfId="2050"/>
    <cellStyle name="解释性文本 2 2" xfId="2053"/>
    <cellStyle name="解释性文本 2 2 2" xfId="2869"/>
    <cellStyle name="解释性文本 2 2 2 2" xfId="2871"/>
    <cellStyle name="解释性文本 2 2 3" xfId="2873"/>
    <cellStyle name="解释性文本 2 3" xfId="509"/>
    <cellStyle name="解释性文本 2 3 2" xfId="316"/>
    <cellStyle name="解释性文本 2 4" xfId="515"/>
    <cellStyle name="解释性文本 3" xfId="2055"/>
    <cellStyle name="解释性文本 3 2" xfId="4104"/>
    <cellStyle name="解释性文本 3 2 2" xfId="2933"/>
    <cellStyle name="解释性文本 3 2 2 2" xfId="526"/>
    <cellStyle name="解释性文本 3 2 3" xfId="2935"/>
    <cellStyle name="解释性文本 3 3" xfId="144"/>
    <cellStyle name="解释性文本 3 3 2" xfId="2948"/>
    <cellStyle name="解释性文本 3 4" xfId="2173"/>
    <cellStyle name="解释性文本 4" xfId="4105"/>
    <cellStyle name="解释性文本 4 2" xfId="4106"/>
    <cellStyle name="解释性文本 4 2 2" xfId="4107"/>
    <cellStyle name="解释性文本 4 3" xfId="386"/>
    <cellStyle name="解释性文本 5" xfId="3340"/>
    <cellStyle name="解释性文本 5 2" xfId="3342"/>
    <cellStyle name="解释性文本 5 2 2" xfId="724"/>
    <cellStyle name="解释性文本 5 3" xfId="1987"/>
    <cellStyle name="解释性文本 6" xfId="3347"/>
    <cellStyle name="解释性文本 6 2" xfId="1535"/>
    <cellStyle name="解释性文本 7" xfId="329"/>
    <cellStyle name="警告文本 2" xfId="3709"/>
    <cellStyle name="警告文本 2 2" xfId="704"/>
    <cellStyle name="警告文本 2 2 2" xfId="709"/>
    <cellStyle name="警告文本 2 2 2 2" xfId="4108"/>
    <cellStyle name="警告文本 2 2 3" xfId="4109"/>
    <cellStyle name="警告文本 2 3" xfId="258"/>
    <cellStyle name="警告文本 2 3 2" xfId="3883"/>
    <cellStyle name="警告文本 2 4" xfId="4110"/>
    <cellStyle name="警告文本 3" xfId="3711"/>
    <cellStyle name="警告文本 3 2" xfId="3713"/>
    <cellStyle name="警告文本 3 2 2" xfId="3887"/>
    <cellStyle name="警告文本 3 2 2 2" xfId="4111"/>
    <cellStyle name="警告文本 3 2 3" xfId="1604"/>
    <cellStyle name="警告文本 3 3" xfId="4112"/>
    <cellStyle name="警告文本 3 3 2" xfId="3384"/>
    <cellStyle name="警告文本 3 4" xfId="2465"/>
    <cellStyle name="警告文本 4" xfId="3715"/>
    <cellStyle name="警告文本 4 2" xfId="4113"/>
    <cellStyle name="警告文本 4 2 2" xfId="4114"/>
    <cellStyle name="警告文本 4 3" xfId="4115"/>
    <cellStyle name="警告文本 5" xfId="4116"/>
    <cellStyle name="警告文本 5 2" xfId="4117"/>
    <cellStyle name="警告文本 5 2 2" xfId="4118"/>
    <cellStyle name="警告文本 5 3" xfId="4119"/>
    <cellStyle name="警告文本 6" xfId="4120"/>
    <cellStyle name="警告文本 6 2" xfId="4121"/>
    <cellStyle name="警告文本 7" xfId="836"/>
    <cellStyle name="链接单元格 2" xfId="2738"/>
    <cellStyle name="链接单元格 2 2" xfId="3912"/>
    <cellStyle name="链接单元格 2 2 2" xfId="3914"/>
    <cellStyle name="链接单元格 2 2 2 2" xfId="272"/>
    <cellStyle name="链接单元格 2 2 3" xfId="1899"/>
    <cellStyle name="链接单元格 2 3" xfId="3917"/>
    <cellStyle name="链接单元格 2 3 2" xfId="3866"/>
    <cellStyle name="链接单元格 2 4" xfId="3921"/>
    <cellStyle name="链接单元格 3" xfId="4122"/>
    <cellStyle name="链接单元格 3 2" xfId="2320"/>
    <cellStyle name="链接单元格 3 2 2" xfId="501"/>
    <cellStyle name="链接单元格 3 2 2 2" xfId="507"/>
    <cellStyle name="链接单元格 3 2 3" xfId="128"/>
    <cellStyle name="链接单元格 3 3" xfId="3929"/>
    <cellStyle name="链接单元格 3 3 2" xfId="628"/>
    <cellStyle name="链接单元格 3 4" xfId="3931"/>
    <cellStyle name="链接单元格 4" xfId="4123"/>
    <cellStyle name="链接单元格 4 2" xfId="3937"/>
    <cellStyle name="链接单元格 4 2 2" xfId="946"/>
    <cellStyle name="链接单元格 4 3" xfId="3939"/>
    <cellStyle name="链接单元格 5" xfId="2359"/>
    <cellStyle name="链接单元格 5 2" xfId="3945"/>
    <cellStyle name="链接单元格 5 2 2" xfId="1222"/>
    <cellStyle name="链接单元格 5 3" xfId="3947"/>
    <cellStyle name="链接单元格 6" xfId="3320"/>
    <cellStyle name="链接单元格 6 2" xfId="2583"/>
    <cellStyle name="链接单元格 7" xfId="3831"/>
    <cellStyle name="霓付 [0]_laroux" xfId="3708"/>
    <cellStyle name="霓付_laroux" xfId="618"/>
    <cellStyle name="烹拳 [0]_laroux" xfId="450"/>
    <cellStyle name="烹拳_laroux" xfId="3270"/>
    <cellStyle name="普通_97-917" xfId="4124"/>
    <cellStyle name="千分位[0]_BT (2)" xfId="4125"/>
    <cellStyle name="千分位_97-917" xfId="2096"/>
    <cellStyle name="千位[0]_，" xfId="4126"/>
    <cellStyle name="千位_，" xfId="4127"/>
    <cellStyle name="千位分隔 10" xfId="4128"/>
    <cellStyle name="千位分隔 11" xfId="4129"/>
    <cellStyle name="千位分隔 2" xfId="4130"/>
    <cellStyle name="千位分隔 2 2" xfId="4131"/>
    <cellStyle name="千位分隔 2 2 2" xfId="4132"/>
    <cellStyle name="千位分隔 2 2 2 2" xfId="4133"/>
    <cellStyle name="千位分隔 2 2 2 2 2" xfId="4134"/>
    <cellStyle name="千位分隔 2 2 2 3" xfId="4135"/>
    <cellStyle name="千位分隔 2 2 2 3 2" xfId="4136"/>
    <cellStyle name="千位分隔 2 2 2 4" xfId="4137"/>
    <cellStyle name="千位分隔 2 2 2 4 2" xfId="4138"/>
    <cellStyle name="千位分隔 2 2 2 5" xfId="4139"/>
    <cellStyle name="千位分隔 2 2 2 5 2" xfId="4140"/>
    <cellStyle name="千位分隔 2 2 2 6" xfId="4141"/>
    <cellStyle name="千位分隔 2 2 3" xfId="4142"/>
    <cellStyle name="千位分隔 2 2 3 2" xfId="4143"/>
    <cellStyle name="千位分隔 2 2 3 2 2" xfId="4144"/>
    <cellStyle name="千位分隔 2 2 3 3" xfId="4145"/>
    <cellStyle name="千位分隔 2 2 3 3 2" xfId="4146"/>
    <cellStyle name="千位分隔 2 2 3 4" xfId="4147"/>
    <cellStyle name="千位分隔 2 2 3 5" xfId="4148"/>
    <cellStyle name="千位分隔 2 2 4" xfId="4149"/>
    <cellStyle name="千位分隔 2 2 4 2" xfId="87"/>
    <cellStyle name="千位分隔 2 2 4 2 2" xfId="4151"/>
    <cellStyle name="千位分隔 2 2 4 3" xfId="90"/>
    <cellStyle name="千位分隔 2 2 4 3 2" xfId="4153"/>
    <cellStyle name="千位分隔 2 2 4 4" xfId="101"/>
    <cellStyle name="千位分隔 2 2 4 4 2" xfId="4155"/>
    <cellStyle name="千位分隔 2 2 4 5" xfId="113"/>
    <cellStyle name="千位分隔 2 2 5" xfId="4156"/>
    <cellStyle name="千位分隔 2 2 5 2" xfId="4157"/>
    <cellStyle name="千位分隔 2 2 6" xfId="4158"/>
    <cellStyle name="千位分隔 2 2 6 2" xfId="4159"/>
    <cellStyle name="千位分隔 2 2 7" xfId="4160"/>
    <cellStyle name="千位分隔 2 2 7 2" xfId="4161"/>
    <cellStyle name="千位分隔 2 2 8" xfId="604"/>
    <cellStyle name="千位分隔 2 3" xfId="4162"/>
    <cellStyle name="千位分隔 2 3 2" xfId="4163"/>
    <cellStyle name="千位分隔 2 3 2 2" xfId="4164"/>
    <cellStyle name="千位分隔 2 3 3" xfId="4165"/>
    <cellStyle name="千位分隔 2 3 3 2" xfId="4166"/>
    <cellStyle name="千位分隔 2 3 4" xfId="4167"/>
    <cellStyle name="千位分隔 2 3 4 2" xfId="4168"/>
    <cellStyle name="千位分隔 2 3 5" xfId="4169"/>
    <cellStyle name="千位分隔 2 3 5 2" xfId="4170"/>
    <cellStyle name="千位分隔 2 3 6" xfId="4171"/>
    <cellStyle name="千位分隔 2 4" xfId="4172"/>
    <cellStyle name="千位分隔 2 4 2" xfId="4173"/>
    <cellStyle name="千位分隔 2 4 2 2" xfId="4174"/>
    <cellStyle name="千位分隔 2 4 3" xfId="4175"/>
    <cellStyle name="千位分隔 2 4 3 2" xfId="4176"/>
    <cellStyle name="千位分隔 2 4 4" xfId="4177"/>
    <cellStyle name="千位分隔 2 4 5" xfId="4178"/>
    <cellStyle name="千位分隔 2 5" xfId="4179"/>
    <cellStyle name="千位分隔 2 5 2" xfId="4180"/>
    <cellStyle name="千位分隔 2 5 2 2" xfId="4181"/>
    <cellStyle name="千位分隔 2 5 3" xfId="4182"/>
    <cellStyle name="千位分隔 2 5 3 2" xfId="4183"/>
    <cellStyle name="千位分隔 2 5 4" xfId="4184"/>
    <cellStyle name="千位分隔 2 5 4 2" xfId="4185"/>
    <cellStyle name="千位分隔 2 5 5" xfId="4186"/>
    <cellStyle name="千位分隔 2 6" xfId="4187"/>
    <cellStyle name="千位分隔 2 6 2" xfId="4188"/>
    <cellStyle name="千位分隔 2 7" xfId="4189"/>
    <cellStyle name="千位分隔 2 7 2" xfId="4190"/>
    <cellStyle name="千位分隔 2 8" xfId="4191"/>
    <cellStyle name="千位分隔 2 8 2" xfId="4192"/>
    <cellStyle name="千位分隔 2 9" xfId="4193"/>
    <cellStyle name="千位分隔 3" xfId="4194"/>
    <cellStyle name="千位分隔 3 10" xfId="4195"/>
    <cellStyle name="千位分隔 3 11" xfId="4196"/>
    <cellStyle name="千位分隔 3 2" xfId="4197"/>
    <cellStyle name="千位分隔 3 2 2" xfId="4198"/>
    <cellStyle name="千位分隔 3 2 2 2" xfId="4200"/>
    <cellStyle name="千位分隔 3 2 2 2 2" xfId="4202"/>
    <cellStyle name="千位分隔 3 2 2 3" xfId="4204"/>
    <cellStyle name="千位分隔 3 2 2 3 2" xfId="4205"/>
    <cellStyle name="千位分隔 3 2 2 4" xfId="4207"/>
    <cellStyle name="千位分隔 3 2 2 4 2" xfId="4208"/>
    <cellStyle name="千位分隔 3 2 2 5" xfId="4209"/>
    <cellStyle name="千位分隔 3 2 3" xfId="4210"/>
    <cellStyle name="千位分隔 3 2 3 2" xfId="4212"/>
    <cellStyle name="千位分隔 3 2 3 2 2" xfId="4213"/>
    <cellStyle name="千位分隔 3 2 3 3" xfId="4214"/>
    <cellStyle name="千位分隔 3 2 3 3 2" xfId="4215"/>
    <cellStyle name="千位分隔 3 2 3 4" xfId="3062"/>
    <cellStyle name="千位分隔 3 2 4" xfId="4216"/>
    <cellStyle name="千位分隔 3 2 4 2" xfId="4217"/>
    <cellStyle name="千位分隔 3 2 4 2 2" xfId="4218"/>
    <cellStyle name="千位分隔 3 2 4 3" xfId="4219"/>
    <cellStyle name="千位分隔 3 2 4 3 2" xfId="4220"/>
    <cellStyle name="千位分隔 3 2 4 4" xfId="3070"/>
    <cellStyle name="千位分隔 3 2 4 4 2" xfId="4221"/>
    <cellStyle name="千位分隔 3 2 4 5" xfId="4222"/>
    <cellStyle name="千位分隔 3 2 5" xfId="4223"/>
    <cellStyle name="千位分隔 3 2 5 2" xfId="4224"/>
    <cellStyle name="千位分隔 3 2 6" xfId="4225"/>
    <cellStyle name="千位分隔 3 2 6 2" xfId="4226"/>
    <cellStyle name="千位分隔 3 2 7" xfId="4227"/>
    <cellStyle name="千位分隔 3 2 7 2" xfId="4228"/>
    <cellStyle name="千位分隔 3 2 8" xfId="620"/>
    <cellStyle name="千位分隔 3 3" xfId="4229"/>
    <cellStyle name="千位分隔 3 3 2" xfId="4230"/>
    <cellStyle name="千位分隔 3 3 2 2" xfId="4232"/>
    <cellStyle name="千位分隔 3 3 3" xfId="4233"/>
    <cellStyle name="千位分隔 3 3 3 2" xfId="4235"/>
    <cellStyle name="千位分隔 3 3 4" xfId="4236"/>
    <cellStyle name="千位分隔 3 3 4 2" xfId="4237"/>
    <cellStyle name="千位分隔 3 3 5" xfId="4238"/>
    <cellStyle name="千位分隔 3 4" xfId="4239"/>
    <cellStyle name="千位分隔 3 4 2" xfId="4241"/>
    <cellStyle name="千位分隔 3 4 2 2" xfId="4244"/>
    <cellStyle name="千位分隔 3 4 3" xfId="4246"/>
    <cellStyle name="千位分隔 3 4 3 2" xfId="4249"/>
    <cellStyle name="千位分隔 3 4 4" xfId="4251"/>
    <cellStyle name="千位分隔 3 4 4 2" xfId="4252"/>
    <cellStyle name="千位分隔 3 4 5" xfId="4254"/>
    <cellStyle name="千位分隔 3 5" xfId="4255"/>
    <cellStyle name="千位分隔 3 5 2" xfId="4256"/>
    <cellStyle name="千位分隔 3 5 2 2" xfId="4258"/>
    <cellStyle name="千位分隔 3 5 3" xfId="4259"/>
    <cellStyle name="千位分隔 3 5 3 2" xfId="4261"/>
    <cellStyle name="千位分隔 3 5 4" xfId="4262"/>
    <cellStyle name="千位分隔 3 6" xfId="4263"/>
    <cellStyle name="千位分隔 3 6 2" xfId="4264"/>
    <cellStyle name="千位分隔 3 6 2 2" xfId="4265"/>
    <cellStyle name="千位分隔 3 6 3" xfId="4266"/>
    <cellStyle name="千位分隔 3 6 3 2" xfId="4268"/>
    <cellStyle name="千位分隔 3 6 4" xfId="4269"/>
    <cellStyle name="千位分隔 3 6 4 2" xfId="4270"/>
    <cellStyle name="千位分隔 3 6 5" xfId="4271"/>
    <cellStyle name="千位分隔 3 7" xfId="4272"/>
    <cellStyle name="千位分隔 3 7 2" xfId="4273"/>
    <cellStyle name="千位分隔 3 8" xfId="4274"/>
    <cellStyle name="千位分隔 3 8 2" xfId="4275"/>
    <cellStyle name="千位分隔 3 9" xfId="4276"/>
    <cellStyle name="千位分隔 3 9 2" xfId="4277"/>
    <cellStyle name="千位分隔 4" xfId="4278"/>
    <cellStyle name="千位分隔 4 10" xfId="4279"/>
    <cellStyle name="千位分隔 4 2" xfId="4280"/>
    <cellStyle name="千位分隔 4 2 2" xfId="4281"/>
    <cellStyle name="千位分隔 4 2 2 2" xfId="4282"/>
    <cellStyle name="千位分隔 4 2 2 2 2" xfId="4283"/>
    <cellStyle name="千位分隔 4 2 2 3" xfId="4284"/>
    <cellStyle name="千位分隔 4 2 2 3 2" xfId="4285"/>
    <cellStyle name="千位分隔 4 2 2 4" xfId="4286"/>
    <cellStyle name="千位分隔 4 2 2 4 2" xfId="4287"/>
    <cellStyle name="千位分隔 4 2 2 5" xfId="4288"/>
    <cellStyle name="千位分隔 4 2 3" xfId="4289"/>
    <cellStyle name="千位分隔 4 2 3 2" xfId="2412"/>
    <cellStyle name="千位分隔 4 2 3 2 2" xfId="3799"/>
    <cellStyle name="千位分隔 4 2 3 3" xfId="1279"/>
    <cellStyle name="千位分隔 4 2 3 3 2" xfId="3801"/>
    <cellStyle name="千位分隔 4 2 3 4" xfId="3095"/>
    <cellStyle name="千位分隔 4 2 4" xfId="4290"/>
    <cellStyle name="千位分隔 4 2 4 2" xfId="4291"/>
    <cellStyle name="千位分隔 4 2 4 2 2" xfId="4292"/>
    <cellStyle name="千位分隔 4 2 4 3" xfId="4293"/>
    <cellStyle name="千位分隔 4 2 4 3 2" xfId="4295"/>
    <cellStyle name="千位分隔 4 2 4 4" xfId="3102"/>
    <cellStyle name="千位分隔 4 2 4 4 2" xfId="4296"/>
    <cellStyle name="千位分隔 4 2 4 5" xfId="4297"/>
    <cellStyle name="千位分隔 4 2 5" xfId="4298"/>
    <cellStyle name="千位分隔 4 2 5 2" xfId="4299"/>
    <cellStyle name="千位分隔 4 2 6" xfId="4300"/>
    <cellStyle name="千位分隔 4 2 6 2" xfId="4301"/>
    <cellStyle name="千位分隔 4 2 7" xfId="4302"/>
    <cellStyle name="千位分隔 4 2 7 2" xfId="4303"/>
    <cellStyle name="千位分隔 4 2 8" xfId="4304"/>
    <cellStyle name="千位分隔 4 3" xfId="4305"/>
    <cellStyle name="千位分隔 4 3 2" xfId="4306"/>
    <cellStyle name="千位分隔 4 3 2 2" xfId="4307"/>
    <cellStyle name="千位分隔 4 3 3" xfId="1931"/>
    <cellStyle name="千位分隔 4 3 3 2" xfId="160"/>
    <cellStyle name="千位分隔 4 3 4" xfId="4308"/>
    <cellStyle name="千位分隔 4 3 4 2" xfId="4309"/>
    <cellStyle name="千位分隔 4 3 5" xfId="4310"/>
    <cellStyle name="千位分隔 4 4" xfId="4311"/>
    <cellStyle name="千位分隔 4 4 2" xfId="4312"/>
    <cellStyle name="千位分隔 4 4 2 2" xfId="4313"/>
    <cellStyle name="千位分隔 4 4 3" xfId="4314"/>
    <cellStyle name="千位分隔 4 4 3 2" xfId="4315"/>
    <cellStyle name="千位分隔 4 4 4" xfId="3816"/>
    <cellStyle name="千位分隔 4 4 4 2" xfId="4316"/>
    <cellStyle name="千位分隔 4 4 5" xfId="4317"/>
    <cellStyle name="千位分隔 4 5" xfId="4318"/>
    <cellStyle name="千位分隔 4 5 2" xfId="4319"/>
    <cellStyle name="千位分隔 4 5 2 2" xfId="4320"/>
    <cellStyle name="千位分隔 4 5 3" xfId="4321"/>
    <cellStyle name="千位分隔 4 5 3 2" xfId="4322"/>
    <cellStyle name="千位分隔 4 5 4" xfId="4323"/>
    <cellStyle name="千位分隔 4 6" xfId="4324"/>
    <cellStyle name="千位分隔 4 6 2" xfId="4325"/>
    <cellStyle name="千位分隔 4 6 2 2" xfId="4326"/>
    <cellStyle name="千位分隔 4 6 3" xfId="4327"/>
    <cellStyle name="千位分隔 4 6 3 2" xfId="4328"/>
    <cellStyle name="千位分隔 4 6 4" xfId="4329"/>
    <cellStyle name="千位分隔 4 6 4 2" xfId="4330"/>
    <cellStyle name="千位分隔 4 6 5" xfId="4331"/>
    <cellStyle name="千位分隔 4 7" xfId="4332"/>
    <cellStyle name="千位分隔 4 7 2" xfId="4333"/>
    <cellStyle name="千位分隔 4 8" xfId="4334"/>
    <cellStyle name="千位分隔 4 8 2" xfId="4335"/>
    <cellStyle name="千位分隔 4 9" xfId="4336"/>
    <cellStyle name="千位分隔 4 9 2" xfId="4337"/>
    <cellStyle name="千位分隔 5" xfId="4338"/>
    <cellStyle name="千位分隔 5 2" xfId="4339"/>
    <cellStyle name="千位分隔 5 2 2" xfId="4340"/>
    <cellStyle name="千位分隔 5 3" xfId="4341"/>
    <cellStyle name="千位分隔 5 3 2" xfId="4342"/>
    <cellStyle name="千位分隔 5 4" xfId="4343"/>
    <cellStyle name="千位分隔 5 4 2" xfId="4344"/>
    <cellStyle name="千位分隔 5 5" xfId="4345"/>
    <cellStyle name="千位分隔 6" xfId="4346"/>
    <cellStyle name="千位分隔 6 2" xfId="4347"/>
    <cellStyle name="千位分隔 6 2 2" xfId="4348"/>
    <cellStyle name="千位分隔 6 3" xfId="4349"/>
    <cellStyle name="千位分隔 6 3 2" xfId="4350"/>
    <cellStyle name="千位分隔 6 4" xfId="4351"/>
    <cellStyle name="千位分隔 7" xfId="4352"/>
    <cellStyle name="千位分隔 7 2" xfId="4353"/>
    <cellStyle name="千位分隔 8" xfId="4354"/>
    <cellStyle name="千位分隔 8 2" xfId="4355"/>
    <cellStyle name="千位分隔 9" xfId="4356"/>
    <cellStyle name="千位分隔 9 2" xfId="4357"/>
    <cellStyle name="钎霖_laroux" xfId="4358"/>
    <cellStyle name="强调文字颜色 1 2" xfId="4359"/>
    <cellStyle name="强调文字颜色 1 2 2" xfId="4360"/>
    <cellStyle name="强调文字颜色 1 2 2 2" xfId="4361"/>
    <cellStyle name="强调文字颜色 1 2 2 2 2" xfId="4362"/>
    <cellStyle name="强调文字颜色 1 2 2 2 2 2" xfId="4363"/>
    <cellStyle name="强调文字颜色 1 2 2 2 3" xfId="4364"/>
    <cellStyle name="强调文字颜色 1 2 2 3" xfId="2764"/>
    <cellStyle name="强调文字颜色 1 2 2 3 2" xfId="4365"/>
    <cellStyle name="强调文字颜色 1 2 2 4" xfId="4366"/>
    <cellStyle name="强调文字颜色 1 2 3" xfId="4367"/>
    <cellStyle name="强调文字颜色 1 2 3 2" xfId="4368"/>
    <cellStyle name="强调文字颜色 1 2 3 2 2" xfId="3087"/>
    <cellStyle name="强调文字颜色 1 2 3 2 2 2" xfId="3091"/>
    <cellStyle name="强调文字颜色 1 2 3 2 3" xfId="3105"/>
    <cellStyle name="强调文字颜色 1 2 3 3" xfId="4369"/>
    <cellStyle name="强调文字颜色 1 2 3 3 2" xfId="3127"/>
    <cellStyle name="强调文字颜色 1 2 3 4" xfId="4370"/>
    <cellStyle name="强调文字颜色 1 2 3 5" xfId="4371"/>
    <cellStyle name="强调文字颜色 1 2 4" xfId="4372"/>
    <cellStyle name="强调文字颜色 1 2 4 2" xfId="4373"/>
    <cellStyle name="强调文字颜色 1 2 4 2 2" xfId="4374"/>
    <cellStyle name="强调文字颜色 1 2 4 3" xfId="4375"/>
    <cellStyle name="强调文字颜色 1 2 5" xfId="4376"/>
    <cellStyle name="强调文字颜色 1 2 5 2" xfId="4377"/>
    <cellStyle name="强调文字颜色 1 2 6" xfId="4378"/>
    <cellStyle name="强调文字颜色 1 2 7" xfId="4379"/>
    <cellStyle name="强调文字颜色 1 3" xfId="4380"/>
    <cellStyle name="强调文字颜色 1 3 2" xfId="4381"/>
    <cellStyle name="强调文字颜色 1 3 2 2" xfId="4382"/>
    <cellStyle name="强调文字颜色 1 3 2 2 2" xfId="3373"/>
    <cellStyle name="强调文字颜色 1 3 2 2 2 2" xfId="4383"/>
    <cellStyle name="强调文字颜色 1 3 2 2 3" xfId="4384"/>
    <cellStyle name="强调文字颜色 1 3 2 3" xfId="4385"/>
    <cellStyle name="强调文字颜色 1 3 2 3 2" xfId="4386"/>
    <cellStyle name="强调文字颜色 1 3 2 4" xfId="4387"/>
    <cellStyle name="强调文字颜色 1 3 3" xfId="2235"/>
    <cellStyle name="强调文字颜色 1 3 3 2" xfId="4388"/>
    <cellStyle name="强调文字颜色 1 3 3 2 2" xfId="461"/>
    <cellStyle name="强调文字颜色 1 3 3 3" xfId="4389"/>
    <cellStyle name="强调文字颜色 1 3 4" xfId="4390"/>
    <cellStyle name="强调文字颜色 1 3 4 2" xfId="4391"/>
    <cellStyle name="强调文字颜色 1 3 5" xfId="4392"/>
    <cellStyle name="强调文字颜色 1 4" xfId="4393"/>
    <cellStyle name="强调文字颜色 1 4 2" xfId="4394"/>
    <cellStyle name="强调文字颜色 1 4 2 2" xfId="4395"/>
    <cellStyle name="强调文字颜色 1 4 2 2 2" xfId="4396"/>
    <cellStyle name="强调文字颜色 1 4 2 3" xfId="4397"/>
    <cellStyle name="强调文字颜色 1 4 3" xfId="4398"/>
    <cellStyle name="强调文字颜色 1 4 3 2" xfId="4399"/>
    <cellStyle name="强调文字颜色 1 4 4" xfId="4400"/>
    <cellStyle name="强调文字颜色 1 5" xfId="4401"/>
    <cellStyle name="强调文字颜色 1 5 2" xfId="4402"/>
    <cellStyle name="强调文字颜色 1 5 2 2" xfId="4403"/>
    <cellStyle name="强调文字颜色 1 5 2 2 2" xfId="4404"/>
    <cellStyle name="强调文字颜色 1 5 2 3" xfId="4405"/>
    <cellStyle name="强调文字颜色 1 5 3" xfId="4406"/>
    <cellStyle name="强调文字颜色 1 5 3 2" xfId="4407"/>
    <cellStyle name="强调文字颜色 1 5 4" xfId="4408"/>
    <cellStyle name="强调文字颜色 1 6" xfId="4409"/>
    <cellStyle name="强调文字颜色 1 6 2" xfId="4410"/>
    <cellStyle name="强调文字颜色 1 6 2 2" xfId="4411"/>
    <cellStyle name="强调文字颜色 1 6 3" xfId="4412"/>
    <cellStyle name="强调文字颜色 1 7" xfId="4413"/>
    <cellStyle name="强调文字颜色 1 7 2" xfId="4414"/>
    <cellStyle name="强调文字颜色 1 8" xfId="4415"/>
    <cellStyle name="强调文字颜色 1 9" xfId="4416"/>
    <cellStyle name="强调文字颜色 2 2" xfId="4417"/>
    <cellStyle name="强调文字颜色 2 2 2" xfId="4418"/>
    <cellStyle name="强调文字颜色 2 2 2 2" xfId="1337"/>
    <cellStyle name="强调文字颜色 2 2 2 2 2" xfId="1339"/>
    <cellStyle name="强调文字颜色 2 2 2 2 2 2" xfId="1341"/>
    <cellStyle name="强调文字颜色 2 2 2 2 3" xfId="1351"/>
    <cellStyle name="强调文字颜色 2 2 2 3" xfId="1140"/>
    <cellStyle name="强调文字颜色 2 2 2 3 2" xfId="1144"/>
    <cellStyle name="强调文字颜色 2 2 2 4" xfId="1149"/>
    <cellStyle name="强调文字颜色 2 2 3" xfId="4419"/>
    <cellStyle name="强调文字颜色 2 2 3 2" xfId="1433"/>
    <cellStyle name="强调文字颜色 2 2 3 2 2" xfId="1437"/>
    <cellStyle name="强调文字颜色 2 2 3 2 2 2" xfId="1439"/>
    <cellStyle name="强调文字颜色 2 2 3 2 3" xfId="1450"/>
    <cellStyle name="强调文字颜色 2 2 3 3" xfId="1155"/>
    <cellStyle name="强调文字颜色 2 2 3 3 2" xfId="57"/>
    <cellStyle name="强调文字颜色 2 2 3 4" xfId="1474"/>
    <cellStyle name="强调文字颜色 2 2 3 5" xfId="170"/>
    <cellStyle name="强调文字颜色 2 2 4" xfId="4420"/>
    <cellStyle name="强调文字颜色 2 2 4 2" xfId="1550"/>
    <cellStyle name="强调文字颜色 2 2 4 2 2" xfId="1553"/>
    <cellStyle name="强调文字颜色 2 2 4 3" xfId="1160"/>
    <cellStyle name="强调文字颜色 2 2 5" xfId="4421"/>
    <cellStyle name="强调文字颜色 2 2 5 2" xfId="1657"/>
    <cellStyle name="强调文字颜色 2 2 6" xfId="4422"/>
    <cellStyle name="强调文字颜色 2 2 7" xfId="4423"/>
    <cellStyle name="强调文字颜色 2 3" xfId="4424"/>
    <cellStyle name="强调文字颜色 2 3 2" xfId="4425"/>
    <cellStyle name="强调文字颜色 2 3 2 2" xfId="4426"/>
    <cellStyle name="强调文字颜色 2 3 2 2 2" xfId="4427"/>
    <cellStyle name="强调文字颜色 2 3 2 2 2 2" xfId="4428"/>
    <cellStyle name="强调文字颜色 2 3 2 2 3" xfId="4429"/>
    <cellStyle name="强调文字颜色 2 3 2 3" xfId="4430"/>
    <cellStyle name="强调文字颜色 2 3 2 3 2" xfId="4431"/>
    <cellStyle name="强调文字颜色 2 3 2 4" xfId="4432"/>
    <cellStyle name="强调文字颜色 2 3 3" xfId="4433"/>
    <cellStyle name="强调文字颜色 2 3 3 2" xfId="4434"/>
    <cellStyle name="强调文字颜色 2 3 3 2 2" xfId="4435"/>
    <cellStyle name="强调文字颜色 2 3 3 3" xfId="4436"/>
    <cellStyle name="强调文字颜色 2 3 4" xfId="4437"/>
    <cellStyle name="强调文字颜色 2 3 4 2" xfId="4438"/>
    <cellStyle name="强调文字颜色 2 3 5" xfId="4439"/>
    <cellStyle name="强调文字颜色 2 4" xfId="4440"/>
    <cellStyle name="强调文字颜色 2 4 2" xfId="4441"/>
    <cellStyle name="强调文字颜色 2 4 2 2" xfId="4442"/>
    <cellStyle name="强调文字颜色 2 4 2 2 2" xfId="4443"/>
    <cellStyle name="强调文字颜色 2 4 2 3" xfId="4444"/>
    <cellStyle name="强调文字颜色 2 4 3" xfId="4445"/>
    <cellStyle name="强调文字颜色 2 4 3 2" xfId="4446"/>
    <cellStyle name="强调文字颜色 2 4 4" xfId="4447"/>
    <cellStyle name="强调文字颜色 2 5" xfId="4448"/>
    <cellStyle name="强调文字颜色 2 5 2" xfId="4449"/>
    <cellStyle name="强调文字颜色 2 5 2 2" xfId="4450"/>
    <cellStyle name="强调文字颜色 2 5 2 2 2" xfId="4451"/>
    <cellStyle name="强调文字颜色 2 5 2 3" xfId="4452"/>
    <cellStyle name="强调文字颜色 2 5 3" xfId="4453"/>
    <cellStyle name="强调文字颜色 2 5 3 2" xfId="4454"/>
    <cellStyle name="强调文字颜色 2 5 4" xfId="4455"/>
    <cellStyle name="强调文字颜色 2 6" xfId="4456"/>
    <cellStyle name="强调文字颜色 2 6 2" xfId="4457"/>
    <cellStyle name="强调文字颜色 2 6 2 2" xfId="4458"/>
    <cellStyle name="强调文字颜色 2 6 3" xfId="4459"/>
    <cellStyle name="强调文字颜色 2 7" xfId="4460"/>
    <cellStyle name="强调文字颜色 2 7 2" xfId="4461"/>
    <cellStyle name="强调文字颜色 2 8" xfId="4462"/>
    <cellStyle name="强调文字颜色 2 9" xfId="4463"/>
    <cellStyle name="强调文字颜色 3 2" xfId="4150"/>
    <cellStyle name="强调文字颜色 3 2 2" xfId="4464"/>
    <cellStyle name="强调文字颜色 3 2 2 2" xfId="4465"/>
    <cellStyle name="强调文字颜色 3 2 2 2 2" xfId="4466"/>
    <cellStyle name="强调文字颜色 3 2 2 2 2 2" xfId="4467"/>
    <cellStyle name="强调文字颜色 3 2 2 2 3" xfId="4468"/>
    <cellStyle name="强调文字颜色 3 2 2 3" xfId="4469"/>
    <cellStyle name="强调文字颜色 3 2 2 3 2" xfId="4470"/>
    <cellStyle name="强调文字颜色 3 2 2 4" xfId="4471"/>
    <cellStyle name="强调文字颜色 3 2 3" xfId="4472"/>
    <cellStyle name="强调文字颜色 3 2 3 2" xfId="4473"/>
    <cellStyle name="强调文字颜色 3 2 3 2 2" xfId="4474"/>
    <cellStyle name="强调文字颜色 3 2 3 2 2 2" xfId="4475"/>
    <cellStyle name="强调文字颜色 3 2 3 2 3" xfId="4476"/>
    <cellStyle name="强调文字颜色 3 2 3 3" xfId="4477"/>
    <cellStyle name="强调文字颜色 3 2 3 3 2" xfId="4478"/>
    <cellStyle name="强调文字颜色 3 2 3 4" xfId="4479"/>
    <cellStyle name="强调文字颜色 3 2 3 5" xfId="4480"/>
    <cellStyle name="强调文字颜色 3 2 4" xfId="4481"/>
    <cellStyle name="强调文字颜色 3 2 4 2" xfId="4482"/>
    <cellStyle name="强调文字颜色 3 2 4 2 2" xfId="4483"/>
    <cellStyle name="强调文字颜色 3 2 4 3" xfId="4484"/>
    <cellStyle name="强调文字颜色 3 2 5" xfId="4199"/>
    <cellStyle name="强调文字颜色 3 2 5 2" xfId="4201"/>
    <cellStyle name="强调文字颜色 3 2 6" xfId="4203"/>
    <cellStyle name="强调文字颜色 3 2 7" xfId="4206"/>
    <cellStyle name="强调文字颜色 3 3" xfId="4485"/>
    <cellStyle name="强调文字颜色 3 3 2" xfId="4486"/>
    <cellStyle name="强调文字颜色 3 3 2 2" xfId="4487"/>
    <cellStyle name="强调文字颜色 3 3 2 2 2" xfId="4488"/>
    <cellStyle name="强调文字颜色 3 3 2 2 2 2" xfId="4489"/>
    <cellStyle name="强调文字颜色 3 3 2 2 3" xfId="4490"/>
    <cellStyle name="强调文字颜色 3 3 2 3" xfId="4491"/>
    <cellStyle name="强调文字颜色 3 3 2 3 2" xfId="4492"/>
    <cellStyle name="强调文字颜色 3 3 2 4" xfId="4493"/>
    <cellStyle name="强调文字颜色 3 3 3" xfId="4494"/>
    <cellStyle name="强调文字颜色 3 3 3 2" xfId="4495"/>
    <cellStyle name="强调文字颜色 3 3 3 2 2" xfId="4496"/>
    <cellStyle name="强调文字颜色 3 3 3 3" xfId="4497"/>
    <cellStyle name="强调文字颜色 3 3 4" xfId="4498"/>
    <cellStyle name="强调文字颜色 3 3 4 2" xfId="4499"/>
    <cellStyle name="强调文字颜色 3 3 5" xfId="4211"/>
    <cellStyle name="强调文字颜色 3 4" xfId="4500"/>
    <cellStyle name="强调文字颜色 3 4 2" xfId="4501"/>
    <cellStyle name="强调文字颜色 3 4 2 2" xfId="4502"/>
    <cellStyle name="强调文字颜色 3 4 2 2 2" xfId="4503"/>
    <cellStyle name="强调文字颜色 3 4 2 3" xfId="1384"/>
    <cellStyle name="强调文字颜色 3 4 3" xfId="4504"/>
    <cellStyle name="强调文字颜色 3 4 3 2" xfId="4505"/>
    <cellStyle name="强调文字颜色 3 4 4" xfId="4506"/>
    <cellStyle name="强调文字颜色 3 5" xfId="4507"/>
    <cellStyle name="强调文字颜色 3 5 2" xfId="4508"/>
    <cellStyle name="强调文字颜色 3 5 2 2" xfId="4509"/>
    <cellStyle name="强调文字颜色 3 5 2 2 2" xfId="4510"/>
    <cellStyle name="强调文字颜色 3 5 2 3" xfId="4511"/>
    <cellStyle name="强调文字颜色 3 5 3" xfId="4512"/>
    <cellStyle name="强调文字颜色 3 5 3 2" xfId="4513"/>
    <cellStyle name="强调文字颜色 3 5 4" xfId="4514"/>
    <cellStyle name="强调文字颜色 3 6" xfId="4515"/>
    <cellStyle name="强调文字颜色 3 6 2" xfId="4516"/>
    <cellStyle name="强调文字颜色 3 6 2 2" xfId="4517"/>
    <cellStyle name="强调文字颜色 3 6 3" xfId="4518"/>
    <cellStyle name="强调文字颜色 3 7" xfId="4519"/>
    <cellStyle name="强调文字颜色 3 7 2" xfId="4520"/>
    <cellStyle name="强调文字颜色 3 8" xfId="4521"/>
    <cellStyle name="强调文字颜色 3 9" xfId="4522"/>
    <cellStyle name="强调文字颜色 4 2" xfId="4152"/>
    <cellStyle name="强调文字颜色 4 2 2" xfId="4523"/>
    <cellStyle name="强调文字颜色 4 2 2 2" xfId="4524"/>
    <cellStyle name="强调文字颜色 4 2 2 2 2" xfId="4525"/>
    <cellStyle name="强调文字颜色 4 2 2 2 2 2" xfId="4526"/>
    <cellStyle name="强调文字颜色 4 2 2 2 3" xfId="4527"/>
    <cellStyle name="强调文字颜色 4 2 2 3" xfId="4528"/>
    <cellStyle name="强调文字颜色 4 2 2 3 2" xfId="997"/>
    <cellStyle name="强调文字颜色 4 2 2 4" xfId="4529"/>
    <cellStyle name="强调文字颜色 4 2 3" xfId="4530"/>
    <cellStyle name="强调文字颜色 4 2 3 2" xfId="1018"/>
    <cellStyle name="强调文字颜色 4 2 3 2 2" xfId="716"/>
    <cellStyle name="强调文字颜色 4 2 3 2 2 2" xfId="720"/>
    <cellStyle name="强调文字颜色 4 2 3 2 3" xfId="341"/>
    <cellStyle name="强调文字颜色 4 2 3 3" xfId="1021"/>
    <cellStyle name="强调文字颜色 4 2 3 3 2" xfId="1288"/>
    <cellStyle name="强调文字颜色 4 2 3 4" xfId="1303"/>
    <cellStyle name="强调文字颜色 4 2 3 5" xfId="4531"/>
    <cellStyle name="强调文字颜色 4 2 4" xfId="4532"/>
    <cellStyle name="强调文字颜色 4 2 4 2" xfId="4533"/>
    <cellStyle name="强调文字颜色 4 2 4 2 2" xfId="4534"/>
    <cellStyle name="强调文字颜色 4 2 4 3" xfId="4535"/>
    <cellStyle name="强调文字颜色 4 2 5" xfId="4231"/>
    <cellStyle name="强调文字颜色 4 2 5 2" xfId="4536"/>
    <cellStyle name="强调文字颜色 4 2 6" xfId="4537"/>
    <cellStyle name="强调文字颜色 4 2 7" xfId="4538"/>
    <cellStyle name="强调文字颜色 4 3" xfId="4539"/>
    <cellStyle name="强调文字颜色 4 3 2" xfId="4540"/>
    <cellStyle name="强调文字颜色 4 3 2 2" xfId="4541"/>
    <cellStyle name="强调文字颜色 4 3 2 2 2" xfId="4542"/>
    <cellStyle name="强调文字颜色 4 3 2 2 2 2" xfId="4543"/>
    <cellStyle name="强调文字颜色 4 3 2 2 3" xfId="4544"/>
    <cellStyle name="强调文字颜色 4 3 2 3" xfId="4545"/>
    <cellStyle name="强调文字颜色 4 3 2 3 2" xfId="4546"/>
    <cellStyle name="强调文字颜色 4 3 2 4" xfId="4547"/>
    <cellStyle name="强调文字颜色 4 3 3" xfId="4548"/>
    <cellStyle name="强调文字颜色 4 3 3 2" xfId="4549"/>
    <cellStyle name="强调文字颜色 4 3 3 2 2" xfId="4550"/>
    <cellStyle name="强调文字颜色 4 3 3 3" xfId="4551"/>
    <cellStyle name="强调文字颜色 4 3 4" xfId="4552"/>
    <cellStyle name="强调文字颜色 4 3 4 2" xfId="4553"/>
    <cellStyle name="强调文字颜色 4 3 5" xfId="4234"/>
    <cellStyle name="强调文字颜色 4 4" xfId="4554"/>
    <cellStyle name="强调文字颜色 4 4 2" xfId="4555"/>
    <cellStyle name="强调文字颜色 4 4 2 2" xfId="4556"/>
    <cellStyle name="强调文字颜色 4 4 2 2 2" xfId="4557"/>
    <cellStyle name="强调文字颜色 4 4 2 3" xfId="4558"/>
    <cellStyle name="强调文字颜色 4 4 3" xfId="4559"/>
    <cellStyle name="强调文字颜色 4 4 3 2" xfId="4560"/>
    <cellStyle name="强调文字颜色 4 4 4" xfId="4561"/>
    <cellStyle name="强调文字颜色 4 5" xfId="4562"/>
    <cellStyle name="强调文字颜色 4 5 2" xfId="4563"/>
    <cellStyle name="强调文字颜色 4 5 2 2" xfId="4564"/>
    <cellStyle name="强调文字颜色 4 5 2 2 2" xfId="4565"/>
    <cellStyle name="强调文字颜色 4 5 2 3" xfId="4566"/>
    <cellStyle name="强调文字颜色 4 5 3" xfId="4567"/>
    <cellStyle name="强调文字颜色 4 5 3 2" xfId="4568"/>
    <cellStyle name="强调文字颜色 4 5 4" xfId="4569"/>
    <cellStyle name="强调文字颜色 4 6" xfId="4570"/>
    <cellStyle name="强调文字颜色 4 6 2" xfId="4571"/>
    <cellStyle name="强调文字颜色 4 6 2 2" xfId="4572"/>
    <cellStyle name="强调文字颜色 4 6 3" xfId="4573"/>
    <cellStyle name="强调文字颜色 4 7" xfId="4574"/>
    <cellStyle name="强调文字颜色 4 7 2" xfId="4575"/>
    <cellStyle name="强调文字颜色 4 8" xfId="4576"/>
    <cellStyle name="强调文字颜色 4 9" xfId="4577"/>
    <cellStyle name="强调文字颜色 5 2" xfId="4154"/>
    <cellStyle name="强调文字颜色 5 2 2" xfId="4578"/>
    <cellStyle name="强调文字颜色 5 2 2 2" xfId="4579"/>
    <cellStyle name="强调文字颜色 5 2 2 2 2" xfId="4580"/>
    <cellStyle name="强调文字颜色 5 2 2 2 2 2" xfId="4581"/>
    <cellStyle name="强调文字颜色 5 2 2 2 3" xfId="4582"/>
    <cellStyle name="强调文字颜色 5 2 2 3" xfId="4583"/>
    <cellStyle name="强调文字颜色 5 2 2 3 2" xfId="4584"/>
    <cellStyle name="强调文字颜色 5 2 2 4" xfId="4585"/>
    <cellStyle name="强调文字颜色 5 2 3" xfId="3007"/>
    <cellStyle name="强调文字颜色 5 2 3 2" xfId="4586"/>
    <cellStyle name="强调文字颜色 5 2 3 2 2" xfId="4587"/>
    <cellStyle name="强调文字颜色 5 2 3 2 2 2" xfId="4588"/>
    <cellStyle name="强调文字颜色 5 2 3 2 3" xfId="4589"/>
    <cellStyle name="强调文字颜色 5 2 3 3" xfId="4590"/>
    <cellStyle name="强调文字颜色 5 2 3 3 2" xfId="4591"/>
    <cellStyle name="强调文字颜色 5 2 3 4" xfId="4592"/>
    <cellStyle name="强调文字颜色 5 2 3 5" xfId="4593"/>
    <cellStyle name="强调文字颜色 5 2 4" xfId="4594"/>
    <cellStyle name="强调文字颜色 5 2 4 2" xfId="4595"/>
    <cellStyle name="强调文字颜色 5 2 4 2 2" xfId="4596"/>
    <cellStyle name="强调文字颜色 5 2 4 3" xfId="4597"/>
    <cellStyle name="强调文字颜色 5 2 5" xfId="4243"/>
    <cellStyle name="强调文字颜色 5 2 5 2" xfId="4599"/>
    <cellStyle name="强调文字颜色 5 2 6" xfId="4601"/>
    <cellStyle name="强调文字颜色 5 2 7" xfId="4602"/>
    <cellStyle name="强调文字颜色 5 3" xfId="4603"/>
    <cellStyle name="强调文字颜色 5 3 2" xfId="4604"/>
    <cellStyle name="强调文字颜色 5 3 2 2" xfId="4605"/>
    <cellStyle name="强调文字颜色 5 3 2 2 2" xfId="4606"/>
    <cellStyle name="强调文字颜色 5 3 2 2 2 2" xfId="4607"/>
    <cellStyle name="强调文字颜色 5 3 2 2 3" xfId="4608"/>
    <cellStyle name="强调文字颜色 5 3 2 3" xfId="4609"/>
    <cellStyle name="强调文字颜色 5 3 2 3 2" xfId="3774"/>
    <cellStyle name="强调文字颜色 5 3 2 4" xfId="4610"/>
    <cellStyle name="强调文字颜色 5 3 3" xfId="4611"/>
    <cellStyle name="强调文字颜色 5 3 3 2" xfId="4612"/>
    <cellStyle name="强调文字颜色 5 3 3 2 2" xfId="4613"/>
    <cellStyle name="强调文字颜色 5 3 3 3" xfId="4614"/>
    <cellStyle name="强调文字颜色 5 3 4" xfId="4615"/>
    <cellStyle name="强调文字颜色 5 3 4 2" xfId="4616"/>
    <cellStyle name="强调文字颜色 5 3 5" xfId="4248"/>
    <cellStyle name="强调文字颜色 5 4" xfId="4617"/>
    <cellStyle name="强调文字颜色 5 4 2" xfId="4618"/>
    <cellStyle name="强调文字颜色 5 4 2 2" xfId="4619"/>
    <cellStyle name="强调文字颜色 5 4 2 2 2" xfId="4620"/>
    <cellStyle name="强调文字颜色 5 4 2 3" xfId="4621"/>
    <cellStyle name="强调文字颜色 5 4 3" xfId="4622"/>
    <cellStyle name="强调文字颜色 5 4 3 2" xfId="4623"/>
    <cellStyle name="强调文字颜色 5 4 4" xfId="4624"/>
    <cellStyle name="强调文字颜色 5 5" xfId="4625"/>
    <cellStyle name="强调文字颜色 5 5 2" xfId="2404"/>
    <cellStyle name="强调文字颜色 5 5 2 2" xfId="4626"/>
    <cellStyle name="强调文字颜色 5 5 2 2 2" xfId="4627"/>
    <cellStyle name="强调文字颜色 5 5 2 3" xfId="4628"/>
    <cellStyle name="强调文字颜色 5 5 3" xfId="4629"/>
    <cellStyle name="强调文字颜色 5 5 3 2" xfId="4630"/>
    <cellStyle name="强调文字颜色 5 5 4" xfId="4631"/>
    <cellStyle name="强调文字颜色 5 6" xfId="4632"/>
    <cellStyle name="强调文字颜色 5 6 2" xfId="4633"/>
    <cellStyle name="强调文字颜色 5 6 2 2" xfId="4634"/>
    <cellStyle name="强调文字颜色 5 6 3" xfId="4635"/>
    <cellStyle name="强调文字颜色 5 7" xfId="2498"/>
    <cellStyle name="强调文字颜色 5 7 2" xfId="4636"/>
    <cellStyle name="强调文字颜色 5 8" xfId="4637"/>
    <cellStyle name="强调文字颜色 5 9" xfId="4638"/>
    <cellStyle name="强调文字颜色 6 2" xfId="4639"/>
    <cellStyle name="强调文字颜色 6 2 2" xfId="4640"/>
    <cellStyle name="强调文字颜色 6 2 2 2" xfId="4641"/>
    <cellStyle name="强调文字颜色 6 2 2 2 2" xfId="4642"/>
    <cellStyle name="强调文字颜色 6 2 2 2 2 2" xfId="4643"/>
    <cellStyle name="强调文字颜色 6 2 2 2 3" xfId="4644"/>
    <cellStyle name="强调文字颜色 6 2 2 3" xfId="4645"/>
    <cellStyle name="强调文字颜色 6 2 2 3 2" xfId="4646"/>
    <cellStyle name="强调文字颜色 6 2 2 4" xfId="4647"/>
    <cellStyle name="强调文字颜色 6 2 3" xfId="4648"/>
    <cellStyle name="强调文字颜色 6 2 3 2" xfId="4649"/>
    <cellStyle name="强调文字颜色 6 2 3 2 2" xfId="4650"/>
    <cellStyle name="强调文字颜色 6 2 3 2 2 2" xfId="4651"/>
    <cellStyle name="强调文字颜色 6 2 3 2 3" xfId="4652"/>
    <cellStyle name="强调文字颜色 6 2 3 3" xfId="4653"/>
    <cellStyle name="强调文字颜色 6 2 3 3 2" xfId="4654"/>
    <cellStyle name="强调文字颜色 6 2 3 4" xfId="4655"/>
    <cellStyle name="强调文字颜色 6 2 3 5" xfId="4656"/>
    <cellStyle name="强调文字颜色 6 2 4" xfId="4657"/>
    <cellStyle name="强调文字颜色 6 2 4 2" xfId="4658"/>
    <cellStyle name="强调文字颜色 6 2 4 2 2" xfId="4659"/>
    <cellStyle name="强调文字颜色 6 2 4 3" xfId="4660"/>
    <cellStyle name="强调文字颜色 6 2 5" xfId="4257"/>
    <cellStyle name="强调文字颜色 6 2 5 2" xfId="4661"/>
    <cellStyle name="强调文字颜色 6 2 6" xfId="4662"/>
    <cellStyle name="强调文字颜色 6 2 7" xfId="4663"/>
    <cellStyle name="强调文字颜色 6 3" xfId="4664"/>
    <cellStyle name="强调文字颜色 6 3 2" xfId="4665"/>
    <cellStyle name="强调文字颜色 6 3 2 2" xfId="4666"/>
    <cellStyle name="强调文字颜色 6 3 2 2 2" xfId="4667"/>
    <cellStyle name="强调文字颜色 6 3 2 2 2 2" xfId="4668"/>
    <cellStyle name="强调文字颜色 6 3 2 2 3" xfId="4669"/>
    <cellStyle name="强调文字颜色 6 3 2 3" xfId="4670"/>
    <cellStyle name="强调文字颜色 6 3 2 3 2" xfId="4671"/>
    <cellStyle name="强调文字颜色 6 3 2 4" xfId="4672"/>
    <cellStyle name="强调文字颜色 6 3 3" xfId="4673"/>
    <cellStyle name="强调文字颜色 6 3 3 2" xfId="4674"/>
    <cellStyle name="强调文字颜色 6 3 3 2 2" xfId="4675"/>
    <cellStyle name="强调文字颜色 6 3 3 3" xfId="4676"/>
    <cellStyle name="强调文字颜色 6 3 4" xfId="4677"/>
    <cellStyle name="强调文字颜色 6 3 4 2" xfId="4678"/>
    <cellStyle name="强调文字颜色 6 3 5" xfId="4260"/>
    <cellStyle name="强调文字颜色 6 4" xfId="4679"/>
    <cellStyle name="强调文字颜色 6 4 2" xfId="4680"/>
    <cellStyle name="强调文字颜色 6 4 2 2" xfId="4681"/>
    <cellStyle name="强调文字颜色 6 4 2 2 2" xfId="4682"/>
    <cellStyle name="强调文字颜色 6 4 2 3" xfId="4683"/>
    <cellStyle name="强调文字颜色 6 4 3" xfId="4684"/>
    <cellStyle name="强调文字颜色 6 4 3 2" xfId="4685"/>
    <cellStyle name="强调文字颜色 6 4 4" xfId="4686"/>
    <cellStyle name="强调文字颜色 6 5" xfId="4687"/>
    <cellStyle name="强调文字颜色 6 5 2" xfId="4688"/>
    <cellStyle name="强调文字颜色 6 5 2 2" xfId="4689"/>
    <cellStyle name="强调文字颜色 6 5 2 2 2" xfId="4690"/>
    <cellStyle name="强调文字颜色 6 5 2 3" xfId="4691"/>
    <cellStyle name="强调文字颜色 6 5 3" xfId="4692"/>
    <cellStyle name="强调文字颜色 6 5 3 2" xfId="4693"/>
    <cellStyle name="强调文字颜色 6 5 4" xfId="4694"/>
    <cellStyle name="强调文字颜色 6 6" xfId="4695"/>
    <cellStyle name="强调文字颜色 6 6 2" xfId="4696"/>
    <cellStyle name="强调文字颜色 6 6 2 2" xfId="4697"/>
    <cellStyle name="强调文字颜色 6 6 3" xfId="4698"/>
    <cellStyle name="强调文字颜色 6 7" xfId="4699"/>
    <cellStyle name="强调文字颜色 6 7 2" xfId="4700"/>
    <cellStyle name="强调文字颜色 6 8" xfId="4701"/>
    <cellStyle name="强调文字颜色 6 9" xfId="4702"/>
    <cellStyle name="适中 2" xfId="4703"/>
    <cellStyle name="适中 2 2" xfId="4704"/>
    <cellStyle name="适中 2 2 2" xfId="4705"/>
    <cellStyle name="适中 2 2 2 2" xfId="4706"/>
    <cellStyle name="适中 2 2 2 2 2" xfId="4707"/>
    <cellStyle name="适中 2 2 2 3" xfId="4708"/>
    <cellStyle name="适中 2 2 3" xfId="4709"/>
    <cellStyle name="适中 2 2 3 2" xfId="4710"/>
    <cellStyle name="适中 2 2 4" xfId="4711"/>
    <cellStyle name="适中 2 3" xfId="4712"/>
    <cellStyle name="适中 2 3 2" xfId="4713"/>
    <cellStyle name="适中 2 3 2 2" xfId="4714"/>
    <cellStyle name="适中 2 3 3" xfId="4715"/>
    <cellStyle name="适中 2 4" xfId="4716"/>
    <cellStyle name="适中 2 4 2" xfId="4717"/>
    <cellStyle name="适中 2 5" xfId="4718"/>
    <cellStyle name="适中 3" xfId="4719"/>
    <cellStyle name="适中 3 2" xfId="4720"/>
    <cellStyle name="适中 3 2 2" xfId="4721"/>
    <cellStyle name="适中 3 2 2 2" xfId="2984"/>
    <cellStyle name="适中 3 2 2 2 2" xfId="110"/>
    <cellStyle name="适中 3 2 2 3" xfId="4722"/>
    <cellStyle name="适中 3 2 3" xfId="4723"/>
    <cellStyle name="适中 3 2 3 2" xfId="4724"/>
    <cellStyle name="适中 3 2 4" xfId="4725"/>
    <cellStyle name="适中 3 3" xfId="4726"/>
    <cellStyle name="适中 3 3 2" xfId="4727"/>
    <cellStyle name="适中 3 3 2 2" xfId="4728"/>
    <cellStyle name="适中 3 3 3" xfId="4729"/>
    <cellStyle name="适中 3 4" xfId="4730"/>
    <cellStyle name="适中 3 4 2" xfId="4731"/>
    <cellStyle name="适中 3 5" xfId="4732"/>
    <cellStyle name="适中 4" xfId="4733"/>
    <cellStyle name="适中 4 2" xfId="4734"/>
    <cellStyle name="适中 4 2 2" xfId="4735"/>
    <cellStyle name="适中 4 2 2 2" xfId="4736"/>
    <cellStyle name="适中 4 2 3" xfId="4737"/>
    <cellStyle name="适中 4 3" xfId="4738"/>
    <cellStyle name="适中 4 3 2" xfId="4739"/>
    <cellStyle name="适中 4 4" xfId="4740"/>
    <cellStyle name="适中 5" xfId="4741"/>
    <cellStyle name="适中 5 2" xfId="4742"/>
    <cellStyle name="适中 5 2 2" xfId="4743"/>
    <cellStyle name="适中 5 2 2 2" xfId="4744"/>
    <cellStyle name="适中 5 2 3" xfId="4745"/>
    <cellStyle name="适中 5 3" xfId="4746"/>
    <cellStyle name="适中 5 3 2" xfId="4747"/>
    <cellStyle name="适中 5 4" xfId="4748"/>
    <cellStyle name="适中 6" xfId="4294"/>
    <cellStyle name="适中 6 2" xfId="4749"/>
    <cellStyle name="适中 6 2 2" xfId="4750"/>
    <cellStyle name="适中 6 3" xfId="4751"/>
    <cellStyle name="适中 7" xfId="4752"/>
    <cellStyle name="适中 7 2" xfId="4753"/>
    <cellStyle name="适中 8" xfId="4754"/>
    <cellStyle name="输出 2" xfId="4755"/>
    <cellStyle name="输出 2 2" xfId="4756"/>
    <cellStyle name="输出 2 2 2" xfId="4757"/>
    <cellStyle name="输出 2 2 2 2" xfId="4758"/>
    <cellStyle name="输出 2 2 2 2 2" xfId="3597"/>
    <cellStyle name="输出 2 2 2 3" xfId="4759"/>
    <cellStyle name="输出 2 2 3" xfId="4760"/>
    <cellStyle name="输出 2 2 3 2" xfId="4761"/>
    <cellStyle name="输出 2 2 4" xfId="4762"/>
    <cellStyle name="输出 2 3" xfId="4763"/>
    <cellStyle name="输出 2 3 2" xfId="4764"/>
    <cellStyle name="输出 2 3 2 2" xfId="4765"/>
    <cellStyle name="输出 2 3 2 2 2" xfId="4766"/>
    <cellStyle name="输出 2 3 2 3" xfId="1078"/>
    <cellStyle name="输出 2 3 3" xfId="4767"/>
    <cellStyle name="输出 2 3 3 2" xfId="4768"/>
    <cellStyle name="输出 2 3 4" xfId="3449"/>
    <cellStyle name="输出 2 3 5" xfId="3504"/>
    <cellStyle name="输出 2 4" xfId="4769"/>
    <cellStyle name="输出 2 4 2" xfId="4770"/>
    <cellStyle name="输出 2 4 2 2" xfId="4771"/>
    <cellStyle name="输出 2 4 3" xfId="4772"/>
    <cellStyle name="输出 2 5" xfId="4773"/>
    <cellStyle name="输出 2 5 2" xfId="4774"/>
    <cellStyle name="输出 2 6" xfId="4775"/>
    <cellStyle name="输出 2 7" xfId="4776"/>
    <cellStyle name="输出 3" xfId="4777"/>
    <cellStyle name="输出 3 2" xfId="4778"/>
    <cellStyle name="输出 3 2 2" xfId="4779"/>
    <cellStyle name="输出 3 2 2 2" xfId="4780"/>
    <cellStyle name="输出 3 2 2 2 2" xfId="4781"/>
    <cellStyle name="输出 3 2 2 3" xfId="3488"/>
    <cellStyle name="输出 3 2 3" xfId="4782"/>
    <cellStyle name="输出 3 2 3 2" xfId="4783"/>
    <cellStyle name="输出 3 2 4" xfId="4784"/>
    <cellStyle name="输出 3 3" xfId="4785"/>
    <cellStyle name="输出 3 3 2" xfId="4786"/>
    <cellStyle name="输出 3 3 2 2" xfId="4787"/>
    <cellStyle name="输出 3 3 3" xfId="4788"/>
    <cellStyle name="输出 3 4" xfId="4789"/>
    <cellStyle name="输出 3 4 2" xfId="4790"/>
    <cellStyle name="输出 3 5" xfId="4791"/>
    <cellStyle name="输出 4" xfId="4792"/>
    <cellStyle name="输出 4 2" xfId="4793"/>
    <cellStyle name="输出 4 2 2" xfId="4794"/>
    <cellStyle name="输出 4 2 2 2" xfId="4795"/>
    <cellStyle name="输出 4 2 3" xfId="4796"/>
    <cellStyle name="输出 4 3" xfId="4797"/>
    <cellStyle name="输出 4 3 2" xfId="4798"/>
    <cellStyle name="输出 4 4" xfId="4799"/>
    <cellStyle name="输出 5" xfId="4800"/>
    <cellStyle name="输出 5 2" xfId="4801"/>
    <cellStyle name="输出 5 2 2" xfId="4802"/>
    <cellStyle name="输出 5 2 2 2" xfId="4803"/>
    <cellStyle name="输出 5 2 3" xfId="4804"/>
    <cellStyle name="输出 5 3" xfId="4805"/>
    <cellStyle name="输出 5 3 2" xfId="4806"/>
    <cellStyle name="输出 5 4" xfId="4807"/>
    <cellStyle name="输出 6" xfId="4240"/>
    <cellStyle name="输出 6 2" xfId="4242"/>
    <cellStyle name="输出 6 2 2" xfId="4598"/>
    <cellStyle name="输出 6 3" xfId="4600"/>
    <cellStyle name="输出 7" xfId="4245"/>
    <cellStyle name="输出 7 2" xfId="4247"/>
    <cellStyle name="输出 8" xfId="4250"/>
    <cellStyle name="输出 9" xfId="4253"/>
    <cellStyle name="输入 2" xfId="3633"/>
    <cellStyle name="输入 2 2" xfId="3635"/>
    <cellStyle name="输入 2 2 2" xfId="4808"/>
    <cellStyle name="输入 2 2 2 2" xfId="4809"/>
    <cellStyle name="输入 2 2 2 2 2" xfId="4810"/>
    <cellStyle name="输入 2 2 2 3" xfId="83"/>
    <cellStyle name="输入 2 2 3" xfId="4811"/>
    <cellStyle name="输入 2 2 3 2" xfId="4812"/>
    <cellStyle name="输入 2 2 4" xfId="4813"/>
    <cellStyle name="输入 2 3" xfId="4814"/>
    <cellStyle name="输入 2 3 2" xfId="4815"/>
    <cellStyle name="输入 2 3 2 2" xfId="4816"/>
    <cellStyle name="输入 2 3 3" xfId="4817"/>
    <cellStyle name="输入 2 4" xfId="4818"/>
    <cellStyle name="输入 2 4 2" xfId="4819"/>
    <cellStyle name="输入 2 5" xfId="3959"/>
    <cellStyle name="输入 3" xfId="1263"/>
    <cellStyle name="输入 3 2" xfId="4820"/>
    <cellStyle name="输入 3 2 2" xfId="4821"/>
    <cellStyle name="输入 3 2 2 2" xfId="4822"/>
    <cellStyle name="输入 3 2 2 2 2" xfId="4823"/>
    <cellStyle name="输入 3 2 2 3" xfId="4824"/>
    <cellStyle name="输入 3 2 3" xfId="4825"/>
    <cellStyle name="输入 3 2 3 2" xfId="4826"/>
    <cellStyle name="输入 3 2 4" xfId="4827"/>
    <cellStyle name="输入 3 3" xfId="4828"/>
    <cellStyle name="输入 3 3 2" xfId="230"/>
    <cellStyle name="输入 3 3 2 2" xfId="4829"/>
    <cellStyle name="输入 3 3 3" xfId="4830"/>
    <cellStyle name="输入 3 4" xfId="4831"/>
    <cellStyle name="输入 3 4 2" xfId="4832"/>
    <cellStyle name="输入 3 5" xfId="3980"/>
    <cellStyle name="输入 4" xfId="4833"/>
    <cellStyle name="输入 4 2" xfId="4834"/>
    <cellStyle name="输入 4 2 2" xfId="4835"/>
    <cellStyle name="输入 4 2 2 2" xfId="4836"/>
    <cellStyle name="输入 4 2 3" xfId="4837"/>
    <cellStyle name="输入 4 3" xfId="4838"/>
    <cellStyle name="输入 4 3 2" xfId="4839"/>
    <cellStyle name="输入 4 4" xfId="4840"/>
    <cellStyle name="输入 5" xfId="4841"/>
    <cellStyle name="输入 5 2" xfId="4842"/>
    <cellStyle name="输入 5 2 2" xfId="4844"/>
    <cellStyle name="输入 5 2 2 2" xfId="4845"/>
    <cellStyle name="输入 5 2 3" xfId="4846"/>
    <cellStyle name="输入 5 3" xfId="4847"/>
    <cellStyle name="输入 5 3 2" xfId="4849"/>
    <cellStyle name="输入 5 4" xfId="4850"/>
    <cellStyle name="输入 6" xfId="4851"/>
    <cellStyle name="输入 6 2" xfId="4852"/>
    <cellStyle name="输入 6 2 2" xfId="4853"/>
    <cellStyle name="输入 6 3" xfId="4843"/>
    <cellStyle name="输入 7" xfId="4854"/>
    <cellStyle name="输入 7 2" xfId="4856"/>
    <cellStyle name="输入 8" xfId="4857"/>
    <cellStyle name="数字" xfId="4858"/>
    <cellStyle name="数字 2" xfId="4859"/>
    <cellStyle name="数字 2 2" xfId="4860"/>
    <cellStyle name="数字 2 2 2" xfId="4861"/>
    <cellStyle name="数字 2 2 2 2" xfId="4862"/>
    <cellStyle name="数字 2 2 3" xfId="4863"/>
    <cellStyle name="数字 2 3" xfId="4864"/>
    <cellStyle name="数字 2 3 2" xfId="4865"/>
    <cellStyle name="数字 2 4" xfId="4866"/>
    <cellStyle name="数字 3" xfId="4867"/>
    <cellStyle name="数字 3 2" xfId="4868"/>
    <cellStyle name="数字 3 2 2" xfId="4869"/>
    <cellStyle name="数字 3 3" xfId="4870"/>
    <cellStyle name="数字 4" xfId="4871"/>
    <cellStyle name="数字 4 2" xfId="4872"/>
    <cellStyle name="数字 5" xfId="4873"/>
    <cellStyle name="未定义" xfId="4874"/>
    <cellStyle name="未定义 2" xfId="4875"/>
    <cellStyle name="小数" xfId="3066"/>
    <cellStyle name="小数 2" xfId="4876"/>
    <cellStyle name="小数 2 2" xfId="4877"/>
    <cellStyle name="小数 2 2 2" xfId="4878"/>
    <cellStyle name="小数 2 2 2 2" xfId="4879"/>
    <cellStyle name="小数 2 2 3" xfId="4880"/>
    <cellStyle name="小数 2 3" xfId="4881"/>
    <cellStyle name="小数 2 3 2" xfId="4882"/>
    <cellStyle name="小数 2 4" xfId="4883"/>
    <cellStyle name="小数 3" xfId="4884"/>
    <cellStyle name="小数 3 2" xfId="4885"/>
    <cellStyle name="小数 3 2 2" xfId="4886"/>
    <cellStyle name="小数 3 3" xfId="4887"/>
    <cellStyle name="小数 4" xfId="759"/>
    <cellStyle name="小数 4 2" xfId="1405"/>
    <cellStyle name="小数 5" xfId="3618"/>
    <cellStyle name="样式 1" xfId="246"/>
    <cellStyle name="样式 1 2" xfId="4888"/>
    <cellStyle name="寘嬫愗傝 [0.00]_Region Orders (2)" xfId="4901"/>
    <cellStyle name="注释 10" xfId="4902"/>
    <cellStyle name="注释 2" xfId="4903"/>
    <cellStyle name="注释 2 2" xfId="4904"/>
    <cellStyle name="注释 2 2 2" xfId="4905"/>
    <cellStyle name="注释 2 2 2 2" xfId="4906"/>
    <cellStyle name="注释 2 2 2 2 2" xfId="4907"/>
    <cellStyle name="注释 2 2 2 3" xfId="4908"/>
    <cellStyle name="注释 2 2 2 4" xfId="4267"/>
    <cellStyle name="注释 2 2 3" xfId="4909"/>
    <cellStyle name="注释 2 2 3 2" xfId="4910"/>
    <cellStyle name="注释 2 2 3 3" xfId="4911"/>
    <cellStyle name="注释 2 2 4" xfId="4912"/>
    <cellStyle name="注释 2 2 5" xfId="4913"/>
    <cellStyle name="注释 2 3" xfId="4914"/>
    <cellStyle name="注释 2 3 2" xfId="4915"/>
    <cellStyle name="注释 2 3 2 2" xfId="4916"/>
    <cellStyle name="注释 2 3 3" xfId="4917"/>
    <cellStyle name="注释 2 3 4" xfId="4918"/>
    <cellStyle name="注释 2 4" xfId="4919"/>
    <cellStyle name="注释 2 4 2" xfId="4920"/>
    <cellStyle name="注释 2 4 3" xfId="522"/>
    <cellStyle name="注释 2 5" xfId="4921"/>
    <cellStyle name="注释 3" xfId="4855"/>
    <cellStyle name="注释 3 2" xfId="4922"/>
    <cellStyle name="注释 3 2 2" xfId="4923"/>
    <cellStyle name="注释 3 2 2 2" xfId="4924"/>
    <cellStyle name="注释 3 2 2 2 2" xfId="4925"/>
    <cellStyle name="注释 3 2 2 3" xfId="4926"/>
    <cellStyle name="注释 3 2 3" xfId="4927"/>
    <cellStyle name="注释 3 2 3 2" xfId="4928"/>
    <cellStyle name="注释 3 2 4" xfId="4929"/>
    <cellStyle name="注释 3 3" xfId="4930"/>
    <cellStyle name="注释 3 3 2" xfId="4931"/>
    <cellStyle name="注释 3 3 2 2" xfId="4932"/>
    <cellStyle name="注释 3 3 3" xfId="4933"/>
    <cellStyle name="注释 3 4" xfId="4934"/>
    <cellStyle name="注释 3 4 2" xfId="4935"/>
    <cellStyle name="注释 3 5" xfId="4936"/>
    <cellStyle name="注释 4" xfId="4848"/>
    <cellStyle name="注释 4 2" xfId="4937"/>
    <cellStyle name="注释 4 2 2" xfId="4938"/>
    <cellStyle name="注释 4 2 2 2" xfId="4939"/>
    <cellStyle name="注释 4 2 3" xfId="4940"/>
    <cellStyle name="注释 4 3" xfId="4941"/>
    <cellStyle name="注释 4 3 2" xfId="4942"/>
    <cellStyle name="注释 4 4" xfId="4943"/>
    <cellStyle name="注释 5" xfId="4944"/>
    <cellStyle name="注释 5 2" xfId="4945"/>
    <cellStyle name="注释 5 2 2" xfId="4946"/>
    <cellStyle name="注释 5 2 2 2" xfId="4947"/>
    <cellStyle name="注释 5 2 3" xfId="4948"/>
    <cellStyle name="注释 5 3" xfId="4949"/>
    <cellStyle name="注释 5 3 2" xfId="4950"/>
    <cellStyle name="注释 5 4" xfId="4951"/>
    <cellStyle name="注释 6" xfId="3997"/>
    <cellStyle name="注释 6 2" xfId="4952"/>
    <cellStyle name="注释 6 2 2" xfId="4953"/>
    <cellStyle name="注释 6 3" xfId="4954"/>
    <cellStyle name="注释 7" xfId="4955"/>
    <cellStyle name="注释 7 2" xfId="4956"/>
    <cellStyle name="注释 8" xfId="4957"/>
    <cellStyle name="注释 9" xfId="4958"/>
    <cellStyle name="着色 1" xfId="4889"/>
    <cellStyle name="着色 1 2" xfId="4890"/>
    <cellStyle name="着色 2" xfId="4891"/>
    <cellStyle name="着色 2 2" xfId="4892"/>
    <cellStyle name="着色 3" xfId="4893"/>
    <cellStyle name="着色 3 2" xfId="4894"/>
    <cellStyle name="着色 4" xfId="4895"/>
    <cellStyle name="着色 4 2" xfId="4896"/>
    <cellStyle name="着色 5" xfId="4897"/>
    <cellStyle name="着色 5 2" xfId="4898"/>
    <cellStyle name="着色 6" xfId="4899"/>
    <cellStyle name="着色 6 2" xfId="4900"/>
  </cellStyles>
  <dxfs count="10">
    <dxf>
      <font>
        <b/>
        <i val="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  <dxf>
      <font>
        <b val="0"/>
        <color indexed="10"/>
      </font>
    </dxf>
    <dxf>
      <font>
        <b/>
        <i val="0"/>
      </font>
    </dxf>
  </dxfs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52.0.117\Budgetserver\&#39044;&#31639;&#21496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52.0.117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本年收入合计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人员支出"/>
      <sheetName val="#REF!"/>
      <sheetName val="中央"/>
      <sheetName val="农业人口"/>
      <sheetName val="_x005f_x005f_x005f_x005f_x005f_x005f_x005f_x005f_x005f_x005f_"/>
      <sheetName val="_x005f_x005f_x005f_x005f_x005f_x005f_x005f_x005f_"/>
      <sheetName val="_x005f_x005f_x005f_x0000__x005f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_x0000__x0000__x0000__x0000__x0"/>
      <sheetName val="_x0000__x0000__x005"/>
      <sheetName val="_x005f_x005f_x005f_x0000__x005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opLeftCell="A19" zoomScale="85" zoomScaleNormal="85" workbookViewId="0">
      <selection activeCell="B31" sqref="B31"/>
    </sheetView>
  </sheetViews>
  <sheetFormatPr defaultColWidth="9" defaultRowHeight="14.25"/>
  <cols>
    <col min="1" max="1" width="7.75" style="219" customWidth="1"/>
    <col min="2" max="2" width="74.75" style="220" customWidth="1"/>
    <col min="3" max="7" width="9" style="220"/>
    <col min="8" max="8" width="58.625" style="220" customWidth="1"/>
    <col min="9" max="16384" width="9" style="220"/>
  </cols>
  <sheetData>
    <row r="1" spans="1:2" ht="20.25" customHeight="1">
      <c r="A1" s="446"/>
      <c r="B1" s="446"/>
    </row>
    <row r="2" spans="1:2" s="218" customFormat="1" ht="39" customHeight="1">
      <c r="A2" s="447" t="s">
        <v>1111</v>
      </c>
      <c r="B2" s="447"/>
    </row>
    <row r="3" spans="1:2" ht="24" customHeight="1">
      <c r="A3" s="221">
        <v>1</v>
      </c>
      <c r="B3" s="222" t="s">
        <v>1085</v>
      </c>
    </row>
    <row r="4" spans="1:2" ht="24" customHeight="1">
      <c r="A4" s="221">
        <v>2</v>
      </c>
      <c r="B4" s="222" t="s">
        <v>1086</v>
      </c>
    </row>
    <row r="5" spans="1:2" ht="24" customHeight="1">
      <c r="A5" s="221">
        <v>3</v>
      </c>
      <c r="B5" s="222" t="s">
        <v>1087</v>
      </c>
    </row>
    <row r="6" spans="1:2" ht="24" customHeight="1">
      <c r="A6" s="221">
        <v>4</v>
      </c>
      <c r="B6" s="222" t="s">
        <v>1088</v>
      </c>
    </row>
    <row r="7" spans="1:2" ht="24" customHeight="1">
      <c r="A7" s="221">
        <v>5</v>
      </c>
      <c r="B7" s="222" t="s">
        <v>1089</v>
      </c>
    </row>
    <row r="8" spans="1:2" ht="24" customHeight="1">
      <c r="A8" s="221">
        <v>6</v>
      </c>
      <c r="B8" s="222" t="s">
        <v>1090</v>
      </c>
    </row>
    <row r="9" spans="1:2" ht="24" customHeight="1">
      <c r="A9" s="221">
        <v>7</v>
      </c>
      <c r="B9" s="222" t="s">
        <v>1091</v>
      </c>
    </row>
    <row r="10" spans="1:2" ht="24" customHeight="1">
      <c r="A10" s="221">
        <v>8</v>
      </c>
      <c r="B10" s="222" t="s">
        <v>1092</v>
      </c>
    </row>
    <row r="11" spans="1:2" ht="24" customHeight="1">
      <c r="A11" s="221">
        <v>9</v>
      </c>
      <c r="B11" s="222" t="s">
        <v>1093</v>
      </c>
    </row>
    <row r="12" spans="1:2" ht="24" customHeight="1">
      <c r="A12" s="221">
        <v>10</v>
      </c>
      <c r="B12" s="222" t="s">
        <v>1094</v>
      </c>
    </row>
    <row r="13" spans="1:2" ht="24" customHeight="1">
      <c r="A13" s="221">
        <v>11</v>
      </c>
      <c r="B13" s="222" t="s">
        <v>1095</v>
      </c>
    </row>
    <row r="14" spans="1:2" ht="24" customHeight="1">
      <c r="A14" s="221">
        <v>12</v>
      </c>
      <c r="B14" s="222" t="s">
        <v>1096</v>
      </c>
    </row>
    <row r="15" spans="1:2" ht="24" customHeight="1">
      <c r="A15" s="221">
        <v>13</v>
      </c>
      <c r="B15" s="222" t="s">
        <v>1097</v>
      </c>
    </row>
    <row r="16" spans="1:2" ht="24" customHeight="1">
      <c r="A16" s="221">
        <v>14</v>
      </c>
      <c r="B16" s="222" t="s">
        <v>1098</v>
      </c>
    </row>
    <row r="17" spans="1:8" ht="24" customHeight="1">
      <c r="A17" s="221">
        <v>15</v>
      </c>
      <c r="B17" s="222" t="s">
        <v>1099</v>
      </c>
    </row>
    <row r="18" spans="1:8" ht="24" customHeight="1">
      <c r="A18" s="221">
        <v>16</v>
      </c>
      <c r="B18" s="222" t="s">
        <v>1100</v>
      </c>
    </row>
    <row r="19" spans="1:8" ht="24" customHeight="1">
      <c r="A19" s="221">
        <v>17</v>
      </c>
      <c r="B19" s="222" t="s">
        <v>1101</v>
      </c>
    </row>
    <row r="20" spans="1:8" ht="24" customHeight="1">
      <c r="A20" s="221">
        <v>18</v>
      </c>
      <c r="B20" s="222" t="s">
        <v>1102</v>
      </c>
    </row>
    <row r="21" spans="1:8" ht="24" customHeight="1">
      <c r="A21" s="221">
        <v>19</v>
      </c>
      <c r="B21" s="222" t="s">
        <v>1103</v>
      </c>
    </row>
    <row r="22" spans="1:8" ht="24" customHeight="1">
      <c r="A22" s="221">
        <v>20</v>
      </c>
      <c r="B22" s="222" t="s">
        <v>1104</v>
      </c>
    </row>
    <row r="23" spans="1:8" ht="24" customHeight="1">
      <c r="A23" s="221">
        <v>21</v>
      </c>
      <c r="B23" s="222" t="s">
        <v>1105</v>
      </c>
    </row>
    <row r="24" spans="1:8" ht="24" customHeight="1">
      <c r="A24" s="221">
        <v>22</v>
      </c>
      <c r="B24" s="222" t="s">
        <v>1106</v>
      </c>
    </row>
    <row r="25" spans="1:8" ht="24" customHeight="1">
      <c r="A25" s="221">
        <v>23</v>
      </c>
      <c r="B25" s="224" t="s">
        <v>1107</v>
      </c>
      <c r="G25" s="223"/>
      <c r="H25" s="223"/>
    </row>
    <row r="26" spans="1:8" ht="24" customHeight="1">
      <c r="A26" s="221">
        <v>24</v>
      </c>
      <c r="B26" s="224" t="s">
        <v>1108</v>
      </c>
      <c r="G26" s="223"/>
      <c r="H26" s="223"/>
    </row>
    <row r="27" spans="1:8" ht="24" customHeight="1">
      <c r="A27" s="221">
        <v>25</v>
      </c>
      <c r="B27" s="224" t="s">
        <v>1109</v>
      </c>
      <c r="G27" s="223"/>
      <c r="H27" s="223"/>
    </row>
    <row r="28" spans="1:8" ht="24" customHeight="1">
      <c r="A28" s="221">
        <v>26</v>
      </c>
      <c r="B28" s="224" t="s">
        <v>1110</v>
      </c>
      <c r="G28" s="223"/>
      <c r="H28" s="223"/>
    </row>
    <row r="29" spans="1:8" ht="22.5" customHeight="1">
      <c r="A29" s="445" t="s">
        <v>909</v>
      </c>
      <c r="B29" s="445"/>
    </row>
    <row r="30" spans="1:8" ht="22.5" customHeight="1">
      <c r="A30" s="358"/>
      <c r="B30" s="359">
        <v>44409</v>
      </c>
    </row>
  </sheetData>
  <mergeCells count="3">
    <mergeCell ref="A29:B29"/>
    <mergeCell ref="A1:B1"/>
    <mergeCell ref="A2:B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C14" sqref="C14"/>
    </sheetView>
  </sheetViews>
  <sheetFormatPr defaultColWidth="9" defaultRowHeight="14.25"/>
  <cols>
    <col min="1" max="1" width="51.375" style="384" customWidth="1"/>
    <col min="2" max="2" width="21.625" style="384" customWidth="1"/>
    <col min="3" max="16384" width="9" style="384"/>
  </cols>
  <sheetData>
    <row r="1" spans="1:5" ht="38.25" customHeight="1">
      <c r="A1" s="519" t="s">
        <v>1114</v>
      </c>
      <c r="B1" s="520"/>
    </row>
    <row r="2" spans="1:5" ht="22.5">
      <c r="A2" s="521" t="s">
        <v>1115</v>
      </c>
      <c r="B2" s="521"/>
    </row>
    <row r="3" spans="1:5" ht="23.25" customHeight="1">
      <c r="A3" s="157"/>
      <c r="B3" s="385" t="s">
        <v>0</v>
      </c>
      <c r="E3" s="522"/>
    </row>
    <row r="4" spans="1:5" ht="21" customHeight="1">
      <c r="A4" s="523" t="s">
        <v>536</v>
      </c>
      <c r="B4" s="523" t="s">
        <v>572</v>
      </c>
    </row>
    <row r="5" spans="1:5" ht="21" customHeight="1">
      <c r="A5" s="524" t="s">
        <v>1000</v>
      </c>
      <c r="B5" s="525">
        <v>209.59</v>
      </c>
    </row>
    <row r="6" spans="1:5" ht="21" customHeight="1">
      <c r="A6" s="524" t="s">
        <v>1001</v>
      </c>
      <c r="B6" s="525">
        <v>1.31</v>
      </c>
    </row>
    <row r="7" spans="1:5" ht="21" customHeight="1">
      <c r="A7" s="524" t="s">
        <v>573</v>
      </c>
      <c r="B7" s="525">
        <v>198.52</v>
      </c>
    </row>
    <row r="8" spans="1:5" ht="21" customHeight="1">
      <c r="A8" s="524" t="s">
        <v>574</v>
      </c>
      <c r="B8" s="525">
        <v>20.97</v>
      </c>
    </row>
    <row r="9" spans="1:5" ht="21" customHeight="1">
      <c r="A9" s="524" t="s">
        <v>575</v>
      </c>
      <c r="B9" s="525">
        <v>177.54</v>
      </c>
    </row>
    <row r="10" spans="1:5" ht="21" customHeight="1">
      <c r="A10" s="524" t="s">
        <v>576</v>
      </c>
      <c r="B10" s="525">
        <v>9.77</v>
      </c>
    </row>
    <row r="11" spans="1:5" ht="21" customHeight="1">
      <c r="A11" s="524" t="s">
        <v>577</v>
      </c>
      <c r="B11" s="525">
        <v>9.77</v>
      </c>
    </row>
    <row r="12" spans="1:5" ht="21" customHeight="1">
      <c r="A12" s="524" t="s">
        <v>578</v>
      </c>
      <c r="B12" s="525">
        <v>0</v>
      </c>
    </row>
    <row r="13" spans="1:5" ht="21" customHeight="1">
      <c r="A13" s="524" t="s">
        <v>579</v>
      </c>
      <c r="B13" s="525">
        <v>0</v>
      </c>
    </row>
    <row r="14" spans="1:5" ht="21" customHeight="1">
      <c r="A14" s="524" t="s">
        <v>1002</v>
      </c>
      <c r="B14" s="526" t="s">
        <v>906</v>
      </c>
    </row>
    <row r="15" spans="1:5" ht="21" customHeight="1">
      <c r="A15" s="524" t="s">
        <v>580</v>
      </c>
      <c r="B15" s="527">
        <v>1</v>
      </c>
    </row>
    <row r="16" spans="1:5" ht="21" customHeight="1">
      <c r="A16" s="524" t="s">
        <v>581</v>
      </c>
      <c r="B16" s="527">
        <v>1</v>
      </c>
    </row>
    <row r="17" spans="1:2" ht="21" customHeight="1">
      <c r="A17" s="524" t="s">
        <v>582</v>
      </c>
      <c r="B17" s="527">
        <v>2</v>
      </c>
    </row>
    <row r="18" spans="1:2" ht="21" customHeight="1">
      <c r="A18" s="524" t="s">
        <v>583</v>
      </c>
      <c r="B18" s="527">
        <v>145</v>
      </c>
    </row>
    <row r="19" spans="1:2" ht="21" customHeight="1">
      <c r="A19" s="524" t="s">
        <v>584</v>
      </c>
      <c r="B19" s="527">
        <v>36</v>
      </c>
    </row>
    <row r="20" spans="1:2" ht="21" customHeight="1">
      <c r="A20" s="524" t="s">
        <v>585</v>
      </c>
      <c r="B20" s="527">
        <v>0</v>
      </c>
    </row>
    <row r="21" spans="1:2" ht="21" customHeight="1">
      <c r="A21" s="524" t="s">
        <v>586</v>
      </c>
      <c r="B21" s="527">
        <v>755</v>
      </c>
    </row>
    <row r="22" spans="1:2" ht="21" customHeight="1">
      <c r="A22" s="524" t="s">
        <v>587</v>
      </c>
      <c r="B22" s="527">
        <v>0</v>
      </c>
    </row>
    <row r="23" spans="1:2" ht="21" customHeight="1">
      <c r="A23" s="524" t="s">
        <v>588</v>
      </c>
      <c r="B23" s="527">
        <v>0</v>
      </c>
    </row>
    <row r="24" spans="1:2" ht="21" customHeight="1">
      <c r="A24" s="524" t="s">
        <v>589</v>
      </c>
      <c r="B24" s="527">
        <v>0</v>
      </c>
    </row>
    <row r="25" spans="1:2" ht="21" customHeight="1">
      <c r="A25" s="531"/>
      <c r="B25" s="532"/>
    </row>
    <row r="26" spans="1:2">
      <c r="A26" s="528" t="s">
        <v>1116</v>
      </c>
      <c r="B26" s="529"/>
    </row>
    <row r="27" spans="1:2" ht="13.5" customHeight="1">
      <c r="A27" s="530"/>
      <c r="B27" s="530"/>
    </row>
    <row r="28" spans="1:2">
      <c r="A28" s="530"/>
      <c r="B28" s="530"/>
    </row>
    <row r="29" spans="1:2">
      <c r="A29" s="530"/>
      <c r="B29" s="530"/>
    </row>
    <row r="30" spans="1:2">
      <c r="A30" s="530"/>
      <c r="B30" s="530"/>
    </row>
    <row r="31" spans="1:2">
      <c r="A31" s="530"/>
      <c r="B31" s="530"/>
    </row>
    <row r="32" spans="1:2">
      <c r="A32" s="530"/>
      <c r="B32" s="530"/>
    </row>
    <row r="33" spans="1:2" ht="35.25" customHeight="1">
      <c r="A33" s="530"/>
      <c r="B33" s="530"/>
    </row>
  </sheetData>
  <mergeCells count="2">
    <mergeCell ref="A2:B2"/>
    <mergeCell ref="A26:B33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WVK35"/>
  <sheetViews>
    <sheetView showZeros="0" workbookViewId="0">
      <selection activeCell="C27" sqref="C27"/>
    </sheetView>
  </sheetViews>
  <sheetFormatPr defaultColWidth="8.75" defaultRowHeight="18.75" customHeight="1"/>
  <cols>
    <col min="1" max="1" width="40" style="127" customWidth="1"/>
    <col min="2" max="3" width="9.875" style="127" customWidth="1"/>
    <col min="4" max="4" width="9.25" style="127" hidden="1" customWidth="1"/>
    <col min="5" max="5" width="10.375" style="128" customWidth="1"/>
    <col min="6" max="6" width="12.125" style="128" customWidth="1"/>
    <col min="7" max="253" width="8.75" style="128"/>
    <col min="254" max="254" width="44.25" style="128" customWidth="1"/>
    <col min="255" max="256" width="13.25" style="128" customWidth="1"/>
    <col min="257" max="257" width="10.375" style="128" customWidth="1"/>
    <col min="258" max="258" width="12.125" style="128" customWidth="1"/>
    <col min="259" max="259" width="8.75" style="128" hidden="1" customWidth="1"/>
    <col min="260" max="509" width="8.75" style="128"/>
    <col min="510" max="510" width="44.25" style="128" customWidth="1"/>
    <col min="511" max="512" width="13.25" style="128" customWidth="1"/>
    <col min="513" max="513" width="10.375" style="128" customWidth="1"/>
    <col min="514" max="514" width="12.125" style="128" customWidth="1"/>
    <col min="515" max="515" width="8.75" style="128" hidden="1" customWidth="1"/>
    <col min="516" max="765" width="8.75" style="128"/>
    <col min="766" max="766" width="44.25" style="128" customWidth="1"/>
    <col min="767" max="768" width="13.25" style="128" customWidth="1"/>
    <col min="769" max="769" width="10.375" style="128" customWidth="1"/>
    <col min="770" max="770" width="12.125" style="128" customWidth="1"/>
    <col min="771" max="771" width="8.75" style="128" hidden="1" customWidth="1"/>
    <col min="772" max="1021" width="8.75" style="128"/>
    <col min="1022" max="1022" width="44.25" style="128" customWidth="1"/>
    <col min="1023" max="1024" width="13.25" style="128" customWidth="1"/>
    <col min="1025" max="1025" width="10.375" style="128" customWidth="1"/>
    <col min="1026" max="1026" width="12.125" style="128" customWidth="1"/>
    <col min="1027" max="1027" width="8.75" style="128" hidden="1" customWidth="1"/>
    <col min="1028" max="1277" width="8.75" style="128"/>
    <col min="1278" max="1278" width="44.25" style="128" customWidth="1"/>
    <col min="1279" max="1280" width="13.25" style="128" customWidth="1"/>
    <col min="1281" max="1281" width="10.375" style="128" customWidth="1"/>
    <col min="1282" max="1282" width="12.125" style="128" customWidth="1"/>
    <col min="1283" max="1283" width="8.75" style="128" hidden="1" customWidth="1"/>
    <col min="1284" max="1533" width="8.75" style="128"/>
    <col min="1534" max="1534" width="44.25" style="128" customWidth="1"/>
    <col min="1535" max="1536" width="13.25" style="128" customWidth="1"/>
    <col min="1537" max="1537" width="10.375" style="128" customWidth="1"/>
    <col min="1538" max="1538" width="12.125" style="128" customWidth="1"/>
    <col min="1539" max="1539" width="8.75" style="128" hidden="1" customWidth="1"/>
    <col min="1540" max="1789" width="8.75" style="128"/>
    <col min="1790" max="1790" width="44.25" style="128" customWidth="1"/>
    <col min="1791" max="1792" width="13.25" style="128" customWidth="1"/>
    <col min="1793" max="1793" width="10.375" style="128" customWidth="1"/>
    <col min="1794" max="1794" width="12.125" style="128" customWidth="1"/>
    <col min="1795" max="1795" width="8.75" style="128" hidden="1" customWidth="1"/>
    <col min="1796" max="2045" width="8.75" style="128"/>
    <col min="2046" max="2046" width="44.25" style="128" customWidth="1"/>
    <col min="2047" max="2048" width="13.25" style="128" customWidth="1"/>
    <col min="2049" max="2049" width="10.375" style="128" customWidth="1"/>
    <col min="2050" max="2050" width="12.125" style="128" customWidth="1"/>
    <col min="2051" max="2051" width="8.75" style="128" hidden="1" customWidth="1"/>
    <col min="2052" max="2301" width="8.75" style="128"/>
    <col min="2302" max="2302" width="44.25" style="128" customWidth="1"/>
    <col min="2303" max="2304" width="13.25" style="128" customWidth="1"/>
    <col min="2305" max="2305" width="10.375" style="128" customWidth="1"/>
    <col min="2306" max="2306" width="12.125" style="128" customWidth="1"/>
    <col min="2307" max="2307" width="8.75" style="128" hidden="1" customWidth="1"/>
    <col min="2308" max="2557" width="8.75" style="128"/>
    <col min="2558" max="2558" width="44.25" style="128" customWidth="1"/>
    <col min="2559" max="2560" width="13.25" style="128" customWidth="1"/>
    <col min="2561" max="2561" width="10.375" style="128" customWidth="1"/>
    <col min="2562" max="2562" width="12.125" style="128" customWidth="1"/>
    <col min="2563" max="2563" width="8.75" style="128" hidden="1" customWidth="1"/>
    <col min="2564" max="2813" width="8.75" style="128"/>
    <col min="2814" max="2814" width="44.25" style="128" customWidth="1"/>
    <col min="2815" max="2816" width="13.25" style="128" customWidth="1"/>
    <col min="2817" max="2817" width="10.375" style="128" customWidth="1"/>
    <col min="2818" max="2818" width="12.125" style="128" customWidth="1"/>
    <col min="2819" max="2819" width="8.75" style="128" hidden="1" customWidth="1"/>
    <col min="2820" max="3069" width="8.75" style="128"/>
    <col min="3070" max="3070" width="44.25" style="128" customWidth="1"/>
    <col min="3071" max="3072" width="13.25" style="128" customWidth="1"/>
    <col min="3073" max="3073" width="10.375" style="128" customWidth="1"/>
    <col min="3074" max="3074" width="12.125" style="128" customWidth="1"/>
    <col min="3075" max="3075" width="8.75" style="128" hidden="1" customWidth="1"/>
    <col min="3076" max="3325" width="8.75" style="128"/>
    <col min="3326" max="3326" width="44.25" style="128" customWidth="1"/>
    <col min="3327" max="3328" width="13.25" style="128" customWidth="1"/>
    <col min="3329" max="3329" width="10.375" style="128" customWidth="1"/>
    <col min="3330" max="3330" width="12.125" style="128" customWidth="1"/>
    <col min="3331" max="3331" width="8.75" style="128" hidden="1" customWidth="1"/>
    <col min="3332" max="3581" width="8.75" style="128"/>
    <col min="3582" max="3582" width="44.25" style="128" customWidth="1"/>
    <col min="3583" max="3584" width="13.25" style="128" customWidth="1"/>
    <col min="3585" max="3585" width="10.375" style="128" customWidth="1"/>
    <col min="3586" max="3586" width="12.125" style="128" customWidth="1"/>
    <col min="3587" max="3587" width="8.75" style="128" hidden="1" customWidth="1"/>
    <col min="3588" max="3837" width="8.75" style="128"/>
    <col min="3838" max="3838" width="44.25" style="128" customWidth="1"/>
    <col min="3839" max="3840" width="13.25" style="128" customWidth="1"/>
    <col min="3841" max="3841" width="10.375" style="128" customWidth="1"/>
    <col min="3842" max="3842" width="12.125" style="128" customWidth="1"/>
    <col min="3843" max="3843" width="8.75" style="128" hidden="1" customWidth="1"/>
    <col min="3844" max="4093" width="8.75" style="128"/>
    <col min="4094" max="4094" width="44.25" style="128" customWidth="1"/>
    <col min="4095" max="4096" width="13.25" style="128" customWidth="1"/>
    <col min="4097" max="4097" width="10.375" style="128" customWidth="1"/>
    <col min="4098" max="4098" width="12.125" style="128" customWidth="1"/>
    <col min="4099" max="4099" width="8.75" style="128" hidden="1" customWidth="1"/>
    <col min="4100" max="4349" width="8.75" style="128"/>
    <col min="4350" max="4350" width="44.25" style="128" customWidth="1"/>
    <col min="4351" max="4352" width="13.25" style="128" customWidth="1"/>
    <col min="4353" max="4353" width="10.375" style="128" customWidth="1"/>
    <col min="4354" max="4354" width="12.125" style="128" customWidth="1"/>
    <col min="4355" max="4355" width="8.75" style="128" hidden="1" customWidth="1"/>
    <col min="4356" max="4605" width="8.75" style="128"/>
    <col min="4606" max="4606" width="44.25" style="128" customWidth="1"/>
    <col min="4607" max="4608" width="13.25" style="128" customWidth="1"/>
    <col min="4609" max="4609" width="10.375" style="128" customWidth="1"/>
    <col min="4610" max="4610" width="12.125" style="128" customWidth="1"/>
    <col min="4611" max="4611" width="8.75" style="128" hidden="1" customWidth="1"/>
    <col min="4612" max="4861" width="8.75" style="128"/>
    <col min="4862" max="4862" width="44.25" style="128" customWidth="1"/>
    <col min="4863" max="4864" width="13.25" style="128" customWidth="1"/>
    <col min="4865" max="4865" width="10.375" style="128" customWidth="1"/>
    <col min="4866" max="4866" width="12.125" style="128" customWidth="1"/>
    <col min="4867" max="4867" width="8.75" style="128" hidden="1" customWidth="1"/>
    <col min="4868" max="5117" width="8.75" style="128"/>
    <col min="5118" max="5118" width="44.25" style="128" customWidth="1"/>
    <col min="5119" max="5120" width="13.25" style="128" customWidth="1"/>
    <col min="5121" max="5121" width="10.375" style="128" customWidth="1"/>
    <col min="5122" max="5122" width="12.125" style="128" customWidth="1"/>
    <col min="5123" max="5123" width="8.75" style="128" hidden="1" customWidth="1"/>
    <col min="5124" max="5373" width="8.75" style="128"/>
    <col min="5374" max="5374" width="44.25" style="128" customWidth="1"/>
    <col min="5375" max="5376" width="13.25" style="128" customWidth="1"/>
    <col min="5377" max="5377" width="10.375" style="128" customWidth="1"/>
    <col min="5378" max="5378" width="12.125" style="128" customWidth="1"/>
    <col min="5379" max="5379" width="8.75" style="128" hidden="1" customWidth="1"/>
    <col min="5380" max="5629" width="8.75" style="128"/>
    <col min="5630" max="5630" width="44.25" style="128" customWidth="1"/>
    <col min="5631" max="5632" width="13.25" style="128" customWidth="1"/>
    <col min="5633" max="5633" width="10.375" style="128" customWidth="1"/>
    <col min="5634" max="5634" width="12.125" style="128" customWidth="1"/>
    <col min="5635" max="5635" width="8.75" style="128" hidden="1" customWidth="1"/>
    <col min="5636" max="5885" width="8.75" style="128"/>
    <col min="5886" max="5886" width="44.25" style="128" customWidth="1"/>
    <col min="5887" max="5888" width="13.25" style="128" customWidth="1"/>
    <col min="5889" max="5889" width="10.375" style="128" customWidth="1"/>
    <col min="5890" max="5890" width="12.125" style="128" customWidth="1"/>
    <col min="5891" max="5891" width="8.75" style="128" hidden="1" customWidth="1"/>
    <col min="5892" max="6141" width="8.75" style="128"/>
    <col min="6142" max="6142" width="44.25" style="128" customWidth="1"/>
    <col min="6143" max="6144" width="13.25" style="128" customWidth="1"/>
    <col min="6145" max="6145" width="10.375" style="128" customWidth="1"/>
    <col min="6146" max="6146" width="12.125" style="128" customWidth="1"/>
    <col min="6147" max="6147" width="8.75" style="128" hidden="1" customWidth="1"/>
    <col min="6148" max="6397" width="8.75" style="128"/>
    <col min="6398" max="6398" width="44.25" style="128" customWidth="1"/>
    <col min="6399" max="6400" width="13.25" style="128" customWidth="1"/>
    <col min="6401" max="6401" width="10.375" style="128" customWidth="1"/>
    <col min="6402" max="6402" width="12.125" style="128" customWidth="1"/>
    <col min="6403" max="6403" width="8.75" style="128" hidden="1" customWidth="1"/>
    <col min="6404" max="6653" width="8.75" style="128"/>
    <col min="6654" max="6654" width="44.25" style="128" customWidth="1"/>
    <col min="6655" max="6656" width="13.25" style="128" customWidth="1"/>
    <col min="6657" max="6657" width="10.375" style="128" customWidth="1"/>
    <col min="6658" max="6658" width="12.125" style="128" customWidth="1"/>
    <col min="6659" max="6659" width="8.75" style="128" hidden="1" customWidth="1"/>
    <col min="6660" max="6909" width="8.75" style="128"/>
    <col min="6910" max="6910" width="44.25" style="128" customWidth="1"/>
    <col min="6911" max="6912" width="13.25" style="128" customWidth="1"/>
    <col min="6913" max="6913" width="10.375" style="128" customWidth="1"/>
    <col min="6914" max="6914" width="12.125" style="128" customWidth="1"/>
    <col min="6915" max="6915" width="8.75" style="128" hidden="1" customWidth="1"/>
    <col min="6916" max="7165" width="8.75" style="128"/>
    <col min="7166" max="7166" width="44.25" style="128" customWidth="1"/>
    <col min="7167" max="7168" width="13.25" style="128" customWidth="1"/>
    <col min="7169" max="7169" width="10.375" style="128" customWidth="1"/>
    <col min="7170" max="7170" width="12.125" style="128" customWidth="1"/>
    <col min="7171" max="7171" width="8.75" style="128" hidden="1" customWidth="1"/>
    <col min="7172" max="7421" width="8.75" style="128"/>
    <col min="7422" max="7422" width="44.25" style="128" customWidth="1"/>
    <col min="7423" max="7424" width="13.25" style="128" customWidth="1"/>
    <col min="7425" max="7425" width="10.375" style="128" customWidth="1"/>
    <col min="7426" max="7426" width="12.125" style="128" customWidth="1"/>
    <col min="7427" max="7427" width="8.75" style="128" hidden="1" customWidth="1"/>
    <col min="7428" max="7677" width="8.75" style="128"/>
    <col min="7678" max="7678" width="44.25" style="128" customWidth="1"/>
    <col min="7679" max="7680" width="13.25" style="128" customWidth="1"/>
    <col min="7681" max="7681" width="10.375" style="128" customWidth="1"/>
    <col min="7682" max="7682" width="12.125" style="128" customWidth="1"/>
    <col min="7683" max="7683" width="8.75" style="128" hidden="1" customWidth="1"/>
    <col min="7684" max="7933" width="8.75" style="128"/>
    <col min="7934" max="7934" width="44.25" style="128" customWidth="1"/>
    <col min="7935" max="7936" width="13.25" style="128" customWidth="1"/>
    <col min="7937" max="7937" width="10.375" style="128" customWidth="1"/>
    <col min="7938" max="7938" width="12.125" style="128" customWidth="1"/>
    <col min="7939" max="7939" width="8.75" style="128" hidden="1" customWidth="1"/>
    <col min="7940" max="8189" width="8.75" style="128"/>
    <col min="8190" max="8190" width="44.25" style="128" customWidth="1"/>
    <col min="8191" max="8192" width="13.25" style="128" customWidth="1"/>
    <col min="8193" max="8193" width="10.375" style="128" customWidth="1"/>
    <col min="8194" max="8194" width="12.125" style="128" customWidth="1"/>
    <col min="8195" max="8195" width="8.75" style="128" hidden="1" customWidth="1"/>
    <col min="8196" max="8445" width="8.75" style="128"/>
    <col min="8446" max="8446" width="44.25" style="128" customWidth="1"/>
    <col min="8447" max="8448" width="13.25" style="128" customWidth="1"/>
    <col min="8449" max="8449" width="10.375" style="128" customWidth="1"/>
    <col min="8450" max="8450" width="12.125" style="128" customWidth="1"/>
    <col min="8451" max="8451" width="8.75" style="128" hidden="1" customWidth="1"/>
    <col min="8452" max="8701" width="8.75" style="128"/>
    <col min="8702" max="8702" width="44.25" style="128" customWidth="1"/>
    <col min="8703" max="8704" width="13.25" style="128" customWidth="1"/>
    <col min="8705" max="8705" width="10.375" style="128" customWidth="1"/>
    <col min="8706" max="8706" width="12.125" style="128" customWidth="1"/>
    <col min="8707" max="8707" width="8.75" style="128" hidden="1" customWidth="1"/>
    <col min="8708" max="8957" width="8.75" style="128"/>
    <col min="8958" max="8958" width="44.25" style="128" customWidth="1"/>
    <col min="8959" max="8960" width="13.25" style="128" customWidth="1"/>
    <col min="8961" max="8961" width="10.375" style="128" customWidth="1"/>
    <col min="8962" max="8962" width="12.125" style="128" customWidth="1"/>
    <col min="8963" max="8963" width="8.75" style="128" hidden="1" customWidth="1"/>
    <col min="8964" max="9213" width="8.75" style="128"/>
    <col min="9214" max="9214" width="44.25" style="128" customWidth="1"/>
    <col min="9215" max="9216" width="13.25" style="128" customWidth="1"/>
    <col min="9217" max="9217" width="10.375" style="128" customWidth="1"/>
    <col min="9218" max="9218" width="12.125" style="128" customWidth="1"/>
    <col min="9219" max="9219" width="8.75" style="128" hidden="1" customWidth="1"/>
    <col min="9220" max="9469" width="8.75" style="128"/>
    <col min="9470" max="9470" width="44.25" style="128" customWidth="1"/>
    <col min="9471" max="9472" width="13.25" style="128" customWidth="1"/>
    <col min="9473" max="9473" width="10.375" style="128" customWidth="1"/>
    <col min="9474" max="9474" width="12.125" style="128" customWidth="1"/>
    <col min="9475" max="9475" width="8.75" style="128" hidden="1" customWidth="1"/>
    <col min="9476" max="9725" width="8.75" style="128"/>
    <col min="9726" max="9726" width="44.25" style="128" customWidth="1"/>
    <col min="9727" max="9728" width="13.25" style="128" customWidth="1"/>
    <col min="9729" max="9729" width="10.375" style="128" customWidth="1"/>
    <col min="9730" max="9730" width="12.125" style="128" customWidth="1"/>
    <col min="9731" max="9731" width="8.75" style="128" hidden="1" customWidth="1"/>
    <col min="9732" max="9981" width="8.75" style="128"/>
    <col min="9982" max="9982" width="44.25" style="128" customWidth="1"/>
    <col min="9983" max="9984" width="13.25" style="128" customWidth="1"/>
    <col min="9985" max="9985" width="10.375" style="128" customWidth="1"/>
    <col min="9986" max="9986" width="12.125" style="128" customWidth="1"/>
    <col min="9987" max="9987" width="8.75" style="128" hidden="1" customWidth="1"/>
    <col min="9988" max="10237" width="8.75" style="128"/>
    <col min="10238" max="10238" width="44.25" style="128" customWidth="1"/>
    <col min="10239" max="10240" width="13.25" style="128" customWidth="1"/>
    <col min="10241" max="10241" width="10.375" style="128" customWidth="1"/>
    <col min="10242" max="10242" width="12.125" style="128" customWidth="1"/>
    <col min="10243" max="10243" width="8.75" style="128" hidden="1" customWidth="1"/>
    <col min="10244" max="10493" width="8.75" style="128"/>
    <col min="10494" max="10494" width="44.25" style="128" customWidth="1"/>
    <col min="10495" max="10496" width="13.25" style="128" customWidth="1"/>
    <col min="10497" max="10497" width="10.375" style="128" customWidth="1"/>
    <col min="10498" max="10498" width="12.125" style="128" customWidth="1"/>
    <col min="10499" max="10499" width="8.75" style="128" hidden="1" customWidth="1"/>
    <col min="10500" max="10749" width="8.75" style="128"/>
    <col min="10750" max="10750" width="44.25" style="128" customWidth="1"/>
    <col min="10751" max="10752" width="13.25" style="128" customWidth="1"/>
    <col min="10753" max="10753" width="10.375" style="128" customWidth="1"/>
    <col min="10754" max="10754" width="12.125" style="128" customWidth="1"/>
    <col min="10755" max="10755" width="8.75" style="128" hidden="1" customWidth="1"/>
    <col min="10756" max="11005" width="8.75" style="128"/>
    <col min="11006" max="11006" width="44.25" style="128" customWidth="1"/>
    <col min="11007" max="11008" width="13.25" style="128" customWidth="1"/>
    <col min="11009" max="11009" width="10.375" style="128" customWidth="1"/>
    <col min="11010" max="11010" width="12.125" style="128" customWidth="1"/>
    <col min="11011" max="11011" width="8.75" style="128" hidden="1" customWidth="1"/>
    <col min="11012" max="11261" width="8.75" style="128"/>
    <col min="11262" max="11262" width="44.25" style="128" customWidth="1"/>
    <col min="11263" max="11264" width="13.25" style="128" customWidth="1"/>
    <col min="11265" max="11265" width="10.375" style="128" customWidth="1"/>
    <col min="11266" max="11266" width="12.125" style="128" customWidth="1"/>
    <col min="11267" max="11267" width="8.75" style="128" hidden="1" customWidth="1"/>
    <col min="11268" max="11517" width="8.75" style="128"/>
    <col min="11518" max="11518" width="44.25" style="128" customWidth="1"/>
    <col min="11519" max="11520" width="13.25" style="128" customWidth="1"/>
    <col min="11521" max="11521" width="10.375" style="128" customWidth="1"/>
    <col min="11522" max="11522" width="12.125" style="128" customWidth="1"/>
    <col min="11523" max="11523" width="8.75" style="128" hidden="1" customWidth="1"/>
    <col min="11524" max="11773" width="8.75" style="128"/>
    <col min="11774" max="11774" width="44.25" style="128" customWidth="1"/>
    <col min="11775" max="11776" width="13.25" style="128" customWidth="1"/>
    <col min="11777" max="11777" width="10.375" style="128" customWidth="1"/>
    <col min="11778" max="11778" width="12.125" style="128" customWidth="1"/>
    <col min="11779" max="11779" width="8.75" style="128" hidden="1" customWidth="1"/>
    <col min="11780" max="12029" width="8.75" style="128"/>
    <col min="12030" max="12030" width="44.25" style="128" customWidth="1"/>
    <col min="12031" max="12032" width="13.25" style="128" customWidth="1"/>
    <col min="12033" max="12033" width="10.375" style="128" customWidth="1"/>
    <col min="12034" max="12034" width="12.125" style="128" customWidth="1"/>
    <col min="12035" max="12035" width="8.75" style="128" hidden="1" customWidth="1"/>
    <col min="12036" max="12285" width="8.75" style="128"/>
    <col min="12286" max="12286" width="44.25" style="128" customWidth="1"/>
    <col min="12287" max="12288" width="13.25" style="128" customWidth="1"/>
    <col min="12289" max="12289" width="10.375" style="128" customWidth="1"/>
    <col min="12290" max="12290" width="12.125" style="128" customWidth="1"/>
    <col min="12291" max="12291" width="8.75" style="128" hidden="1" customWidth="1"/>
    <col min="12292" max="12541" width="8.75" style="128"/>
    <col min="12542" max="12542" width="44.25" style="128" customWidth="1"/>
    <col min="12543" max="12544" width="13.25" style="128" customWidth="1"/>
    <col min="12545" max="12545" width="10.375" style="128" customWidth="1"/>
    <col min="12546" max="12546" width="12.125" style="128" customWidth="1"/>
    <col min="12547" max="12547" width="8.75" style="128" hidden="1" customWidth="1"/>
    <col min="12548" max="12797" width="8.75" style="128"/>
    <col min="12798" max="12798" width="44.25" style="128" customWidth="1"/>
    <col min="12799" max="12800" width="13.25" style="128" customWidth="1"/>
    <col min="12801" max="12801" width="10.375" style="128" customWidth="1"/>
    <col min="12802" max="12802" width="12.125" style="128" customWidth="1"/>
    <col min="12803" max="12803" width="8.75" style="128" hidden="1" customWidth="1"/>
    <col min="12804" max="13053" width="8.75" style="128"/>
    <col min="13054" max="13054" width="44.25" style="128" customWidth="1"/>
    <col min="13055" max="13056" width="13.25" style="128" customWidth="1"/>
    <col min="13057" max="13057" width="10.375" style="128" customWidth="1"/>
    <col min="13058" max="13058" width="12.125" style="128" customWidth="1"/>
    <col min="13059" max="13059" width="8.75" style="128" hidden="1" customWidth="1"/>
    <col min="13060" max="13309" width="8.75" style="128"/>
    <col min="13310" max="13310" width="44.25" style="128" customWidth="1"/>
    <col min="13311" max="13312" width="13.25" style="128" customWidth="1"/>
    <col min="13313" max="13313" width="10.375" style="128" customWidth="1"/>
    <col min="13314" max="13314" width="12.125" style="128" customWidth="1"/>
    <col min="13315" max="13315" width="8.75" style="128" hidden="1" customWidth="1"/>
    <col min="13316" max="13565" width="8.75" style="128"/>
    <col min="13566" max="13566" width="44.25" style="128" customWidth="1"/>
    <col min="13567" max="13568" width="13.25" style="128" customWidth="1"/>
    <col min="13569" max="13569" width="10.375" style="128" customWidth="1"/>
    <col min="13570" max="13570" width="12.125" style="128" customWidth="1"/>
    <col min="13571" max="13571" width="8.75" style="128" hidden="1" customWidth="1"/>
    <col min="13572" max="13821" width="8.75" style="128"/>
    <col min="13822" max="13822" width="44.25" style="128" customWidth="1"/>
    <col min="13823" max="13824" width="13.25" style="128" customWidth="1"/>
    <col min="13825" max="13825" width="10.375" style="128" customWidth="1"/>
    <col min="13826" max="13826" width="12.125" style="128" customWidth="1"/>
    <col min="13827" max="13827" width="8.75" style="128" hidden="1" customWidth="1"/>
    <col min="13828" max="14077" width="8.75" style="128"/>
    <col min="14078" max="14078" width="44.25" style="128" customWidth="1"/>
    <col min="14079" max="14080" width="13.25" style="128" customWidth="1"/>
    <col min="14081" max="14081" width="10.375" style="128" customWidth="1"/>
    <col min="14082" max="14082" width="12.125" style="128" customWidth="1"/>
    <col min="14083" max="14083" width="8.75" style="128" hidden="1" customWidth="1"/>
    <col min="14084" max="14333" width="8.75" style="128"/>
    <col min="14334" max="14334" width="44.25" style="128" customWidth="1"/>
    <col min="14335" max="14336" width="13.25" style="128" customWidth="1"/>
    <col min="14337" max="14337" width="10.375" style="128" customWidth="1"/>
    <col min="14338" max="14338" width="12.125" style="128" customWidth="1"/>
    <col min="14339" max="14339" width="8.75" style="128" hidden="1" customWidth="1"/>
    <col min="14340" max="14589" width="8.75" style="128"/>
    <col min="14590" max="14590" width="44.25" style="128" customWidth="1"/>
    <col min="14591" max="14592" width="13.25" style="128" customWidth="1"/>
    <col min="14593" max="14593" width="10.375" style="128" customWidth="1"/>
    <col min="14594" max="14594" width="12.125" style="128" customWidth="1"/>
    <col min="14595" max="14595" width="8.75" style="128" hidden="1" customWidth="1"/>
    <col min="14596" max="14845" width="8.75" style="128"/>
    <col min="14846" max="14846" width="44.25" style="128" customWidth="1"/>
    <col min="14847" max="14848" width="13.25" style="128" customWidth="1"/>
    <col min="14849" max="14849" width="10.375" style="128" customWidth="1"/>
    <col min="14850" max="14850" width="12.125" style="128" customWidth="1"/>
    <col min="14851" max="14851" width="8.75" style="128" hidden="1" customWidth="1"/>
    <col min="14852" max="15101" width="8.75" style="128"/>
    <col min="15102" max="15102" width="44.25" style="128" customWidth="1"/>
    <col min="15103" max="15104" width="13.25" style="128" customWidth="1"/>
    <col min="15105" max="15105" width="10.375" style="128" customWidth="1"/>
    <col min="15106" max="15106" width="12.125" style="128" customWidth="1"/>
    <col min="15107" max="15107" width="8.75" style="128" hidden="1" customWidth="1"/>
    <col min="15108" max="15357" width="8.75" style="128"/>
    <col min="15358" max="15358" width="44.25" style="128" customWidth="1"/>
    <col min="15359" max="15360" width="13.25" style="128" customWidth="1"/>
    <col min="15361" max="15361" width="10.375" style="128" customWidth="1"/>
    <col min="15362" max="15362" width="12.125" style="128" customWidth="1"/>
    <col min="15363" max="15363" width="8.75" style="128" hidden="1" customWidth="1"/>
    <col min="15364" max="15613" width="8.75" style="128"/>
    <col min="15614" max="15614" width="44.25" style="128" customWidth="1"/>
    <col min="15615" max="15616" width="13.25" style="128" customWidth="1"/>
    <col min="15617" max="15617" width="10.375" style="128" customWidth="1"/>
    <col min="15618" max="15618" width="12.125" style="128" customWidth="1"/>
    <col min="15619" max="15619" width="8.75" style="128" hidden="1" customWidth="1"/>
    <col min="15620" max="15869" width="8.75" style="128"/>
    <col min="15870" max="15870" width="44.25" style="128" customWidth="1"/>
    <col min="15871" max="15872" width="13.25" style="128" customWidth="1"/>
    <col min="15873" max="15873" width="10.375" style="128" customWidth="1"/>
    <col min="15874" max="15874" width="12.125" style="128" customWidth="1"/>
    <col min="15875" max="15875" width="8.75" style="128" hidden="1" customWidth="1"/>
    <col min="15876" max="16125" width="8.75" style="128"/>
    <col min="16126" max="16126" width="44.25" style="128" customWidth="1"/>
    <col min="16127" max="16128" width="13.25" style="128" customWidth="1"/>
    <col min="16129" max="16129" width="10.375" style="128" customWidth="1"/>
    <col min="16130" max="16130" width="12.125" style="128" customWidth="1"/>
    <col min="16131" max="16131" width="8.75" style="128" hidden="1" customWidth="1"/>
    <col min="16132" max="16384" width="8.75" style="128"/>
  </cols>
  <sheetData>
    <row r="1" spans="1:6" ht="18.75" customHeight="1">
      <c r="A1" s="129"/>
    </row>
    <row r="2" spans="1:6" ht="24" customHeight="1">
      <c r="A2" s="463" t="s">
        <v>1064</v>
      </c>
      <c r="B2" s="463"/>
      <c r="C2" s="463"/>
      <c r="D2" s="463"/>
      <c r="E2" s="463"/>
      <c r="F2" s="463"/>
    </row>
    <row r="3" spans="1:6" ht="16.5" customHeight="1">
      <c r="A3" s="130"/>
      <c r="F3" s="156" t="s">
        <v>0</v>
      </c>
    </row>
    <row r="4" spans="1:6" s="126" customFormat="1" ht="39.75" customHeight="1">
      <c r="A4" s="81" t="s">
        <v>1</v>
      </c>
      <c r="B4" s="72" t="s">
        <v>2</v>
      </c>
      <c r="C4" s="389" t="s">
        <v>1035</v>
      </c>
      <c r="D4" s="392" t="s">
        <v>1062</v>
      </c>
      <c r="E4" s="72" t="s">
        <v>4</v>
      </c>
      <c r="F4" s="72" t="s">
        <v>5</v>
      </c>
    </row>
    <row r="5" spans="1:6" customFormat="1" ht="18.75" customHeight="1">
      <c r="A5" s="132" t="s">
        <v>590</v>
      </c>
      <c r="B5" s="54"/>
      <c r="C5" s="393"/>
      <c r="D5" s="242"/>
      <c r="E5" s="133"/>
      <c r="F5" s="133"/>
    </row>
    <row r="6" spans="1:6" customFormat="1" ht="18.75" customHeight="1">
      <c r="A6" s="134" t="s">
        <v>591</v>
      </c>
      <c r="B6" s="54"/>
      <c r="C6" s="393"/>
      <c r="D6" s="242"/>
      <c r="E6" s="133"/>
      <c r="F6" s="133"/>
    </row>
    <row r="7" spans="1:6" s="126" customFormat="1" ht="20.100000000000001" customHeight="1">
      <c r="A7" s="135" t="s">
        <v>795</v>
      </c>
      <c r="B7" s="84"/>
      <c r="C7" s="390"/>
      <c r="D7" s="243"/>
      <c r="E7" s="85"/>
      <c r="F7" s="133"/>
    </row>
    <row r="8" spans="1:6" s="126" customFormat="1" ht="20.100000000000001" customHeight="1">
      <c r="A8" s="136" t="s">
        <v>593</v>
      </c>
      <c r="B8" s="84"/>
      <c r="C8" s="390"/>
      <c r="D8" s="243"/>
      <c r="E8" s="85"/>
      <c r="F8" s="133"/>
    </row>
    <row r="9" spans="1:6" s="126" customFormat="1" ht="20.100000000000001" customHeight="1">
      <c r="A9" s="135" t="s">
        <v>594</v>
      </c>
      <c r="B9" s="84"/>
      <c r="C9" s="390"/>
      <c r="D9" s="243"/>
      <c r="E9" s="85"/>
      <c r="F9" s="133"/>
    </row>
    <row r="10" spans="1:6" s="126" customFormat="1" ht="20.100000000000001" customHeight="1">
      <c r="A10" s="135" t="s">
        <v>595</v>
      </c>
      <c r="B10" s="84"/>
      <c r="C10" s="390"/>
      <c r="D10" s="243"/>
      <c r="E10" s="85"/>
      <c r="F10" s="133"/>
    </row>
    <row r="11" spans="1:6" s="126" customFormat="1" ht="20.100000000000001" customHeight="1">
      <c r="A11" s="135" t="s">
        <v>596</v>
      </c>
      <c r="B11" s="84"/>
      <c r="C11" s="390"/>
      <c r="D11" s="243"/>
      <c r="E11" s="85"/>
      <c r="F11" s="133"/>
    </row>
    <row r="12" spans="1:6" s="126" customFormat="1" ht="20.100000000000001" customHeight="1">
      <c r="A12" s="135" t="s">
        <v>597</v>
      </c>
      <c r="B12" s="84"/>
      <c r="C12" s="390"/>
      <c r="D12" s="243"/>
      <c r="E12" s="85"/>
      <c r="F12" s="133"/>
    </row>
    <row r="13" spans="1:6" s="126" customFormat="1" ht="20.100000000000001" customHeight="1">
      <c r="A13" s="135" t="s">
        <v>598</v>
      </c>
      <c r="B13" s="84"/>
      <c r="C13" s="390"/>
      <c r="D13" s="243"/>
      <c r="E13" s="85"/>
      <c r="F13" s="133"/>
    </row>
    <row r="14" spans="1:6" s="126" customFormat="1" ht="20.100000000000001" customHeight="1">
      <c r="A14" s="135" t="s">
        <v>599</v>
      </c>
      <c r="B14" s="84"/>
      <c r="C14" s="390"/>
      <c r="D14" s="243"/>
      <c r="E14" s="85"/>
      <c r="F14" s="133"/>
    </row>
    <row r="15" spans="1:6" s="126" customFormat="1" ht="20.100000000000001" customHeight="1">
      <c r="A15" s="135" t="s">
        <v>600</v>
      </c>
      <c r="B15" s="84"/>
      <c r="C15" s="390"/>
      <c r="D15" s="243"/>
      <c r="E15" s="85"/>
      <c r="F15" s="133"/>
    </row>
    <row r="16" spans="1:6" s="126" customFormat="1" ht="20.100000000000001" customHeight="1">
      <c r="A16" s="135" t="s">
        <v>601</v>
      </c>
      <c r="B16" s="84"/>
      <c r="C16" s="390"/>
      <c r="D16" s="243"/>
      <c r="E16" s="85"/>
      <c r="F16" s="133"/>
    </row>
    <row r="17" spans="1:6" s="126" customFormat="1" ht="20.100000000000001" customHeight="1">
      <c r="A17" s="135" t="s">
        <v>602</v>
      </c>
      <c r="B17" s="84"/>
      <c r="C17" s="390"/>
      <c r="D17" s="243"/>
      <c r="E17" s="85"/>
      <c r="F17" s="133"/>
    </row>
    <row r="18" spans="1:6" s="126" customFormat="1" ht="20.100000000000001" customHeight="1">
      <c r="A18" s="135" t="s">
        <v>603</v>
      </c>
      <c r="B18" s="84"/>
      <c r="C18" s="390"/>
      <c r="D18" s="243"/>
      <c r="E18" s="85"/>
      <c r="F18" s="133"/>
    </row>
    <row r="19" spans="1:6" s="126" customFormat="1" ht="20.100000000000001" customHeight="1">
      <c r="A19" s="135" t="s">
        <v>604</v>
      </c>
      <c r="B19" s="84"/>
      <c r="C19" s="390"/>
      <c r="D19" s="243"/>
      <c r="E19" s="85"/>
      <c r="F19" s="133"/>
    </row>
    <row r="20" spans="1:6" s="155" customFormat="1" ht="20.100000000000001" customHeight="1">
      <c r="A20" s="137" t="s">
        <v>605</v>
      </c>
      <c r="B20" s="87"/>
      <c r="C20" s="391"/>
      <c r="D20" s="244"/>
      <c r="E20" s="88"/>
      <c r="F20" s="133"/>
    </row>
    <row r="21" spans="1:6" s="155" customFormat="1" ht="20.100000000000001" customHeight="1">
      <c r="A21" s="138" t="s">
        <v>606</v>
      </c>
      <c r="B21" s="87"/>
      <c r="C21" s="391"/>
      <c r="D21" s="244">
        <v>10000</v>
      </c>
      <c r="E21" s="88"/>
      <c r="F21" s="133">
        <f t="shared" ref="F21:F28" si="0">C21/D21*100</f>
        <v>0</v>
      </c>
    </row>
    <row r="22" spans="1:6" s="155" customFormat="1" ht="20.100000000000001" customHeight="1">
      <c r="A22" s="138" t="s">
        <v>607</v>
      </c>
      <c r="B22" s="87"/>
      <c r="C22" s="391">
        <f>SUM(C23:C27)</f>
        <v>161387</v>
      </c>
      <c r="D22" s="244">
        <f>SUM(D23:D26)</f>
        <v>40827</v>
      </c>
      <c r="E22" s="244">
        <f t="shared" ref="E22" si="1">SUM(E23:E26)</f>
        <v>0</v>
      </c>
      <c r="F22" s="412">
        <f t="shared" si="0"/>
        <v>395.29</v>
      </c>
    </row>
    <row r="23" spans="1:6" s="126" customFormat="1" ht="20.100000000000001" customHeight="1">
      <c r="A23" s="135" t="s">
        <v>34</v>
      </c>
      <c r="B23" s="84"/>
      <c r="C23" s="390">
        <v>113838</v>
      </c>
      <c r="D23" s="243">
        <v>39374</v>
      </c>
      <c r="E23" s="85"/>
      <c r="F23" s="412">
        <f t="shared" si="0"/>
        <v>289.12</v>
      </c>
    </row>
    <row r="24" spans="1:6" s="126" customFormat="1" ht="20.100000000000001" customHeight="1">
      <c r="A24" s="135" t="s">
        <v>608</v>
      </c>
      <c r="B24" s="84"/>
      <c r="C24" s="390"/>
      <c r="D24" s="243"/>
      <c r="E24" s="85"/>
      <c r="F24" s="412"/>
    </row>
    <row r="25" spans="1:6" s="126" customFormat="1" ht="20.100000000000001" customHeight="1">
      <c r="A25" s="135" t="s">
        <v>609</v>
      </c>
      <c r="B25" s="84"/>
      <c r="C25" s="390">
        <v>1740</v>
      </c>
      <c r="D25" s="243">
        <v>1453</v>
      </c>
      <c r="E25" s="85"/>
      <c r="F25" s="412">
        <f t="shared" si="0"/>
        <v>119.75</v>
      </c>
    </row>
    <row r="26" spans="1:6" s="126" customFormat="1" ht="20.100000000000001" customHeight="1">
      <c r="A26" s="135" t="s">
        <v>41</v>
      </c>
      <c r="B26" s="84"/>
      <c r="C26" s="390">
        <v>809</v>
      </c>
      <c r="D26" s="243"/>
      <c r="E26" s="85"/>
      <c r="F26" s="412"/>
    </row>
    <row r="27" spans="1:6" s="126" customFormat="1" ht="20.100000000000001" customHeight="1">
      <c r="A27" s="410" t="s">
        <v>1063</v>
      </c>
      <c r="B27" s="390"/>
      <c r="C27" s="390">
        <v>45000</v>
      </c>
      <c r="D27" s="390"/>
      <c r="E27" s="411"/>
      <c r="F27" s="412"/>
    </row>
    <row r="28" spans="1:6" s="155" customFormat="1" ht="20.100000000000001" customHeight="1">
      <c r="A28" s="137" t="s">
        <v>43</v>
      </c>
      <c r="B28" s="87"/>
      <c r="C28" s="244">
        <f>SUM(C20:C22)</f>
        <v>161387</v>
      </c>
      <c r="D28" s="244">
        <f>SUM(D20:D22)</f>
        <v>50827</v>
      </c>
      <c r="E28" s="88"/>
      <c r="F28" s="412">
        <f t="shared" si="0"/>
        <v>317.52</v>
      </c>
    </row>
    <row r="29" spans="1:6" s="126" customFormat="1" ht="18.75" customHeight="1">
      <c r="A29" s="464"/>
      <c r="B29" s="464"/>
      <c r="C29" s="464"/>
      <c r="D29" s="464"/>
      <c r="E29" s="464"/>
      <c r="F29" s="464"/>
    </row>
    <row r="30" spans="1:6" s="126" customFormat="1" ht="18.75" customHeight="1">
      <c r="A30" s="462"/>
      <c r="B30" s="462"/>
      <c r="C30" s="462"/>
      <c r="D30" s="462"/>
      <c r="E30" s="462"/>
      <c r="F30" s="462"/>
    </row>
    <row r="31" spans="1:6" s="126" customFormat="1" ht="18.75" customHeight="1">
      <c r="A31" s="462"/>
      <c r="B31" s="462"/>
      <c r="C31" s="462"/>
      <c r="D31" s="462"/>
      <c r="E31" s="462"/>
      <c r="F31" s="462"/>
    </row>
    <row r="32" spans="1:6" s="126" customFormat="1" ht="18.75" customHeight="1">
      <c r="A32" s="465"/>
      <c r="B32" s="465"/>
      <c r="C32" s="465"/>
      <c r="D32" s="465"/>
      <c r="E32" s="465"/>
      <c r="F32" s="465"/>
    </row>
    <row r="33" spans="1:6" ht="18.75" customHeight="1">
      <c r="A33" s="462"/>
      <c r="B33" s="462"/>
      <c r="C33" s="462"/>
      <c r="D33" s="462"/>
      <c r="E33" s="462"/>
      <c r="F33" s="462"/>
    </row>
    <row r="34" spans="1:6" ht="33.75" customHeight="1">
      <c r="A34" s="462"/>
      <c r="B34" s="462"/>
      <c r="C34" s="462"/>
      <c r="D34" s="462"/>
      <c r="E34" s="462"/>
      <c r="F34" s="462"/>
    </row>
    <row r="35" spans="1:6" ht="33.75" customHeight="1">
      <c r="A35" s="462"/>
      <c r="B35" s="462"/>
      <c r="C35" s="462"/>
      <c r="D35" s="462"/>
      <c r="E35" s="462"/>
      <c r="F35" s="462"/>
    </row>
  </sheetData>
  <mergeCells count="8">
    <mergeCell ref="A33:F33"/>
    <mergeCell ref="A34:F34"/>
    <mergeCell ref="A35:F35"/>
    <mergeCell ref="A2:F2"/>
    <mergeCell ref="A29:F29"/>
    <mergeCell ref="A30:F30"/>
    <mergeCell ref="A31:F31"/>
    <mergeCell ref="A32:F3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1" orientation="portrait" r:id="rId1"/>
  <headerFooter>
    <oddFooter>&amp;C第 &amp;P-1 页，共 &amp;N-1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WVG40"/>
  <sheetViews>
    <sheetView showZeros="0" defaultGridColor="0" topLeftCell="A22" colorId="8" workbookViewId="0">
      <selection activeCell="B28" sqref="B28:C30"/>
    </sheetView>
  </sheetViews>
  <sheetFormatPr defaultColWidth="8.75" defaultRowHeight="14.25"/>
  <cols>
    <col min="1" max="1" width="46" style="115" customWidth="1"/>
    <col min="2" max="3" width="10.625" style="115" customWidth="1"/>
    <col min="4" max="4" width="10.625" style="115" hidden="1" customWidth="1"/>
    <col min="5" max="5" width="10.375" style="146" customWidth="1"/>
    <col min="6" max="6" width="14" style="146" customWidth="1"/>
    <col min="7" max="16" width="9" style="115" customWidth="1"/>
    <col min="17" max="249" width="8.75" style="115"/>
    <col min="250" max="250" width="62.75" style="115" customWidth="1"/>
    <col min="251" max="252" width="13.25" style="115" customWidth="1"/>
    <col min="253" max="253" width="10.5" style="115" customWidth="1"/>
    <col min="254" max="254" width="12.25" style="115" customWidth="1"/>
    <col min="255" max="255" width="8.75" style="115" hidden="1" customWidth="1"/>
    <col min="256" max="272" width="9" style="115" customWidth="1"/>
    <col min="273" max="505" width="8.75" style="115"/>
    <col min="506" max="506" width="62.75" style="115" customWidth="1"/>
    <col min="507" max="508" width="13.25" style="115" customWidth="1"/>
    <col min="509" max="509" width="10.5" style="115" customWidth="1"/>
    <col min="510" max="510" width="12.25" style="115" customWidth="1"/>
    <col min="511" max="511" width="8.75" style="115" hidden="1" customWidth="1"/>
    <col min="512" max="528" width="9" style="115" customWidth="1"/>
    <col min="529" max="761" width="8.75" style="115"/>
    <col min="762" max="762" width="62.75" style="115" customWidth="1"/>
    <col min="763" max="764" width="13.25" style="115" customWidth="1"/>
    <col min="765" max="765" width="10.5" style="115" customWidth="1"/>
    <col min="766" max="766" width="12.25" style="115" customWidth="1"/>
    <col min="767" max="767" width="8.75" style="115" hidden="1" customWidth="1"/>
    <col min="768" max="784" width="9" style="115" customWidth="1"/>
    <col min="785" max="1017" width="8.75" style="115"/>
    <col min="1018" max="1018" width="62.75" style="115" customWidth="1"/>
    <col min="1019" max="1020" width="13.25" style="115" customWidth="1"/>
    <col min="1021" max="1021" width="10.5" style="115" customWidth="1"/>
    <col min="1022" max="1022" width="12.25" style="115" customWidth="1"/>
    <col min="1023" max="1023" width="8.75" style="115" hidden="1" customWidth="1"/>
    <col min="1024" max="1040" width="9" style="115" customWidth="1"/>
    <col min="1041" max="1273" width="8.75" style="115"/>
    <col min="1274" max="1274" width="62.75" style="115" customWidth="1"/>
    <col min="1275" max="1276" width="13.25" style="115" customWidth="1"/>
    <col min="1277" max="1277" width="10.5" style="115" customWidth="1"/>
    <col min="1278" max="1278" width="12.25" style="115" customWidth="1"/>
    <col min="1279" max="1279" width="8.75" style="115" hidden="1" customWidth="1"/>
    <col min="1280" max="1296" width="9" style="115" customWidth="1"/>
    <col min="1297" max="1529" width="8.75" style="115"/>
    <col min="1530" max="1530" width="62.75" style="115" customWidth="1"/>
    <col min="1531" max="1532" width="13.25" style="115" customWidth="1"/>
    <col min="1533" max="1533" width="10.5" style="115" customWidth="1"/>
    <col min="1534" max="1534" width="12.25" style="115" customWidth="1"/>
    <col min="1535" max="1535" width="8.75" style="115" hidden="1" customWidth="1"/>
    <col min="1536" max="1552" width="9" style="115" customWidth="1"/>
    <col min="1553" max="1785" width="8.75" style="115"/>
    <col min="1786" max="1786" width="62.75" style="115" customWidth="1"/>
    <col min="1787" max="1788" width="13.25" style="115" customWidth="1"/>
    <col min="1789" max="1789" width="10.5" style="115" customWidth="1"/>
    <col min="1790" max="1790" width="12.25" style="115" customWidth="1"/>
    <col min="1791" max="1791" width="8.75" style="115" hidden="1" customWidth="1"/>
    <col min="1792" max="1808" width="9" style="115" customWidth="1"/>
    <col min="1809" max="2041" width="8.75" style="115"/>
    <col min="2042" max="2042" width="62.75" style="115" customWidth="1"/>
    <col min="2043" max="2044" width="13.25" style="115" customWidth="1"/>
    <col min="2045" max="2045" width="10.5" style="115" customWidth="1"/>
    <col min="2046" max="2046" width="12.25" style="115" customWidth="1"/>
    <col min="2047" max="2047" width="8.75" style="115" hidden="1" customWidth="1"/>
    <col min="2048" max="2064" width="9" style="115" customWidth="1"/>
    <col min="2065" max="2297" width="8.75" style="115"/>
    <col min="2298" max="2298" width="62.75" style="115" customWidth="1"/>
    <col min="2299" max="2300" width="13.25" style="115" customWidth="1"/>
    <col min="2301" max="2301" width="10.5" style="115" customWidth="1"/>
    <col min="2302" max="2302" width="12.25" style="115" customWidth="1"/>
    <col min="2303" max="2303" width="8.75" style="115" hidden="1" customWidth="1"/>
    <col min="2304" max="2320" width="9" style="115" customWidth="1"/>
    <col min="2321" max="2553" width="8.75" style="115"/>
    <col min="2554" max="2554" width="62.75" style="115" customWidth="1"/>
    <col min="2555" max="2556" width="13.25" style="115" customWidth="1"/>
    <col min="2557" max="2557" width="10.5" style="115" customWidth="1"/>
    <col min="2558" max="2558" width="12.25" style="115" customWidth="1"/>
    <col min="2559" max="2559" width="8.75" style="115" hidden="1" customWidth="1"/>
    <col min="2560" max="2576" width="9" style="115" customWidth="1"/>
    <col min="2577" max="2809" width="8.75" style="115"/>
    <col min="2810" max="2810" width="62.75" style="115" customWidth="1"/>
    <col min="2811" max="2812" width="13.25" style="115" customWidth="1"/>
    <col min="2813" max="2813" width="10.5" style="115" customWidth="1"/>
    <col min="2814" max="2814" width="12.25" style="115" customWidth="1"/>
    <col min="2815" max="2815" width="8.75" style="115" hidden="1" customWidth="1"/>
    <col min="2816" max="2832" width="9" style="115" customWidth="1"/>
    <col min="2833" max="3065" width="8.75" style="115"/>
    <col min="3066" max="3066" width="62.75" style="115" customWidth="1"/>
    <col min="3067" max="3068" width="13.25" style="115" customWidth="1"/>
    <col min="3069" max="3069" width="10.5" style="115" customWidth="1"/>
    <col min="3070" max="3070" width="12.25" style="115" customWidth="1"/>
    <col min="3071" max="3071" width="8.75" style="115" hidden="1" customWidth="1"/>
    <col min="3072" max="3088" width="9" style="115" customWidth="1"/>
    <col min="3089" max="3321" width="8.75" style="115"/>
    <col min="3322" max="3322" width="62.75" style="115" customWidth="1"/>
    <col min="3323" max="3324" width="13.25" style="115" customWidth="1"/>
    <col min="3325" max="3325" width="10.5" style="115" customWidth="1"/>
    <col min="3326" max="3326" width="12.25" style="115" customWidth="1"/>
    <col min="3327" max="3327" width="8.75" style="115" hidden="1" customWidth="1"/>
    <col min="3328" max="3344" width="9" style="115" customWidth="1"/>
    <col min="3345" max="3577" width="8.75" style="115"/>
    <col min="3578" max="3578" width="62.75" style="115" customWidth="1"/>
    <col min="3579" max="3580" width="13.25" style="115" customWidth="1"/>
    <col min="3581" max="3581" width="10.5" style="115" customWidth="1"/>
    <col min="3582" max="3582" width="12.25" style="115" customWidth="1"/>
    <col min="3583" max="3583" width="8.75" style="115" hidden="1" customWidth="1"/>
    <col min="3584" max="3600" width="9" style="115" customWidth="1"/>
    <col min="3601" max="3833" width="8.75" style="115"/>
    <col min="3834" max="3834" width="62.75" style="115" customWidth="1"/>
    <col min="3835" max="3836" width="13.25" style="115" customWidth="1"/>
    <col min="3837" max="3837" width="10.5" style="115" customWidth="1"/>
    <col min="3838" max="3838" width="12.25" style="115" customWidth="1"/>
    <col min="3839" max="3839" width="8.75" style="115" hidden="1" customWidth="1"/>
    <col min="3840" max="3856" width="9" style="115" customWidth="1"/>
    <col min="3857" max="4089" width="8.75" style="115"/>
    <col min="4090" max="4090" width="62.75" style="115" customWidth="1"/>
    <col min="4091" max="4092" width="13.25" style="115" customWidth="1"/>
    <col min="4093" max="4093" width="10.5" style="115" customWidth="1"/>
    <col min="4094" max="4094" width="12.25" style="115" customWidth="1"/>
    <col min="4095" max="4095" width="8.75" style="115" hidden="1" customWidth="1"/>
    <col min="4096" max="4112" width="9" style="115" customWidth="1"/>
    <col min="4113" max="4345" width="8.75" style="115"/>
    <col min="4346" max="4346" width="62.75" style="115" customWidth="1"/>
    <col min="4347" max="4348" width="13.25" style="115" customWidth="1"/>
    <col min="4349" max="4349" width="10.5" style="115" customWidth="1"/>
    <col min="4350" max="4350" width="12.25" style="115" customWidth="1"/>
    <col min="4351" max="4351" width="8.75" style="115" hidden="1" customWidth="1"/>
    <col min="4352" max="4368" width="9" style="115" customWidth="1"/>
    <col min="4369" max="4601" width="8.75" style="115"/>
    <col min="4602" max="4602" width="62.75" style="115" customWidth="1"/>
    <col min="4603" max="4604" width="13.25" style="115" customWidth="1"/>
    <col min="4605" max="4605" width="10.5" style="115" customWidth="1"/>
    <col min="4606" max="4606" width="12.25" style="115" customWidth="1"/>
    <col min="4607" max="4607" width="8.75" style="115" hidden="1" customWidth="1"/>
    <col min="4608" max="4624" width="9" style="115" customWidth="1"/>
    <col min="4625" max="4857" width="8.75" style="115"/>
    <col min="4858" max="4858" width="62.75" style="115" customWidth="1"/>
    <col min="4859" max="4860" width="13.25" style="115" customWidth="1"/>
    <col min="4861" max="4861" width="10.5" style="115" customWidth="1"/>
    <col min="4862" max="4862" width="12.25" style="115" customWidth="1"/>
    <col min="4863" max="4863" width="8.75" style="115" hidden="1" customWidth="1"/>
    <col min="4864" max="4880" width="9" style="115" customWidth="1"/>
    <col min="4881" max="5113" width="8.75" style="115"/>
    <col min="5114" max="5114" width="62.75" style="115" customWidth="1"/>
    <col min="5115" max="5116" width="13.25" style="115" customWidth="1"/>
    <col min="5117" max="5117" width="10.5" style="115" customWidth="1"/>
    <col min="5118" max="5118" width="12.25" style="115" customWidth="1"/>
    <col min="5119" max="5119" width="8.75" style="115" hidden="1" customWidth="1"/>
    <col min="5120" max="5136" width="9" style="115" customWidth="1"/>
    <col min="5137" max="5369" width="8.75" style="115"/>
    <col min="5370" max="5370" width="62.75" style="115" customWidth="1"/>
    <col min="5371" max="5372" width="13.25" style="115" customWidth="1"/>
    <col min="5373" max="5373" width="10.5" style="115" customWidth="1"/>
    <col min="5374" max="5374" width="12.25" style="115" customWidth="1"/>
    <col min="5375" max="5375" width="8.75" style="115" hidden="1" customWidth="1"/>
    <col min="5376" max="5392" width="9" style="115" customWidth="1"/>
    <col min="5393" max="5625" width="8.75" style="115"/>
    <col min="5626" max="5626" width="62.75" style="115" customWidth="1"/>
    <col min="5627" max="5628" width="13.25" style="115" customWidth="1"/>
    <col min="5629" max="5629" width="10.5" style="115" customWidth="1"/>
    <col min="5630" max="5630" width="12.25" style="115" customWidth="1"/>
    <col min="5631" max="5631" width="8.75" style="115" hidden="1" customWidth="1"/>
    <col min="5632" max="5648" width="9" style="115" customWidth="1"/>
    <col min="5649" max="5881" width="8.75" style="115"/>
    <col min="5882" max="5882" width="62.75" style="115" customWidth="1"/>
    <col min="5883" max="5884" width="13.25" style="115" customWidth="1"/>
    <col min="5885" max="5885" width="10.5" style="115" customWidth="1"/>
    <col min="5886" max="5886" width="12.25" style="115" customWidth="1"/>
    <col min="5887" max="5887" width="8.75" style="115" hidden="1" customWidth="1"/>
    <col min="5888" max="5904" width="9" style="115" customWidth="1"/>
    <col min="5905" max="6137" width="8.75" style="115"/>
    <col min="6138" max="6138" width="62.75" style="115" customWidth="1"/>
    <col min="6139" max="6140" width="13.25" style="115" customWidth="1"/>
    <col min="6141" max="6141" width="10.5" style="115" customWidth="1"/>
    <col min="6142" max="6142" width="12.25" style="115" customWidth="1"/>
    <col min="6143" max="6143" width="8.75" style="115" hidden="1" customWidth="1"/>
    <col min="6144" max="6160" width="9" style="115" customWidth="1"/>
    <col min="6161" max="6393" width="8.75" style="115"/>
    <col min="6394" max="6394" width="62.75" style="115" customWidth="1"/>
    <col min="6395" max="6396" width="13.25" style="115" customWidth="1"/>
    <col min="6397" max="6397" width="10.5" style="115" customWidth="1"/>
    <col min="6398" max="6398" width="12.25" style="115" customWidth="1"/>
    <col min="6399" max="6399" width="8.75" style="115" hidden="1" customWidth="1"/>
    <col min="6400" max="6416" width="9" style="115" customWidth="1"/>
    <col min="6417" max="6649" width="8.75" style="115"/>
    <col min="6650" max="6650" width="62.75" style="115" customWidth="1"/>
    <col min="6651" max="6652" width="13.25" style="115" customWidth="1"/>
    <col min="6653" max="6653" width="10.5" style="115" customWidth="1"/>
    <col min="6654" max="6654" width="12.25" style="115" customWidth="1"/>
    <col min="6655" max="6655" width="8.75" style="115" hidden="1" customWidth="1"/>
    <col min="6656" max="6672" width="9" style="115" customWidth="1"/>
    <col min="6673" max="6905" width="8.75" style="115"/>
    <col min="6906" max="6906" width="62.75" style="115" customWidth="1"/>
    <col min="6907" max="6908" width="13.25" style="115" customWidth="1"/>
    <col min="6909" max="6909" width="10.5" style="115" customWidth="1"/>
    <col min="6910" max="6910" width="12.25" style="115" customWidth="1"/>
    <col min="6911" max="6911" width="8.75" style="115" hidden="1" customWidth="1"/>
    <col min="6912" max="6928" width="9" style="115" customWidth="1"/>
    <col min="6929" max="7161" width="8.75" style="115"/>
    <col min="7162" max="7162" width="62.75" style="115" customWidth="1"/>
    <col min="7163" max="7164" width="13.25" style="115" customWidth="1"/>
    <col min="7165" max="7165" width="10.5" style="115" customWidth="1"/>
    <col min="7166" max="7166" width="12.25" style="115" customWidth="1"/>
    <col min="7167" max="7167" width="8.75" style="115" hidden="1" customWidth="1"/>
    <col min="7168" max="7184" width="9" style="115" customWidth="1"/>
    <col min="7185" max="7417" width="8.75" style="115"/>
    <col min="7418" max="7418" width="62.75" style="115" customWidth="1"/>
    <col min="7419" max="7420" width="13.25" style="115" customWidth="1"/>
    <col min="7421" max="7421" width="10.5" style="115" customWidth="1"/>
    <col min="7422" max="7422" width="12.25" style="115" customWidth="1"/>
    <col min="7423" max="7423" width="8.75" style="115" hidden="1" customWidth="1"/>
    <col min="7424" max="7440" width="9" style="115" customWidth="1"/>
    <col min="7441" max="7673" width="8.75" style="115"/>
    <col min="7674" max="7674" width="62.75" style="115" customWidth="1"/>
    <col min="7675" max="7676" width="13.25" style="115" customWidth="1"/>
    <col min="7677" max="7677" width="10.5" style="115" customWidth="1"/>
    <col min="7678" max="7678" width="12.25" style="115" customWidth="1"/>
    <col min="7679" max="7679" width="8.75" style="115" hidden="1" customWidth="1"/>
    <col min="7680" max="7696" width="9" style="115" customWidth="1"/>
    <col min="7697" max="7929" width="8.75" style="115"/>
    <col min="7930" max="7930" width="62.75" style="115" customWidth="1"/>
    <col min="7931" max="7932" width="13.25" style="115" customWidth="1"/>
    <col min="7933" max="7933" width="10.5" style="115" customWidth="1"/>
    <col min="7934" max="7934" width="12.25" style="115" customWidth="1"/>
    <col min="7935" max="7935" width="8.75" style="115" hidden="1" customWidth="1"/>
    <col min="7936" max="7952" width="9" style="115" customWidth="1"/>
    <col min="7953" max="8185" width="8.75" style="115"/>
    <col min="8186" max="8186" width="62.75" style="115" customWidth="1"/>
    <col min="8187" max="8188" width="13.25" style="115" customWidth="1"/>
    <col min="8189" max="8189" width="10.5" style="115" customWidth="1"/>
    <col min="8190" max="8190" width="12.25" style="115" customWidth="1"/>
    <col min="8191" max="8191" width="8.75" style="115" hidden="1" customWidth="1"/>
    <col min="8192" max="8208" width="9" style="115" customWidth="1"/>
    <col min="8209" max="8441" width="8.75" style="115"/>
    <col min="8442" max="8442" width="62.75" style="115" customWidth="1"/>
    <col min="8443" max="8444" width="13.25" style="115" customWidth="1"/>
    <col min="8445" max="8445" width="10.5" style="115" customWidth="1"/>
    <col min="8446" max="8446" width="12.25" style="115" customWidth="1"/>
    <col min="8447" max="8447" width="8.75" style="115" hidden="1" customWidth="1"/>
    <col min="8448" max="8464" width="9" style="115" customWidth="1"/>
    <col min="8465" max="8697" width="8.75" style="115"/>
    <col min="8698" max="8698" width="62.75" style="115" customWidth="1"/>
    <col min="8699" max="8700" width="13.25" style="115" customWidth="1"/>
    <col min="8701" max="8701" width="10.5" style="115" customWidth="1"/>
    <col min="8702" max="8702" width="12.25" style="115" customWidth="1"/>
    <col min="8703" max="8703" width="8.75" style="115" hidden="1" customWidth="1"/>
    <col min="8704" max="8720" width="9" style="115" customWidth="1"/>
    <col min="8721" max="8953" width="8.75" style="115"/>
    <col min="8954" max="8954" width="62.75" style="115" customWidth="1"/>
    <col min="8955" max="8956" width="13.25" style="115" customWidth="1"/>
    <col min="8957" max="8957" width="10.5" style="115" customWidth="1"/>
    <col min="8958" max="8958" width="12.25" style="115" customWidth="1"/>
    <col min="8959" max="8959" width="8.75" style="115" hidden="1" customWidth="1"/>
    <col min="8960" max="8976" width="9" style="115" customWidth="1"/>
    <col min="8977" max="9209" width="8.75" style="115"/>
    <col min="9210" max="9210" width="62.75" style="115" customWidth="1"/>
    <col min="9211" max="9212" width="13.25" style="115" customWidth="1"/>
    <col min="9213" max="9213" width="10.5" style="115" customWidth="1"/>
    <col min="9214" max="9214" width="12.25" style="115" customWidth="1"/>
    <col min="9215" max="9215" width="8.75" style="115" hidden="1" customWidth="1"/>
    <col min="9216" max="9232" width="9" style="115" customWidth="1"/>
    <col min="9233" max="9465" width="8.75" style="115"/>
    <col min="9466" max="9466" width="62.75" style="115" customWidth="1"/>
    <col min="9467" max="9468" width="13.25" style="115" customWidth="1"/>
    <col min="9469" max="9469" width="10.5" style="115" customWidth="1"/>
    <col min="9470" max="9470" width="12.25" style="115" customWidth="1"/>
    <col min="9471" max="9471" width="8.75" style="115" hidden="1" customWidth="1"/>
    <col min="9472" max="9488" width="9" style="115" customWidth="1"/>
    <col min="9489" max="9721" width="8.75" style="115"/>
    <col min="9722" max="9722" width="62.75" style="115" customWidth="1"/>
    <col min="9723" max="9724" width="13.25" style="115" customWidth="1"/>
    <col min="9725" max="9725" width="10.5" style="115" customWidth="1"/>
    <col min="9726" max="9726" width="12.25" style="115" customWidth="1"/>
    <col min="9727" max="9727" width="8.75" style="115" hidden="1" customWidth="1"/>
    <col min="9728" max="9744" width="9" style="115" customWidth="1"/>
    <col min="9745" max="9977" width="8.75" style="115"/>
    <col min="9978" max="9978" width="62.75" style="115" customWidth="1"/>
    <col min="9979" max="9980" width="13.25" style="115" customWidth="1"/>
    <col min="9981" max="9981" width="10.5" style="115" customWidth="1"/>
    <col min="9982" max="9982" width="12.25" style="115" customWidth="1"/>
    <col min="9983" max="9983" width="8.75" style="115" hidden="1" customWidth="1"/>
    <col min="9984" max="10000" width="9" style="115" customWidth="1"/>
    <col min="10001" max="10233" width="8.75" style="115"/>
    <col min="10234" max="10234" width="62.75" style="115" customWidth="1"/>
    <col min="10235" max="10236" width="13.25" style="115" customWidth="1"/>
    <col min="10237" max="10237" width="10.5" style="115" customWidth="1"/>
    <col min="10238" max="10238" width="12.25" style="115" customWidth="1"/>
    <col min="10239" max="10239" width="8.75" style="115" hidden="1" customWidth="1"/>
    <col min="10240" max="10256" width="9" style="115" customWidth="1"/>
    <col min="10257" max="10489" width="8.75" style="115"/>
    <col min="10490" max="10490" width="62.75" style="115" customWidth="1"/>
    <col min="10491" max="10492" width="13.25" style="115" customWidth="1"/>
    <col min="10493" max="10493" width="10.5" style="115" customWidth="1"/>
    <col min="10494" max="10494" width="12.25" style="115" customWidth="1"/>
    <col min="10495" max="10495" width="8.75" style="115" hidden="1" customWidth="1"/>
    <col min="10496" max="10512" width="9" style="115" customWidth="1"/>
    <col min="10513" max="10745" width="8.75" style="115"/>
    <col min="10746" max="10746" width="62.75" style="115" customWidth="1"/>
    <col min="10747" max="10748" width="13.25" style="115" customWidth="1"/>
    <col min="10749" max="10749" width="10.5" style="115" customWidth="1"/>
    <col min="10750" max="10750" width="12.25" style="115" customWidth="1"/>
    <col min="10751" max="10751" width="8.75" style="115" hidden="1" customWidth="1"/>
    <col min="10752" max="10768" width="9" style="115" customWidth="1"/>
    <col min="10769" max="11001" width="8.75" style="115"/>
    <col min="11002" max="11002" width="62.75" style="115" customWidth="1"/>
    <col min="11003" max="11004" width="13.25" style="115" customWidth="1"/>
    <col min="11005" max="11005" width="10.5" style="115" customWidth="1"/>
    <col min="11006" max="11006" width="12.25" style="115" customWidth="1"/>
    <col min="11007" max="11007" width="8.75" style="115" hidden="1" customWidth="1"/>
    <col min="11008" max="11024" width="9" style="115" customWidth="1"/>
    <col min="11025" max="11257" width="8.75" style="115"/>
    <col min="11258" max="11258" width="62.75" style="115" customWidth="1"/>
    <col min="11259" max="11260" width="13.25" style="115" customWidth="1"/>
    <col min="11261" max="11261" width="10.5" style="115" customWidth="1"/>
    <col min="11262" max="11262" width="12.25" style="115" customWidth="1"/>
    <col min="11263" max="11263" width="8.75" style="115" hidden="1" customWidth="1"/>
    <col min="11264" max="11280" width="9" style="115" customWidth="1"/>
    <col min="11281" max="11513" width="8.75" style="115"/>
    <col min="11514" max="11514" width="62.75" style="115" customWidth="1"/>
    <col min="11515" max="11516" width="13.25" style="115" customWidth="1"/>
    <col min="11517" max="11517" width="10.5" style="115" customWidth="1"/>
    <col min="11518" max="11518" width="12.25" style="115" customWidth="1"/>
    <col min="11519" max="11519" width="8.75" style="115" hidden="1" customWidth="1"/>
    <col min="11520" max="11536" width="9" style="115" customWidth="1"/>
    <col min="11537" max="11769" width="8.75" style="115"/>
    <col min="11770" max="11770" width="62.75" style="115" customWidth="1"/>
    <col min="11771" max="11772" width="13.25" style="115" customWidth="1"/>
    <col min="11773" max="11773" width="10.5" style="115" customWidth="1"/>
    <col min="11774" max="11774" width="12.25" style="115" customWidth="1"/>
    <col min="11775" max="11775" width="8.75" style="115" hidden="1" customWidth="1"/>
    <col min="11776" max="11792" width="9" style="115" customWidth="1"/>
    <col min="11793" max="12025" width="8.75" style="115"/>
    <col min="12026" max="12026" width="62.75" style="115" customWidth="1"/>
    <col min="12027" max="12028" width="13.25" style="115" customWidth="1"/>
    <col min="12029" max="12029" width="10.5" style="115" customWidth="1"/>
    <col min="12030" max="12030" width="12.25" style="115" customWidth="1"/>
    <col min="12031" max="12031" width="8.75" style="115" hidden="1" customWidth="1"/>
    <col min="12032" max="12048" width="9" style="115" customWidth="1"/>
    <col min="12049" max="12281" width="8.75" style="115"/>
    <col min="12282" max="12282" width="62.75" style="115" customWidth="1"/>
    <col min="12283" max="12284" width="13.25" style="115" customWidth="1"/>
    <col min="12285" max="12285" width="10.5" style="115" customWidth="1"/>
    <col min="12286" max="12286" width="12.25" style="115" customWidth="1"/>
    <col min="12287" max="12287" width="8.75" style="115" hidden="1" customWidth="1"/>
    <col min="12288" max="12304" width="9" style="115" customWidth="1"/>
    <col min="12305" max="12537" width="8.75" style="115"/>
    <col min="12538" max="12538" width="62.75" style="115" customWidth="1"/>
    <col min="12539" max="12540" width="13.25" style="115" customWidth="1"/>
    <col min="12541" max="12541" width="10.5" style="115" customWidth="1"/>
    <col min="12542" max="12542" width="12.25" style="115" customWidth="1"/>
    <col min="12543" max="12543" width="8.75" style="115" hidden="1" customWidth="1"/>
    <col min="12544" max="12560" width="9" style="115" customWidth="1"/>
    <col min="12561" max="12793" width="8.75" style="115"/>
    <col min="12794" max="12794" width="62.75" style="115" customWidth="1"/>
    <col min="12795" max="12796" width="13.25" style="115" customWidth="1"/>
    <col min="12797" max="12797" width="10.5" style="115" customWidth="1"/>
    <col min="12798" max="12798" width="12.25" style="115" customWidth="1"/>
    <col min="12799" max="12799" width="8.75" style="115" hidden="1" customWidth="1"/>
    <col min="12800" max="12816" width="9" style="115" customWidth="1"/>
    <col min="12817" max="13049" width="8.75" style="115"/>
    <col min="13050" max="13050" width="62.75" style="115" customWidth="1"/>
    <col min="13051" max="13052" width="13.25" style="115" customWidth="1"/>
    <col min="13053" max="13053" width="10.5" style="115" customWidth="1"/>
    <col min="13054" max="13054" width="12.25" style="115" customWidth="1"/>
    <col min="13055" max="13055" width="8.75" style="115" hidden="1" customWidth="1"/>
    <col min="13056" max="13072" width="9" style="115" customWidth="1"/>
    <col min="13073" max="13305" width="8.75" style="115"/>
    <col min="13306" max="13306" width="62.75" style="115" customWidth="1"/>
    <col min="13307" max="13308" width="13.25" style="115" customWidth="1"/>
    <col min="13309" max="13309" width="10.5" style="115" customWidth="1"/>
    <col min="13310" max="13310" width="12.25" style="115" customWidth="1"/>
    <col min="13311" max="13311" width="8.75" style="115" hidden="1" customWidth="1"/>
    <col min="13312" max="13328" width="9" style="115" customWidth="1"/>
    <col min="13329" max="13561" width="8.75" style="115"/>
    <col min="13562" max="13562" width="62.75" style="115" customWidth="1"/>
    <col min="13563" max="13564" width="13.25" style="115" customWidth="1"/>
    <col min="13565" max="13565" width="10.5" style="115" customWidth="1"/>
    <col min="13566" max="13566" width="12.25" style="115" customWidth="1"/>
    <col min="13567" max="13567" width="8.75" style="115" hidden="1" customWidth="1"/>
    <col min="13568" max="13584" width="9" style="115" customWidth="1"/>
    <col min="13585" max="13817" width="8.75" style="115"/>
    <col min="13818" max="13818" width="62.75" style="115" customWidth="1"/>
    <col min="13819" max="13820" width="13.25" style="115" customWidth="1"/>
    <col min="13821" max="13821" width="10.5" style="115" customWidth="1"/>
    <col min="13822" max="13822" width="12.25" style="115" customWidth="1"/>
    <col min="13823" max="13823" width="8.75" style="115" hidden="1" customWidth="1"/>
    <col min="13824" max="13840" width="9" style="115" customWidth="1"/>
    <col min="13841" max="14073" width="8.75" style="115"/>
    <col min="14074" max="14074" width="62.75" style="115" customWidth="1"/>
    <col min="14075" max="14076" width="13.25" style="115" customWidth="1"/>
    <col min="14077" max="14077" width="10.5" style="115" customWidth="1"/>
    <col min="14078" max="14078" width="12.25" style="115" customWidth="1"/>
    <col min="14079" max="14079" width="8.75" style="115" hidden="1" customWidth="1"/>
    <col min="14080" max="14096" width="9" style="115" customWidth="1"/>
    <col min="14097" max="14329" width="8.75" style="115"/>
    <col min="14330" max="14330" width="62.75" style="115" customWidth="1"/>
    <col min="14331" max="14332" width="13.25" style="115" customWidth="1"/>
    <col min="14333" max="14333" width="10.5" style="115" customWidth="1"/>
    <col min="14334" max="14334" width="12.25" style="115" customWidth="1"/>
    <col min="14335" max="14335" width="8.75" style="115" hidden="1" customWidth="1"/>
    <col min="14336" max="14352" width="9" style="115" customWidth="1"/>
    <col min="14353" max="14585" width="8.75" style="115"/>
    <col min="14586" max="14586" width="62.75" style="115" customWidth="1"/>
    <col min="14587" max="14588" width="13.25" style="115" customWidth="1"/>
    <col min="14589" max="14589" width="10.5" style="115" customWidth="1"/>
    <col min="14590" max="14590" width="12.25" style="115" customWidth="1"/>
    <col min="14591" max="14591" width="8.75" style="115" hidden="1" customWidth="1"/>
    <col min="14592" max="14608" width="9" style="115" customWidth="1"/>
    <col min="14609" max="14841" width="8.75" style="115"/>
    <col min="14842" max="14842" width="62.75" style="115" customWidth="1"/>
    <col min="14843" max="14844" width="13.25" style="115" customWidth="1"/>
    <col min="14845" max="14845" width="10.5" style="115" customWidth="1"/>
    <col min="14846" max="14846" width="12.25" style="115" customWidth="1"/>
    <col min="14847" max="14847" width="8.75" style="115" hidden="1" customWidth="1"/>
    <col min="14848" max="14864" width="9" style="115" customWidth="1"/>
    <col min="14865" max="15097" width="8.75" style="115"/>
    <col min="15098" max="15098" width="62.75" style="115" customWidth="1"/>
    <col min="15099" max="15100" width="13.25" style="115" customWidth="1"/>
    <col min="15101" max="15101" width="10.5" style="115" customWidth="1"/>
    <col min="15102" max="15102" width="12.25" style="115" customWidth="1"/>
    <col min="15103" max="15103" width="8.75" style="115" hidden="1" customWidth="1"/>
    <col min="15104" max="15120" width="9" style="115" customWidth="1"/>
    <col min="15121" max="15353" width="8.75" style="115"/>
    <col min="15354" max="15354" width="62.75" style="115" customWidth="1"/>
    <col min="15355" max="15356" width="13.25" style="115" customWidth="1"/>
    <col min="15357" max="15357" width="10.5" style="115" customWidth="1"/>
    <col min="15358" max="15358" width="12.25" style="115" customWidth="1"/>
    <col min="15359" max="15359" width="8.75" style="115" hidden="1" customWidth="1"/>
    <col min="15360" max="15376" width="9" style="115" customWidth="1"/>
    <col min="15377" max="15609" width="8.75" style="115"/>
    <col min="15610" max="15610" width="62.75" style="115" customWidth="1"/>
    <col min="15611" max="15612" width="13.25" style="115" customWidth="1"/>
    <col min="15613" max="15613" width="10.5" style="115" customWidth="1"/>
    <col min="15614" max="15614" width="12.25" style="115" customWidth="1"/>
    <col min="15615" max="15615" width="8.75" style="115" hidden="1" customWidth="1"/>
    <col min="15616" max="15632" width="9" style="115" customWidth="1"/>
    <col min="15633" max="15865" width="8.75" style="115"/>
    <col min="15866" max="15866" width="62.75" style="115" customWidth="1"/>
    <col min="15867" max="15868" width="13.25" style="115" customWidth="1"/>
    <col min="15869" max="15869" width="10.5" style="115" customWidth="1"/>
    <col min="15870" max="15870" width="12.25" style="115" customWidth="1"/>
    <col min="15871" max="15871" width="8.75" style="115" hidden="1" customWidth="1"/>
    <col min="15872" max="15888" width="9" style="115" customWidth="1"/>
    <col min="15889" max="16121" width="8.75" style="115"/>
    <col min="16122" max="16122" width="62.75" style="115" customWidth="1"/>
    <col min="16123" max="16124" width="13.25" style="115" customWidth="1"/>
    <col min="16125" max="16125" width="10.5" style="115" customWidth="1"/>
    <col min="16126" max="16126" width="12.25" style="115" customWidth="1"/>
    <col min="16127" max="16127" width="8.75" style="115" hidden="1" customWidth="1"/>
    <col min="16128" max="16144" width="9" style="115" customWidth="1"/>
    <col min="16145" max="16384" width="8.75" style="115"/>
  </cols>
  <sheetData>
    <row r="1" spans="1:6" ht="31.5" customHeight="1">
      <c r="A1" s="466" t="s">
        <v>1065</v>
      </c>
      <c r="B1" s="466"/>
      <c r="C1" s="466"/>
      <c r="D1" s="466"/>
      <c r="E1" s="467"/>
      <c r="F1" s="467"/>
    </row>
    <row r="2" spans="1:6" s="143" customFormat="1" ht="15" customHeight="1">
      <c r="A2" s="147"/>
      <c r="E2" s="148"/>
      <c r="F2" s="149" t="s">
        <v>0</v>
      </c>
    </row>
    <row r="3" spans="1:6" s="144" customFormat="1" ht="52.5" customHeight="1">
      <c r="A3" s="81" t="s">
        <v>1</v>
      </c>
      <c r="B3" s="82" t="s">
        <v>2</v>
      </c>
      <c r="C3" s="413" t="s">
        <v>1035</v>
      </c>
      <c r="D3" s="245" t="s">
        <v>1062</v>
      </c>
      <c r="E3" s="150" t="s">
        <v>4</v>
      </c>
      <c r="F3" s="150" t="s">
        <v>5</v>
      </c>
    </row>
    <row r="4" spans="1:6" s="145" customFormat="1" ht="20.100000000000001" customHeight="1">
      <c r="A4" s="57" t="s">
        <v>610</v>
      </c>
      <c r="B4" s="87">
        <f>SUM(B5:B6)</f>
        <v>13</v>
      </c>
      <c r="C4" s="87">
        <f>SUM(C5:C6)</f>
        <v>13</v>
      </c>
      <c r="D4" s="87">
        <f>SUM(D5:D6)</f>
        <v>71</v>
      </c>
      <c r="E4" s="151">
        <f>C4/B4*100</f>
        <v>100</v>
      </c>
      <c r="F4" s="151">
        <f>C4/D4*100</f>
        <v>18.309999999999999</v>
      </c>
    </row>
    <row r="5" spans="1:6" s="144" customFormat="1" ht="18" customHeight="1">
      <c r="A5" s="60" t="s">
        <v>796</v>
      </c>
      <c r="B5" s="84"/>
      <c r="C5" s="390"/>
      <c r="D5" s="243">
        <v>58</v>
      </c>
      <c r="E5" s="151"/>
      <c r="F5" s="151">
        <f t="shared" ref="F5:F40" si="0">C5/D5*100</f>
        <v>0</v>
      </c>
    </row>
    <row r="6" spans="1:6" s="144" customFormat="1" ht="18" customHeight="1">
      <c r="A6" s="368" t="s">
        <v>989</v>
      </c>
      <c r="B6" s="369">
        <v>13</v>
      </c>
      <c r="C6" s="390">
        <v>13</v>
      </c>
      <c r="D6" s="369">
        <v>13</v>
      </c>
      <c r="E6" s="151">
        <f t="shared" ref="E6:E34" si="1">C6/B6*100</f>
        <v>100</v>
      </c>
      <c r="F6" s="151">
        <f t="shared" si="0"/>
        <v>100</v>
      </c>
    </row>
    <row r="7" spans="1:6" s="145" customFormat="1" ht="20.100000000000001" customHeight="1">
      <c r="A7" s="57" t="s">
        <v>611</v>
      </c>
      <c r="B7" s="244">
        <f>SUM(B8:B9)</f>
        <v>47</v>
      </c>
      <c r="C7" s="244">
        <f>SUM(C8:C9)</f>
        <v>23</v>
      </c>
      <c r="D7" s="244">
        <f>SUM(D8:D9)</f>
        <v>24</v>
      </c>
      <c r="E7" s="151">
        <f t="shared" si="1"/>
        <v>48.94</v>
      </c>
      <c r="F7" s="151">
        <f t="shared" si="0"/>
        <v>95.83</v>
      </c>
    </row>
    <row r="8" spans="1:6" s="144" customFormat="1" ht="20.100000000000001" customHeight="1">
      <c r="A8" s="60" t="s">
        <v>797</v>
      </c>
      <c r="B8" s="243">
        <v>47</v>
      </c>
      <c r="C8" s="390">
        <v>23</v>
      </c>
      <c r="D8" s="243">
        <v>24</v>
      </c>
      <c r="E8" s="151">
        <f t="shared" si="1"/>
        <v>48.94</v>
      </c>
      <c r="F8" s="151">
        <f t="shared" si="0"/>
        <v>95.83</v>
      </c>
    </row>
    <row r="9" spans="1:6" s="144" customFormat="1" ht="20.100000000000001" customHeight="1">
      <c r="A9" s="60" t="s">
        <v>798</v>
      </c>
      <c r="B9" s="243"/>
      <c r="C9" s="390"/>
      <c r="D9" s="243"/>
      <c r="E9" s="151"/>
      <c r="F9" s="151"/>
    </row>
    <row r="10" spans="1:6" s="145" customFormat="1" ht="20.100000000000001" customHeight="1">
      <c r="A10" s="57" t="s">
        <v>804</v>
      </c>
      <c r="B10" s="244">
        <f>SUM(B11:B15)</f>
        <v>35400</v>
      </c>
      <c r="C10" s="244">
        <f>SUM(C11:C15)</f>
        <v>23573</v>
      </c>
      <c r="D10" s="244">
        <f>SUM(D11:D15)</f>
        <v>21569</v>
      </c>
      <c r="E10" s="151">
        <f t="shared" si="1"/>
        <v>66.59</v>
      </c>
      <c r="F10" s="151">
        <f t="shared" si="0"/>
        <v>109.29</v>
      </c>
    </row>
    <row r="11" spans="1:6" s="144" customFormat="1" ht="20.100000000000001" customHeight="1">
      <c r="A11" s="60" t="s">
        <v>799</v>
      </c>
      <c r="B11" s="243">
        <v>35101</v>
      </c>
      <c r="C11" s="390">
        <v>23573</v>
      </c>
      <c r="D11" s="243">
        <v>21569</v>
      </c>
      <c r="E11" s="151">
        <f t="shared" si="1"/>
        <v>67.16</v>
      </c>
      <c r="F11" s="151">
        <f t="shared" si="0"/>
        <v>109.29</v>
      </c>
    </row>
    <row r="12" spans="1:6" s="144" customFormat="1" ht="20.100000000000001" customHeight="1">
      <c r="A12" s="60" t="s">
        <v>800</v>
      </c>
      <c r="B12" s="243"/>
      <c r="C12" s="390"/>
      <c r="D12" s="243"/>
      <c r="E12" s="151"/>
      <c r="F12" s="151"/>
    </row>
    <row r="13" spans="1:6" s="144" customFormat="1" ht="20.100000000000001" customHeight="1">
      <c r="A13" s="60" t="s">
        <v>801</v>
      </c>
      <c r="B13" s="243">
        <v>299</v>
      </c>
      <c r="C13" s="390"/>
      <c r="D13" s="243"/>
      <c r="E13" s="151"/>
      <c r="F13" s="151"/>
    </row>
    <row r="14" spans="1:6" s="144" customFormat="1" ht="20.100000000000001" customHeight="1">
      <c r="A14" s="60" t="s">
        <v>802</v>
      </c>
      <c r="B14" s="243"/>
      <c r="C14" s="390"/>
      <c r="D14" s="243"/>
      <c r="E14" s="151"/>
      <c r="F14" s="151"/>
    </row>
    <row r="15" spans="1:6" s="144" customFormat="1" ht="20.100000000000001" customHeight="1">
      <c r="A15" s="60" t="s">
        <v>803</v>
      </c>
      <c r="B15" s="243"/>
      <c r="C15" s="390"/>
      <c r="D15" s="243"/>
      <c r="E15" s="151"/>
      <c r="F15" s="151"/>
    </row>
    <row r="16" spans="1:6" s="145" customFormat="1" ht="19.5" customHeight="1">
      <c r="A16" s="57" t="s">
        <v>805</v>
      </c>
      <c r="B16" s="244">
        <f>SUM(B17:B18)</f>
        <v>1</v>
      </c>
      <c r="C16" s="244">
        <f>SUM(C17:C18)</f>
        <v>1</v>
      </c>
      <c r="D16" s="244">
        <f>SUM(D17:D18)</f>
        <v>9</v>
      </c>
      <c r="E16" s="151">
        <f t="shared" si="1"/>
        <v>100</v>
      </c>
      <c r="F16" s="151">
        <f t="shared" si="0"/>
        <v>11.11</v>
      </c>
    </row>
    <row r="17" spans="1:6" s="144" customFormat="1" ht="20.100000000000001" customHeight="1">
      <c r="A17" s="60" t="s">
        <v>806</v>
      </c>
      <c r="B17" s="243">
        <v>1</v>
      </c>
      <c r="C17" s="390">
        <v>1</v>
      </c>
      <c r="D17" s="243"/>
      <c r="E17" s="151">
        <f t="shared" si="1"/>
        <v>100</v>
      </c>
      <c r="F17" s="151"/>
    </row>
    <row r="18" spans="1:6" s="144" customFormat="1" ht="20.100000000000001" customHeight="1">
      <c r="A18" s="60" t="s">
        <v>807</v>
      </c>
      <c r="B18" s="243"/>
      <c r="C18" s="390"/>
      <c r="D18" s="243">
        <v>9</v>
      </c>
      <c r="E18" s="151"/>
      <c r="F18" s="151">
        <f t="shared" si="0"/>
        <v>0</v>
      </c>
    </row>
    <row r="19" spans="1:6" s="145" customFormat="1" ht="18.75" customHeight="1">
      <c r="A19" s="57" t="s">
        <v>808</v>
      </c>
      <c r="B19" s="244">
        <f>SUM(B20:B22)</f>
        <v>0</v>
      </c>
      <c r="C19" s="391"/>
      <c r="D19" s="244">
        <f>SUM(D20:D22)</f>
        <v>0</v>
      </c>
      <c r="E19" s="151"/>
      <c r="F19" s="151"/>
    </row>
    <row r="20" spans="1:6" s="144" customFormat="1" ht="20.100000000000001" customHeight="1">
      <c r="A20" s="60" t="s">
        <v>814</v>
      </c>
      <c r="B20" s="243"/>
      <c r="C20" s="390"/>
      <c r="D20" s="243"/>
      <c r="E20" s="151"/>
      <c r="F20" s="151"/>
    </row>
    <row r="21" spans="1:6" s="144" customFormat="1" ht="20.100000000000001" customHeight="1">
      <c r="A21" s="60" t="s">
        <v>815</v>
      </c>
      <c r="B21" s="243"/>
      <c r="C21" s="390"/>
      <c r="D21" s="243"/>
      <c r="E21" s="151"/>
      <c r="F21" s="151"/>
    </row>
    <row r="22" spans="1:6" s="144" customFormat="1" ht="20.100000000000001" customHeight="1">
      <c r="A22" s="60" t="s">
        <v>816</v>
      </c>
      <c r="B22" s="243"/>
      <c r="C22" s="390"/>
      <c r="D22" s="243"/>
      <c r="E22" s="151"/>
      <c r="F22" s="151"/>
    </row>
    <row r="23" spans="1:6" s="145" customFormat="1" ht="20.100000000000001" customHeight="1">
      <c r="A23" s="57" t="s">
        <v>809</v>
      </c>
      <c r="B23" s="244">
        <f>SUM(B24)</f>
        <v>0</v>
      </c>
      <c r="C23" s="391"/>
      <c r="D23" s="244">
        <f>SUM(D24)</f>
        <v>0</v>
      </c>
      <c r="E23" s="151"/>
      <c r="F23" s="151"/>
    </row>
    <row r="24" spans="1:6" s="144" customFormat="1" ht="20.100000000000001" customHeight="1">
      <c r="A24" s="60" t="s">
        <v>817</v>
      </c>
      <c r="B24" s="243"/>
      <c r="C24" s="390"/>
      <c r="D24" s="243"/>
      <c r="E24" s="151"/>
      <c r="F24" s="151"/>
    </row>
    <row r="25" spans="1:6" s="145" customFormat="1" ht="20.100000000000001" customHeight="1">
      <c r="A25" s="57" t="s">
        <v>810</v>
      </c>
      <c r="B25" s="244">
        <f>SUM(B26)</f>
        <v>0</v>
      </c>
      <c r="C25" s="391"/>
      <c r="D25" s="244">
        <f>SUM(D26)</f>
        <v>0</v>
      </c>
      <c r="E25" s="151"/>
      <c r="F25" s="151"/>
    </row>
    <row r="26" spans="1:6" s="144" customFormat="1" ht="18.75" customHeight="1">
      <c r="A26" s="60" t="s">
        <v>818</v>
      </c>
      <c r="B26" s="243"/>
      <c r="C26" s="390"/>
      <c r="D26" s="243"/>
      <c r="E26" s="151"/>
      <c r="F26" s="151"/>
    </row>
    <row r="27" spans="1:6" s="145" customFormat="1" ht="20.100000000000001" customHeight="1">
      <c r="A27" s="57" t="s">
        <v>811</v>
      </c>
      <c r="B27" s="244">
        <f>SUM(B28:B30)</f>
        <v>46507</v>
      </c>
      <c r="C27" s="244">
        <f>SUM(C28:C30)</f>
        <v>45652</v>
      </c>
      <c r="D27" s="244">
        <f>SUM(D28:D30)</f>
        <v>810</v>
      </c>
      <c r="E27" s="151">
        <f t="shared" si="1"/>
        <v>98.16</v>
      </c>
      <c r="F27" s="151">
        <f t="shared" si="0"/>
        <v>5636.05</v>
      </c>
    </row>
    <row r="28" spans="1:6" s="144" customFormat="1" ht="20.100000000000001" customHeight="1">
      <c r="A28" s="60" t="s">
        <v>820</v>
      </c>
      <c r="B28" s="243">
        <v>45000</v>
      </c>
      <c r="C28" s="390">
        <v>45000</v>
      </c>
      <c r="D28" s="243">
        <v>-1</v>
      </c>
      <c r="E28" s="151">
        <f t="shared" si="1"/>
        <v>100</v>
      </c>
      <c r="F28" s="151">
        <f t="shared" si="0"/>
        <v>-4500000</v>
      </c>
    </row>
    <row r="29" spans="1:6" s="144" customFormat="1" ht="20.100000000000001" customHeight="1">
      <c r="A29" s="60" t="s">
        <v>819</v>
      </c>
      <c r="B29" s="243"/>
      <c r="C29" s="390"/>
      <c r="D29" s="243"/>
      <c r="E29" s="151"/>
      <c r="F29" s="151"/>
    </row>
    <row r="30" spans="1:6" s="144" customFormat="1" ht="20.100000000000001" customHeight="1">
      <c r="A30" s="60" t="s">
        <v>990</v>
      </c>
      <c r="B30" s="243">
        <v>1507</v>
      </c>
      <c r="C30" s="390">
        <v>652</v>
      </c>
      <c r="D30" s="243">
        <v>811</v>
      </c>
      <c r="E30" s="151">
        <f t="shared" si="1"/>
        <v>43.26</v>
      </c>
      <c r="F30" s="151">
        <f t="shared" si="0"/>
        <v>80.39</v>
      </c>
    </row>
    <row r="31" spans="1:6" s="145" customFormat="1" ht="20.100000000000001" customHeight="1">
      <c r="A31" s="57" t="s">
        <v>812</v>
      </c>
      <c r="B31" s="244">
        <v>760</v>
      </c>
      <c r="C31" s="391">
        <v>760</v>
      </c>
      <c r="D31" s="244">
        <v>21</v>
      </c>
      <c r="E31" s="151">
        <f t="shared" si="1"/>
        <v>100</v>
      </c>
      <c r="F31" s="151">
        <f t="shared" si="0"/>
        <v>3619.05</v>
      </c>
    </row>
    <row r="32" spans="1:6" s="145" customFormat="1" ht="20.100000000000001" customHeight="1">
      <c r="A32" s="57" t="s">
        <v>813</v>
      </c>
      <c r="B32" s="87">
        <v>49</v>
      </c>
      <c r="C32" s="391">
        <v>49</v>
      </c>
      <c r="D32" s="244">
        <v>11</v>
      </c>
      <c r="E32" s="151">
        <f t="shared" si="1"/>
        <v>100</v>
      </c>
      <c r="F32" s="151">
        <f t="shared" si="0"/>
        <v>445.45</v>
      </c>
    </row>
    <row r="33" spans="1:6" s="145" customFormat="1" ht="20.100000000000001" customHeight="1">
      <c r="A33" s="414" t="s">
        <v>1066</v>
      </c>
      <c r="B33" s="391">
        <v>7352</v>
      </c>
      <c r="C33" s="391">
        <v>5031</v>
      </c>
      <c r="D33" s="391"/>
      <c r="E33" s="151">
        <f t="shared" si="1"/>
        <v>68.430000000000007</v>
      </c>
      <c r="F33" s="151"/>
    </row>
    <row r="34" spans="1:6" s="145" customFormat="1" ht="20.100000000000001" customHeight="1">
      <c r="A34" s="152" t="s">
        <v>612</v>
      </c>
      <c r="B34" s="87">
        <f>B4+B7+B10+B16+B19+B23+B25+B27+B31+B32+B33</f>
        <v>90129</v>
      </c>
      <c r="C34" s="87">
        <f t="shared" ref="C34:D34" si="2">C4+C7+C10+C16+C19+C23+C25+C27+C31+C32+C33</f>
        <v>75102</v>
      </c>
      <c r="D34" s="87">
        <f t="shared" si="2"/>
        <v>22515</v>
      </c>
      <c r="E34" s="151">
        <f t="shared" si="1"/>
        <v>83.33</v>
      </c>
      <c r="F34" s="151">
        <f t="shared" si="0"/>
        <v>333.56</v>
      </c>
    </row>
    <row r="35" spans="1:6" s="145" customFormat="1" ht="20.100000000000001" customHeight="1">
      <c r="A35" s="153" t="s">
        <v>64</v>
      </c>
      <c r="B35" s="87"/>
      <c r="C35" s="391">
        <v>315</v>
      </c>
      <c r="D35" s="244"/>
      <c r="E35" s="151"/>
      <c r="F35" s="151"/>
    </row>
    <row r="36" spans="1:6" s="145" customFormat="1" ht="20.100000000000001" customHeight="1">
      <c r="A36" s="153" t="s">
        <v>65</v>
      </c>
      <c r="B36" s="87"/>
      <c r="C36" s="391">
        <f>SUM(C37:C39)</f>
        <v>85970</v>
      </c>
      <c r="D36" s="244">
        <f>SUM(D37:D39)</f>
        <v>16786</v>
      </c>
      <c r="E36" s="151"/>
      <c r="F36" s="151">
        <f t="shared" si="0"/>
        <v>512.15</v>
      </c>
    </row>
    <row r="37" spans="1:6" s="144" customFormat="1" ht="20.100000000000001" customHeight="1">
      <c r="A37" s="154" t="s">
        <v>613</v>
      </c>
      <c r="B37" s="84"/>
      <c r="C37" s="390">
        <v>70943</v>
      </c>
      <c r="D37" s="243">
        <v>15333</v>
      </c>
      <c r="E37" s="151"/>
      <c r="F37" s="151">
        <f t="shared" si="0"/>
        <v>462.68</v>
      </c>
    </row>
    <row r="38" spans="1:6" s="144" customFormat="1" ht="18" customHeight="1">
      <c r="A38" s="154" t="s">
        <v>614</v>
      </c>
      <c r="B38" s="84"/>
      <c r="C38" s="390"/>
      <c r="D38" s="243"/>
      <c r="E38" s="151"/>
      <c r="F38" s="151"/>
    </row>
    <row r="39" spans="1:6" s="144" customFormat="1" ht="20.100000000000001" customHeight="1">
      <c r="A39" s="154" t="s">
        <v>615</v>
      </c>
      <c r="B39" s="84"/>
      <c r="C39" s="390">
        <v>15027</v>
      </c>
      <c r="D39" s="243">
        <v>1453</v>
      </c>
      <c r="E39" s="151"/>
      <c r="F39" s="151">
        <f t="shared" si="0"/>
        <v>1034.21</v>
      </c>
    </row>
    <row r="40" spans="1:6" s="145" customFormat="1" ht="18.75" customHeight="1">
      <c r="A40" s="152" t="s">
        <v>74</v>
      </c>
      <c r="B40" s="391">
        <f>SUM(B34:B36)</f>
        <v>90129</v>
      </c>
      <c r="C40" s="391">
        <f>SUM(C34:C36)</f>
        <v>161387</v>
      </c>
      <c r="D40" s="391">
        <f>SUM(D34:D36)</f>
        <v>39301</v>
      </c>
      <c r="E40" s="151"/>
      <c r="F40" s="151">
        <f t="shared" si="0"/>
        <v>410.64</v>
      </c>
    </row>
  </sheetData>
  <mergeCells count="1">
    <mergeCell ref="A1:F1"/>
  </mergeCells>
  <phoneticPr fontId="78" type="noConversion"/>
  <pageMargins left="0.82677165354330717" right="0.70866141732283472" top="0.62" bottom="0.55000000000000004" header="0.31496062992125984" footer="0.31496062992125984"/>
  <pageSetup paperSize="9" scale="90" firstPageNumber="42" orientation="portrait" r:id="rId1"/>
  <headerFooter>
    <oddFooter>&amp;C第 &amp;P-1 页，共 &amp;N-1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WVC35"/>
  <sheetViews>
    <sheetView showZeros="0" workbookViewId="0">
      <selection activeCell="F19" sqref="F19:F25"/>
    </sheetView>
  </sheetViews>
  <sheetFormatPr defaultColWidth="9" defaultRowHeight="13.5"/>
  <cols>
    <col min="1" max="1" width="39.5" style="127" customWidth="1"/>
    <col min="2" max="3" width="11.5" style="127" customWidth="1"/>
    <col min="4" max="4" width="9.5" style="127" hidden="1" customWidth="1"/>
    <col min="5" max="5" width="10.5" style="128" customWidth="1"/>
    <col min="6" max="6" width="11" style="128" customWidth="1"/>
    <col min="7" max="245" width="9" style="127"/>
    <col min="246" max="246" width="44.25" style="127" customWidth="1"/>
    <col min="247" max="248" width="13.25" style="127" customWidth="1"/>
    <col min="249" max="249" width="10.375" style="127" customWidth="1"/>
    <col min="250" max="250" width="12.125" style="127" customWidth="1"/>
    <col min="251" max="251" width="9" style="127" hidden="1" customWidth="1"/>
    <col min="252" max="501" width="9" style="127"/>
    <col min="502" max="502" width="44.25" style="127" customWidth="1"/>
    <col min="503" max="504" width="13.25" style="127" customWidth="1"/>
    <col min="505" max="505" width="10.375" style="127" customWidth="1"/>
    <col min="506" max="506" width="12.125" style="127" customWidth="1"/>
    <col min="507" max="507" width="9" style="127" hidden="1" customWidth="1"/>
    <col min="508" max="757" width="9" style="127"/>
    <col min="758" max="758" width="44.25" style="127" customWidth="1"/>
    <col min="759" max="760" width="13.25" style="127" customWidth="1"/>
    <col min="761" max="761" width="10.375" style="127" customWidth="1"/>
    <col min="762" max="762" width="12.125" style="127" customWidth="1"/>
    <col min="763" max="763" width="9" style="127" hidden="1" customWidth="1"/>
    <col min="764" max="1013" width="9" style="127"/>
    <col min="1014" max="1014" width="44.25" style="127" customWidth="1"/>
    <col min="1015" max="1016" width="13.25" style="127" customWidth="1"/>
    <col min="1017" max="1017" width="10.375" style="127" customWidth="1"/>
    <col min="1018" max="1018" width="12.125" style="127" customWidth="1"/>
    <col min="1019" max="1019" width="9" style="127" hidden="1" customWidth="1"/>
    <col min="1020" max="1269" width="9" style="127"/>
    <col min="1270" max="1270" width="44.25" style="127" customWidth="1"/>
    <col min="1271" max="1272" width="13.25" style="127" customWidth="1"/>
    <col min="1273" max="1273" width="10.375" style="127" customWidth="1"/>
    <col min="1274" max="1274" width="12.125" style="127" customWidth="1"/>
    <col min="1275" max="1275" width="9" style="127" hidden="1" customWidth="1"/>
    <col min="1276" max="1525" width="9" style="127"/>
    <col min="1526" max="1526" width="44.25" style="127" customWidth="1"/>
    <col min="1527" max="1528" width="13.25" style="127" customWidth="1"/>
    <col min="1529" max="1529" width="10.375" style="127" customWidth="1"/>
    <col min="1530" max="1530" width="12.125" style="127" customWidth="1"/>
    <col min="1531" max="1531" width="9" style="127" hidden="1" customWidth="1"/>
    <col min="1532" max="1781" width="9" style="127"/>
    <col min="1782" max="1782" width="44.25" style="127" customWidth="1"/>
    <col min="1783" max="1784" width="13.25" style="127" customWidth="1"/>
    <col min="1785" max="1785" width="10.375" style="127" customWidth="1"/>
    <col min="1786" max="1786" width="12.125" style="127" customWidth="1"/>
    <col min="1787" max="1787" width="9" style="127" hidden="1" customWidth="1"/>
    <col min="1788" max="2037" width="9" style="127"/>
    <col min="2038" max="2038" width="44.25" style="127" customWidth="1"/>
    <col min="2039" max="2040" width="13.25" style="127" customWidth="1"/>
    <col min="2041" max="2041" width="10.375" style="127" customWidth="1"/>
    <col min="2042" max="2042" width="12.125" style="127" customWidth="1"/>
    <col min="2043" max="2043" width="9" style="127" hidden="1" customWidth="1"/>
    <col min="2044" max="2293" width="9" style="127"/>
    <col min="2294" max="2294" width="44.25" style="127" customWidth="1"/>
    <col min="2295" max="2296" width="13.25" style="127" customWidth="1"/>
    <col min="2297" max="2297" width="10.375" style="127" customWidth="1"/>
    <col min="2298" max="2298" width="12.125" style="127" customWidth="1"/>
    <col min="2299" max="2299" width="9" style="127" hidden="1" customWidth="1"/>
    <col min="2300" max="2549" width="9" style="127"/>
    <col min="2550" max="2550" width="44.25" style="127" customWidth="1"/>
    <col min="2551" max="2552" width="13.25" style="127" customWidth="1"/>
    <col min="2553" max="2553" width="10.375" style="127" customWidth="1"/>
    <col min="2554" max="2554" width="12.125" style="127" customWidth="1"/>
    <col min="2555" max="2555" width="9" style="127" hidden="1" customWidth="1"/>
    <col min="2556" max="2805" width="9" style="127"/>
    <col min="2806" max="2806" width="44.25" style="127" customWidth="1"/>
    <col min="2807" max="2808" width="13.25" style="127" customWidth="1"/>
    <col min="2809" max="2809" width="10.375" style="127" customWidth="1"/>
    <col min="2810" max="2810" width="12.125" style="127" customWidth="1"/>
    <col min="2811" max="2811" width="9" style="127" hidden="1" customWidth="1"/>
    <col min="2812" max="3061" width="9" style="127"/>
    <col min="3062" max="3062" width="44.25" style="127" customWidth="1"/>
    <col min="3063" max="3064" width="13.25" style="127" customWidth="1"/>
    <col min="3065" max="3065" width="10.375" style="127" customWidth="1"/>
    <col min="3066" max="3066" width="12.125" style="127" customWidth="1"/>
    <col min="3067" max="3067" width="9" style="127" hidden="1" customWidth="1"/>
    <col min="3068" max="3317" width="9" style="127"/>
    <col min="3318" max="3318" width="44.25" style="127" customWidth="1"/>
    <col min="3319" max="3320" width="13.25" style="127" customWidth="1"/>
    <col min="3321" max="3321" width="10.375" style="127" customWidth="1"/>
    <col min="3322" max="3322" width="12.125" style="127" customWidth="1"/>
    <col min="3323" max="3323" width="9" style="127" hidden="1" customWidth="1"/>
    <col min="3324" max="3573" width="9" style="127"/>
    <col min="3574" max="3574" width="44.25" style="127" customWidth="1"/>
    <col min="3575" max="3576" width="13.25" style="127" customWidth="1"/>
    <col min="3577" max="3577" width="10.375" style="127" customWidth="1"/>
    <col min="3578" max="3578" width="12.125" style="127" customWidth="1"/>
    <col min="3579" max="3579" width="9" style="127" hidden="1" customWidth="1"/>
    <col min="3580" max="3829" width="9" style="127"/>
    <col min="3830" max="3830" width="44.25" style="127" customWidth="1"/>
    <col min="3831" max="3832" width="13.25" style="127" customWidth="1"/>
    <col min="3833" max="3833" width="10.375" style="127" customWidth="1"/>
    <col min="3834" max="3834" width="12.125" style="127" customWidth="1"/>
    <col min="3835" max="3835" width="9" style="127" hidden="1" customWidth="1"/>
    <col min="3836" max="4085" width="9" style="127"/>
    <col min="4086" max="4086" width="44.25" style="127" customWidth="1"/>
    <col min="4087" max="4088" width="13.25" style="127" customWidth="1"/>
    <col min="4089" max="4089" width="10.375" style="127" customWidth="1"/>
    <col min="4090" max="4090" width="12.125" style="127" customWidth="1"/>
    <col min="4091" max="4091" width="9" style="127" hidden="1" customWidth="1"/>
    <col min="4092" max="4341" width="9" style="127"/>
    <col min="4342" max="4342" width="44.25" style="127" customWidth="1"/>
    <col min="4343" max="4344" width="13.25" style="127" customWidth="1"/>
    <col min="4345" max="4345" width="10.375" style="127" customWidth="1"/>
    <col min="4346" max="4346" width="12.125" style="127" customWidth="1"/>
    <col min="4347" max="4347" width="9" style="127" hidden="1" customWidth="1"/>
    <col min="4348" max="4597" width="9" style="127"/>
    <col min="4598" max="4598" width="44.25" style="127" customWidth="1"/>
    <col min="4599" max="4600" width="13.25" style="127" customWidth="1"/>
    <col min="4601" max="4601" width="10.375" style="127" customWidth="1"/>
    <col min="4602" max="4602" width="12.125" style="127" customWidth="1"/>
    <col min="4603" max="4603" width="9" style="127" hidden="1" customWidth="1"/>
    <col min="4604" max="4853" width="9" style="127"/>
    <col min="4854" max="4854" width="44.25" style="127" customWidth="1"/>
    <col min="4855" max="4856" width="13.25" style="127" customWidth="1"/>
    <col min="4857" max="4857" width="10.375" style="127" customWidth="1"/>
    <col min="4858" max="4858" width="12.125" style="127" customWidth="1"/>
    <col min="4859" max="4859" width="9" style="127" hidden="1" customWidth="1"/>
    <col min="4860" max="5109" width="9" style="127"/>
    <col min="5110" max="5110" width="44.25" style="127" customWidth="1"/>
    <col min="5111" max="5112" width="13.25" style="127" customWidth="1"/>
    <col min="5113" max="5113" width="10.375" style="127" customWidth="1"/>
    <col min="5114" max="5114" width="12.125" style="127" customWidth="1"/>
    <col min="5115" max="5115" width="9" style="127" hidden="1" customWidth="1"/>
    <col min="5116" max="5365" width="9" style="127"/>
    <col min="5366" max="5366" width="44.25" style="127" customWidth="1"/>
    <col min="5367" max="5368" width="13.25" style="127" customWidth="1"/>
    <col min="5369" max="5369" width="10.375" style="127" customWidth="1"/>
    <col min="5370" max="5370" width="12.125" style="127" customWidth="1"/>
    <col min="5371" max="5371" width="9" style="127" hidden="1" customWidth="1"/>
    <col min="5372" max="5621" width="9" style="127"/>
    <col min="5622" max="5622" width="44.25" style="127" customWidth="1"/>
    <col min="5623" max="5624" width="13.25" style="127" customWidth="1"/>
    <col min="5625" max="5625" width="10.375" style="127" customWidth="1"/>
    <col min="5626" max="5626" width="12.125" style="127" customWidth="1"/>
    <col min="5627" max="5627" width="9" style="127" hidden="1" customWidth="1"/>
    <col min="5628" max="5877" width="9" style="127"/>
    <col min="5878" max="5878" width="44.25" style="127" customWidth="1"/>
    <col min="5879" max="5880" width="13.25" style="127" customWidth="1"/>
    <col min="5881" max="5881" width="10.375" style="127" customWidth="1"/>
    <col min="5882" max="5882" width="12.125" style="127" customWidth="1"/>
    <col min="5883" max="5883" width="9" style="127" hidden="1" customWidth="1"/>
    <col min="5884" max="6133" width="9" style="127"/>
    <col min="6134" max="6134" width="44.25" style="127" customWidth="1"/>
    <col min="6135" max="6136" width="13.25" style="127" customWidth="1"/>
    <col min="6137" max="6137" width="10.375" style="127" customWidth="1"/>
    <col min="6138" max="6138" width="12.125" style="127" customWidth="1"/>
    <col min="6139" max="6139" width="9" style="127" hidden="1" customWidth="1"/>
    <col min="6140" max="6389" width="9" style="127"/>
    <col min="6390" max="6390" width="44.25" style="127" customWidth="1"/>
    <col min="6391" max="6392" width="13.25" style="127" customWidth="1"/>
    <col min="6393" max="6393" width="10.375" style="127" customWidth="1"/>
    <col min="6394" max="6394" width="12.125" style="127" customWidth="1"/>
    <col min="6395" max="6395" width="9" style="127" hidden="1" customWidth="1"/>
    <col min="6396" max="6645" width="9" style="127"/>
    <col min="6646" max="6646" width="44.25" style="127" customWidth="1"/>
    <col min="6647" max="6648" width="13.25" style="127" customWidth="1"/>
    <col min="6649" max="6649" width="10.375" style="127" customWidth="1"/>
    <col min="6650" max="6650" width="12.125" style="127" customWidth="1"/>
    <col min="6651" max="6651" width="9" style="127" hidden="1" customWidth="1"/>
    <col min="6652" max="6901" width="9" style="127"/>
    <col min="6902" max="6902" width="44.25" style="127" customWidth="1"/>
    <col min="6903" max="6904" width="13.25" style="127" customWidth="1"/>
    <col min="6905" max="6905" width="10.375" style="127" customWidth="1"/>
    <col min="6906" max="6906" width="12.125" style="127" customWidth="1"/>
    <col min="6907" max="6907" width="9" style="127" hidden="1" customWidth="1"/>
    <col min="6908" max="7157" width="9" style="127"/>
    <col min="7158" max="7158" width="44.25" style="127" customWidth="1"/>
    <col min="7159" max="7160" width="13.25" style="127" customWidth="1"/>
    <col min="7161" max="7161" width="10.375" style="127" customWidth="1"/>
    <col min="7162" max="7162" width="12.125" style="127" customWidth="1"/>
    <col min="7163" max="7163" width="9" style="127" hidden="1" customWidth="1"/>
    <col min="7164" max="7413" width="9" style="127"/>
    <col min="7414" max="7414" width="44.25" style="127" customWidth="1"/>
    <col min="7415" max="7416" width="13.25" style="127" customWidth="1"/>
    <col min="7417" max="7417" width="10.375" style="127" customWidth="1"/>
    <col min="7418" max="7418" width="12.125" style="127" customWidth="1"/>
    <col min="7419" max="7419" width="9" style="127" hidden="1" customWidth="1"/>
    <col min="7420" max="7669" width="9" style="127"/>
    <col min="7670" max="7670" width="44.25" style="127" customWidth="1"/>
    <col min="7671" max="7672" width="13.25" style="127" customWidth="1"/>
    <col min="7673" max="7673" width="10.375" style="127" customWidth="1"/>
    <col min="7674" max="7674" width="12.125" style="127" customWidth="1"/>
    <col min="7675" max="7675" width="9" style="127" hidden="1" customWidth="1"/>
    <col min="7676" max="7925" width="9" style="127"/>
    <col min="7926" max="7926" width="44.25" style="127" customWidth="1"/>
    <col min="7927" max="7928" width="13.25" style="127" customWidth="1"/>
    <col min="7929" max="7929" width="10.375" style="127" customWidth="1"/>
    <col min="7930" max="7930" width="12.125" style="127" customWidth="1"/>
    <col min="7931" max="7931" width="9" style="127" hidden="1" customWidth="1"/>
    <col min="7932" max="8181" width="9" style="127"/>
    <col min="8182" max="8182" width="44.25" style="127" customWidth="1"/>
    <col min="8183" max="8184" width="13.25" style="127" customWidth="1"/>
    <col min="8185" max="8185" width="10.375" style="127" customWidth="1"/>
    <col min="8186" max="8186" width="12.125" style="127" customWidth="1"/>
    <col min="8187" max="8187" width="9" style="127" hidden="1" customWidth="1"/>
    <col min="8188" max="8437" width="9" style="127"/>
    <col min="8438" max="8438" width="44.25" style="127" customWidth="1"/>
    <col min="8439" max="8440" width="13.25" style="127" customWidth="1"/>
    <col min="8441" max="8441" width="10.375" style="127" customWidth="1"/>
    <col min="8442" max="8442" width="12.125" style="127" customWidth="1"/>
    <col min="8443" max="8443" width="9" style="127" hidden="1" customWidth="1"/>
    <col min="8444" max="8693" width="9" style="127"/>
    <col min="8694" max="8694" width="44.25" style="127" customWidth="1"/>
    <col min="8695" max="8696" width="13.25" style="127" customWidth="1"/>
    <col min="8697" max="8697" width="10.375" style="127" customWidth="1"/>
    <col min="8698" max="8698" width="12.125" style="127" customWidth="1"/>
    <col min="8699" max="8699" width="9" style="127" hidden="1" customWidth="1"/>
    <col min="8700" max="8949" width="9" style="127"/>
    <col min="8950" max="8950" width="44.25" style="127" customWidth="1"/>
    <col min="8951" max="8952" width="13.25" style="127" customWidth="1"/>
    <col min="8953" max="8953" width="10.375" style="127" customWidth="1"/>
    <col min="8954" max="8954" width="12.125" style="127" customWidth="1"/>
    <col min="8955" max="8955" width="9" style="127" hidden="1" customWidth="1"/>
    <col min="8956" max="9205" width="9" style="127"/>
    <col min="9206" max="9206" width="44.25" style="127" customWidth="1"/>
    <col min="9207" max="9208" width="13.25" style="127" customWidth="1"/>
    <col min="9209" max="9209" width="10.375" style="127" customWidth="1"/>
    <col min="9210" max="9210" width="12.125" style="127" customWidth="1"/>
    <col min="9211" max="9211" width="9" style="127" hidden="1" customWidth="1"/>
    <col min="9212" max="9461" width="9" style="127"/>
    <col min="9462" max="9462" width="44.25" style="127" customWidth="1"/>
    <col min="9463" max="9464" width="13.25" style="127" customWidth="1"/>
    <col min="9465" max="9465" width="10.375" style="127" customWidth="1"/>
    <col min="9466" max="9466" width="12.125" style="127" customWidth="1"/>
    <col min="9467" max="9467" width="9" style="127" hidden="1" customWidth="1"/>
    <col min="9468" max="9717" width="9" style="127"/>
    <col min="9718" max="9718" width="44.25" style="127" customWidth="1"/>
    <col min="9719" max="9720" width="13.25" style="127" customWidth="1"/>
    <col min="9721" max="9721" width="10.375" style="127" customWidth="1"/>
    <col min="9722" max="9722" width="12.125" style="127" customWidth="1"/>
    <col min="9723" max="9723" width="9" style="127" hidden="1" customWidth="1"/>
    <col min="9724" max="9973" width="9" style="127"/>
    <col min="9974" max="9974" width="44.25" style="127" customWidth="1"/>
    <col min="9975" max="9976" width="13.25" style="127" customWidth="1"/>
    <col min="9977" max="9977" width="10.375" style="127" customWidth="1"/>
    <col min="9978" max="9978" width="12.125" style="127" customWidth="1"/>
    <col min="9979" max="9979" width="9" style="127" hidden="1" customWidth="1"/>
    <col min="9980" max="10229" width="9" style="127"/>
    <col min="10230" max="10230" width="44.25" style="127" customWidth="1"/>
    <col min="10231" max="10232" width="13.25" style="127" customWidth="1"/>
    <col min="10233" max="10233" width="10.375" style="127" customWidth="1"/>
    <col min="10234" max="10234" width="12.125" style="127" customWidth="1"/>
    <col min="10235" max="10235" width="9" style="127" hidden="1" customWidth="1"/>
    <col min="10236" max="10485" width="9" style="127"/>
    <col min="10486" max="10486" width="44.25" style="127" customWidth="1"/>
    <col min="10487" max="10488" width="13.25" style="127" customWidth="1"/>
    <col min="10489" max="10489" width="10.375" style="127" customWidth="1"/>
    <col min="10490" max="10490" width="12.125" style="127" customWidth="1"/>
    <col min="10491" max="10491" width="9" style="127" hidden="1" customWidth="1"/>
    <col min="10492" max="10741" width="9" style="127"/>
    <col min="10742" max="10742" width="44.25" style="127" customWidth="1"/>
    <col min="10743" max="10744" width="13.25" style="127" customWidth="1"/>
    <col min="10745" max="10745" width="10.375" style="127" customWidth="1"/>
    <col min="10746" max="10746" width="12.125" style="127" customWidth="1"/>
    <col min="10747" max="10747" width="9" style="127" hidden="1" customWidth="1"/>
    <col min="10748" max="10997" width="9" style="127"/>
    <col min="10998" max="10998" width="44.25" style="127" customWidth="1"/>
    <col min="10999" max="11000" width="13.25" style="127" customWidth="1"/>
    <col min="11001" max="11001" width="10.375" style="127" customWidth="1"/>
    <col min="11002" max="11002" width="12.125" style="127" customWidth="1"/>
    <col min="11003" max="11003" width="9" style="127" hidden="1" customWidth="1"/>
    <col min="11004" max="11253" width="9" style="127"/>
    <col min="11254" max="11254" width="44.25" style="127" customWidth="1"/>
    <col min="11255" max="11256" width="13.25" style="127" customWidth="1"/>
    <col min="11257" max="11257" width="10.375" style="127" customWidth="1"/>
    <col min="11258" max="11258" width="12.125" style="127" customWidth="1"/>
    <col min="11259" max="11259" width="9" style="127" hidden="1" customWidth="1"/>
    <col min="11260" max="11509" width="9" style="127"/>
    <col min="11510" max="11510" width="44.25" style="127" customWidth="1"/>
    <col min="11511" max="11512" width="13.25" style="127" customWidth="1"/>
    <col min="11513" max="11513" width="10.375" style="127" customWidth="1"/>
    <col min="11514" max="11514" width="12.125" style="127" customWidth="1"/>
    <col min="11515" max="11515" width="9" style="127" hidden="1" customWidth="1"/>
    <col min="11516" max="11765" width="9" style="127"/>
    <col min="11766" max="11766" width="44.25" style="127" customWidth="1"/>
    <col min="11767" max="11768" width="13.25" style="127" customWidth="1"/>
    <col min="11769" max="11769" width="10.375" style="127" customWidth="1"/>
    <col min="11770" max="11770" width="12.125" style="127" customWidth="1"/>
    <col min="11771" max="11771" width="9" style="127" hidden="1" customWidth="1"/>
    <col min="11772" max="12021" width="9" style="127"/>
    <col min="12022" max="12022" width="44.25" style="127" customWidth="1"/>
    <col min="12023" max="12024" width="13.25" style="127" customWidth="1"/>
    <col min="12025" max="12025" width="10.375" style="127" customWidth="1"/>
    <col min="12026" max="12026" width="12.125" style="127" customWidth="1"/>
    <col min="12027" max="12027" width="9" style="127" hidden="1" customWidth="1"/>
    <col min="12028" max="12277" width="9" style="127"/>
    <col min="12278" max="12278" width="44.25" style="127" customWidth="1"/>
    <col min="12279" max="12280" width="13.25" style="127" customWidth="1"/>
    <col min="12281" max="12281" width="10.375" style="127" customWidth="1"/>
    <col min="12282" max="12282" width="12.125" style="127" customWidth="1"/>
    <col min="12283" max="12283" width="9" style="127" hidden="1" customWidth="1"/>
    <col min="12284" max="12533" width="9" style="127"/>
    <col min="12534" max="12534" width="44.25" style="127" customWidth="1"/>
    <col min="12535" max="12536" width="13.25" style="127" customWidth="1"/>
    <col min="12537" max="12537" width="10.375" style="127" customWidth="1"/>
    <col min="12538" max="12538" width="12.125" style="127" customWidth="1"/>
    <col min="12539" max="12539" width="9" style="127" hidden="1" customWidth="1"/>
    <col min="12540" max="12789" width="9" style="127"/>
    <col min="12790" max="12790" width="44.25" style="127" customWidth="1"/>
    <col min="12791" max="12792" width="13.25" style="127" customWidth="1"/>
    <col min="12793" max="12793" width="10.375" style="127" customWidth="1"/>
    <col min="12794" max="12794" width="12.125" style="127" customWidth="1"/>
    <col min="12795" max="12795" width="9" style="127" hidden="1" customWidth="1"/>
    <col min="12796" max="13045" width="9" style="127"/>
    <col min="13046" max="13046" width="44.25" style="127" customWidth="1"/>
    <col min="13047" max="13048" width="13.25" style="127" customWidth="1"/>
    <col min="13049" max="13049" width="10.375" style="127" customWidth="1"/>
    <col min="13050" max="13050" width="12.125" style="127" customWidth="1"/>
    <col min="13051" max="13051" width="9" style="127" hidden="1" customWidth="1"/>
    <col min="13052" max="13301" width="9" style="127"/>
    <col min="13302" max="13302" width="44.25" style="127" customWidth="1"/>
    <col min="13303" max="13304" width="13.25" style="127" customWidth="1"/>
    <col min="13305" max="13305" width="10.375" style="127" customWidth="1"/>
    <col min="13306" max="13306" width="12.125" style="127" customWidth="1"/>
    <col min="13307" max="13307" width="9" style="127" hidden="1" customWidth="1"/>
    <col min="13308" max="13557" width="9" style="127"/>
    <col min="13558" max="13558" width="44.25" style="127" customWidth="1"/>
    <col min="13559" max="13560" width="13.25" style="127" customWidth="1"/>
    <col min="13561" max="13561" width="10.375" style="127" customWidth="1"/>
    <col min="13562" max="13562" width="12.125" style="127" customWidth="1"/>
    <col min="13563" max="13563" width="9" style="127" hidden="1" customWidth="1"/>
    <col min="13564" max="13813" width="9" style="127"/>
    <col min="13814" max="13814" width="44.25" style="127" customWidth="1"/>
    <col min="13815" max="13816" width="13.25" style="127" customWidth="1"/>
    <col min="13817" max="13817" width="10.375" style="127" customWidth="1"/>
    <col min="13818" max="13818" width="12.125" style="127" customWidth="1"/>
    <col min="13819" max="13819" width="9" style="127" hidden="1" customWidth="1"/>
    <col min="13820" max="14069" width="9" style="127"/>
    <col min="14070" max="14070" width="44.25" style="127" customWidth="1"/>
    <col min="14071" max="14072" width="13.25" style="127" customWidth="1"/>
    <col min="14073" max="14073" width="10.375" style="127" customWidth="1"/>
    <col min="14074" max="14074" width="12.125" style="127" customWidth="1"/>
    <col min="14075" max="14075" width="9" style="127" hidden="1" customWidth="1"/>
    <col min="14076" max="14325" width="9" style="127"/>
    <col min="14326" max="14326" width="44.25" style="127" customWidth="1"/>
    <col min="14327" max="14328" width="13.25" style="127" customWidth="1"/>
    <col min="14329" max="14329" width="10.375" style="127" customWidth="1"/>
    <col min="14330" max="14330" width="12.125" style="127" customWidth="1"/>
    <col min="14331" max="14331" width="9" style="127" hidden="1" customWidth="1"/>
    <col min="14332" max="14581" width="9" style="127"/>
    <col min="14582" max="14582" width="44.25" style="127" customWidth="1"/>
    <col min="14583" max="14584" width="13.25" style="127" customWidth="1"/>
    <col min="14585" max="14585" width="10.375" style="127" customWidth="1"/>
    <col min="14586" max="14586" width="12.125" style="127" customWidth="1"/>
    <col min="14587" max="14587" width="9" style="127" hidden="1" customWidth="1"/>
    <col min="14588" max="14837" width="9" style="127"/>
    <col min="14838" max="14838" width="44.25" style="127" customWidth="1"/>
    <col min="14839" max="14840" width="13.25" style="127" customWidth="1"/>
    <col min="14841" max="14841" width="10.375" style="127" customWidth="1"/>
    <col min="14842" max="14842" width="12.125" style="127" customWidth="1"/>
    <col min="14843" max="14843" width="9" style="127" hidden="1" customWidth="1"/>
    <col min="14844" max="15093" width="9" style="127"/>
    <col min="15094" max="15094" width="44.25" style="127" customWidth="1"/>
    <col min="15095" max="15096" width="13.25" style="127" customWidth="1"/>
    <col min="15097" max="15097" width="10.375" style="127" customWidth="1"/>
    <col min="15098" max="15098" width="12.125" style="127" customWidth="1"/>
    <col min="15099" max="15099" width="9" style="127" hidden="1" customWidth="1"/>
    <col min="15100" max="15349" width="9" style="127"/>
    <col min="15350" max="15350" width="44.25" style="127" customWidth="1"/>
    <col min="15351" max="15352" width="13.25" style="127" customWidth="1"/>
    <col min="15353" max="15353" width="10.375" style="127" customWidth="1"/>
    <col min="15354" max="15354" width="12.125" style="127" customWidth="1"/>
    <col min="15355" max="15355" width="9" style="127" hidden="1" customWidth="1"/>
    <col min="15356" max="15605" width="9" style="127"/>
    <col min="15606" max="15606" width="44.25" style="127" customWidth="1"/>
    <col min="15607" max="15608" width="13.25" style="127" customWidth="1"/>
    <col min="15609" max="15609" width="10.375" style="127" customWidth="1"/>
    <col min="15610" max="15610" width="12.125" style="127" customWidth="1"/>
    <col min="15611" max="15611" width="9" style="127" hidden="1" customWidth="1"/>
    <col min="15612" max="15861" width="9" style="127"/>
    <col min="15862" max="15862" width="44.25" style="127" customWidth="1"/>
    <col min="15863" max="15864" width="13.25" style="127" customWidth="1"/>
    <col min="15865" max="15865" width="10.375" style="127" customWidth="1"/>
    <col min="15866" max="15866" width="12.125" style="127" customWidth="1"/>
    <col min="15867" max="15867" width="9" style="127" hidden="1" customWidth="1"/>
    <col min="15868" max="16117" width="9" style="127"/>
    <col min="16118" max="16118" width="44.25" style="127" customWidth="1"/>
    <col min="16119" max="16120" width="13.25" style="127" customWidth="1"/>
    <col min="16121" max="16121" width="10.375" style="127" customWidth="1"/>
    <col min="16122" max="16122" width="12.125" style="127" customWidth="1"/>
    <col min="16123" max="16123" width="9" style="127" hidden="1" customWidth="1"/>
    <col min="16124" max="16384" width="9" style="127"/>
  </cols>
  <sheetData>
    <row r="1" spans="1:6">
      <c r="A1" s="129"/>
    </row>
    <row r="2" spans="1:6" ht="26.25" customHeight="1">
      <c r="A2" s="468" t="s">
        <v>1067</v>
      </c>
      <c r="B2" s="468"/>
      <c r="C2" s="468"/>
      <c r="D2" s="468"/>
      <c r="E2" s="468"/>
      <c r="F2" s="468"/>
    </row>
    <row r="3" spans="1:6" ht="22.5">
      <c r="A3" s="130"/>
      <c r="F3" s="131" t="s">
        <v>0</v>
      </c>
    </row>
    <row r="4" spans="1:6" ht="51.75" customHeight="1">
      <c r="A4" s="81" t="s">
        <v>1</v>
      </c>
      <c r="B4" s="72" t="s">
        <v>2</v>
      </c>
      <c r="C4" s="389" t="s">
        <v>1035</v>
      </c>
      <c r="D4" s="392" t="s">
        <v>1062</v>
      </c>
      <c r="E4" s="72" t="s">
        <v>4</v>
      </c>
      <c r="F4" s="72" t="s">
        <v>5</v>
      </c>
    </row>
    <row r="5" spans="1:6" customFormat="1" ht="18.75" customHeight="1">
      <c r="A5" s="132" t="s">
        <v>590</v>
      </c>
      <c r="B5" s="54"/>
      <c r="C5" s="393"/>
      <c r="D5" s="242"/>
      <c r="E5" s="133"/>
      <c r="F5" s="133"/>
    </row>
    <row r="6" spans="1:6" customFormat="1" ht="18.75" customHeight="1">
      <c r="A6" s="134" t="s">
        <v>591</v>
      </c>
      <c r="B6" s="54"/>
      <c r="C6" s="393"/>
      <c r="D6" s="242"/>
      <c r="E6" s="133"/>
      <c r="F6" s="133"/>
    </row>
    <row r="7" spans="1:6" s="126" customFormat="1" ht="20.100000000000001" customHeight="1">
      <c r="A7" s="135" t="s">
        <v>592</v>
      </c>
      <c r="B7" s="84"/>
      <c r="C7" s="390"/>
      <c r="D7" s="243"/>
      <c r="E7" s="85"/>
      <c r="F7" s="133"/>
    </row>
    <row r="8" spans="1:6" s="126" customFormat="1" ht="20.100000000000001" customHeight="1">
      <c r="A8" s="136" t="s">
        <v>593</v>
      </c>
      <c r="B8" s="84"/>
      <c r="C8" s="390"/>
      <c r="D8" s="243"/>
      <c r="E8" s="85"/>
      <c r="F8" s="133"/>
    </row>
    <row r="9" spans="1:6" s="126" customFormat="1" ht="20.100000000000001" customHeight="1">
      <c r="A9" s="135" t="s">
        <v>595</v>
      </c>
      <c r="B9" s="84"/>
      <c r="C9" s="390"/>
      <c r="D9" s="243"/>
      <c r="E9" s="85"/>
      <c r="F9" s="133"/>
    </row>
    <row r="10" spans="1:6" s="126" customFormat="1" ht="20.100000000000001" customHeight="1">
      <c r="A10" s="135" t="s">
        <v>596</v>
      </c>
      <c r="B10" s="84"/>
      <c r="C10" s="390"/>
      <c r="D10" s="243"/>
      <c r="E10" s="85"/>
      <c r="F10" s="133"/>
    </row>
    <row r="11" spans="1:6" s="126" customFormat="1" ht="20.100000000000001" customHeight="1">
      <c r="A11" s="135" t="s">
        <v>597</v>
      </c>
      <c r="B11" s="84"/>
      <c r="C11" s="390"/>
      <c r="D11" s="243"/>
      <c r="E11" s="85"/>
      <c r="F11" s="133"/>
    </row>
    <row r="12" spans="1:6" s="126" customFormat="1" ht="20.100000000000001" customHeight="1">
      <c r="A12" s="135" t="s">
        <v>598</v>
      </c>
      <c r="B12" s="84"/>
      <c r="C12" s="390"/>
      <c r="D12" s="243"/>
      <c r="E12" s="85"/>
      <c r="F12" s="133"/>
    </row>
    <row r="13" spans="1:6" s="126" customFormat="1" ht="20.100000000000001" customHeight="1">
      <c r="A13" s="135" t="s">
        <v>600</v>
      </c>
      <c r="B13" s="84"/>
      <c r="C13" s="390"/>
      <c r="D13" s="243"/>
      <c r="E13" s="85"/>
      <c r="F13" s="133"/>
    </row>
    <row r="14" spans="1:6" s="126" customFormat="1" ht="20.100000000000001" customHeight="1">
      <c r="A14" s="135" t="s">
        <v>601</v>
      </c>
      <c r="B14" s="84"/>
      <c r="C14" s="390"/>
      <c r="D14" s="243"/>
      <c r="E14" s="85"/>
      <c r="F14" s="133"/>
    </row>
    <row r="15" spans="1:6" s="126" customFormat="1" ht="20.100000000000001" customHeight="1">
      <c r="A15" s="135" t="s">
        <v>603</v>
      </c>
      <c r="B15" s="84"/>
      <c r="C15" s="390"/>
      <c r="D15" s="243"/>
      <c r="E15" s="85"/>
      <c r="F15" s="133"/>
    </row>
    <row r="16" spans="1:6" s="126" customFormat="1" ht="20.100000000000001" customHeight="1">
      <c r="A16" s="135" t="s">
        <v>604</v>
      </c>
      <c r="B16" s="84"/>
      <c r="C16" s="390"/>
      <c r="D16" s="243"/>
      <c r="E16" s="85"/>
      <c r="F16" s="133"/>
    </row>
    <row r="17" spans="1:6" ht="20.100000000000001" customHeight="1">
      <c r="A17" s="137" t="s">
        <v>605</v>
      </c>
      <c r="B17" s="87"/>
      <c r="C17" s="391"/>
      <c r="D17" s="244"/>
      <c r="E17" s="88"/>
      <c r="F17" s="133"/>
    </row>
    <row r="18" spans="1:6" ht="20.100000000000001" customHeight="1">
      <c r="A18" s="138" t="s">
        <v>606</v>
      </c>
      <c r="B18" s="87"/>
      <c r="C18" s="391"/>
      <c r="D18" s="244">
        <v>10000</v>
      </c>
      <c r="E18" s="88"/>
      <c r="F18" s="133">
        <f t="shared" ref="F18:F25" si="0">C18/D18*100</f>
        <v>0</v>
      </c>
    </row>
    <row r="19" spans="1:6" ht="20.100000000000001" customHeight="1">
      <c r="A19" s="138" t="s">
        <v>607</v>
      </c>
      <c r="B19" s="87"/>
      <c r="C19" s="391">
        <f>SUM(C20:C24)</f>
        <v>144761</v>
      </c>
      <c r="D19" s="391">
        <f>SUM(D20:D24)</f>
        <v>21580</v>
      </c>
      <c r="E19" s="88"/>
      <c r="F19" s="412">
        <f t="shared" si="0"/>
        <v>670.81</v>
      </c>
    </row>
    <row r="20" spans="1:6" ht="20.100000000000001" customHeight="1">
      <c r="A20" s="135" t="s">
        <v>821</v>
      </c>
      <c r="B20" s="84"/>
      <c r="C20" s="390">
        <f>113838-16622</f>
        <v>97216</v>
      </c>
      <c r="D20" s="246">
        <v>20486</v>
      </c>
      <c r="E20" s="85"/>
      <c r="F20" s="412">
        <f t="shared" si="0"/>
        <v>474.55</v>
      </c>
    </row>
    <row r="21" spans="1:6" ht="20.100000000000001" customHeight="1">
      <c r="A21" s="135" t="s">
        <v>822</v>
      </c>
      <c r="B21" s="84"/>
      <c r="C21" s="390"/>
      <c r="D21" s="246"/>
      <c r="E21" s="85"/>
      <c r="F21" s="412"/>
    </row>
    <row r="22" spans="1:6" ht="20.100000000000001" customHeight="1">
      <c r="A22" s="135" t="s">
        <v>609</v>
      </c>
      <c r="B22" s="84"/>
      <c r="C22" s="390">
        <f>1740-4</f>
        <v>1736</v>
      </c>
      <c r="D22" s="246">
        <f>1453-359</f>
        <v>1094</v>
      </c>
      <c r="E22" s="85"/>
      <c r="F22" s="412">
        <f t="shared" si="0"/>
        <v>158.68</v>
      </c>
    </row>
    <row r="23" spans="1:6" ht="20.100000000000001" customHeight="1">
      <c r="A23" s="135" t="s">
        <v>41</v>
      </c>
      <c r="B23" s="84"/>
      <c r="C23" s="390">
        <v>809</v>
      </c>
      <c r="D23" s="243"/>
      <c r="E23" s="85"/>
      <c r="F23" s="412"/>
    </row>
    <row r="24" spans="1:6" ht="20.100000000000001" customHeight="1">
      <c r="A24" s="410" t="s">
        <v>1063</v>
      </c>
      <c r="B24" s="390"/>
      <c r="C24" s="390">
        <v>45000</v>
      </c>
      <c r="D24" s="390"/>
      <c r="E24" s="411"/>
      <c r="F24" s="424"/>
    </row>
    <row r="25" spans="1:6" ht="20.100000000000001" customHeight="1">
      <c r="A25" s="137" t="s">
        <v>43</v>
      </c>
      <c r="B25" s="87"/>
      <c r="C25" s="391">
        <f>SUM(C17:C19)</f>
        <v>144761</v>
      </c>
      <c r="D25" s="391">
        <f>SUM(D17:D19)</f>
        <v>31580</v>
      </c>
      <c r="E25" s="372"/>
      <c r="F25" s="412">
        <f t="shared" si="0"/>
        <v>458.39</v>
      </c>
    </row>
    <row r="26" spans="1:6">
      <c r="E26" s="370"/>
      <c r="F26" s="371"/>
    </row>
    <row r="29" spans="1:6">
      <c r="A29" s="139"/>
      <c r="B29" s="139"/>
      <c r="C29" s="139"/>
      <c r="D29" s="139"/>
    </row>
    <row r="30" spans="1:6">
      <c r="A30" s="139"/>
      <c r="B30" s="139"/>
      <c r="C30" s="139"/>
      <c r="D30" s="139"/>
      <c r="E30" s="127"/>
    </row>
    <row r="31" spans="1:6">
      <c r="A31" s="140"/>
      <c r="B31" s="141"/>
      <c r="C31" s="141"/>
      <c r="D31" s="141"/>
      <c r="E31" s="127"/>
    </row>
    <row r="32" spans="1:6">
      <c r="A32" s="142"/>
      <c r="B32" s="141"/>
      <c r="C32" s="141"/>
      <c r="D32" s="141"/>
      <c r="E32" s="127"/>
    </row>
    <row r="33" spans="1:5">
      <c r="A33" s="140"/>
      <c r="B33" s="141"/>
      <c r="C33" s="141"/>
      <c r="D33" s="141"/>
      <c r="E33" s="127"/>
    </row>
    <row r="34" spans="1:5">
      <c r="A34" s="140"/>
      <c r="B34" s="141"/>
      <c r="C34" s="141"/>
      <c r="D34" s="141"/>
      <c r="E34" s="127"/>
    </row>
    <row r="35" spans="1:5">
      <c r="A35" s="139"/>
      <c r="B35" s="139"/>
      <c r="C35" s="139"/>
      <c r="D35" s="139"/>
    </row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3" orientation="portrait" r:id="rId1"/>
  <headerFooter>
    <oddFooter>&amp;C第 &amp;P-1 页，共 &amp;N-1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U56"/>
  <sheetViews>
    <sheetView showZeros="0" defaultGridColor="0" topLeftCell="A25" colorId="8" workbookViewId="0">
      <selection activeCell="F35" sqref="F35"/>
    </sheetView>
  </sheetViews>
  <sheetFormatPr defaultColWidth="9" defaultRowHeight="14.25"/>
  <cols>
    <col min="1" max="1" width="47.875" style="114" customWidth="1"/>
    <col min="2" max="3" width="10.5" style="115" customWidth="1"/>
    <col min="4" max="4" width="10.5" style="115" hidden="1" customWidth="1"/>
    <col min="5" max="5" width="9.5" style="284" customWidth="1"/>
    <col min="6" max="6" width="9.125" style="252" customWidth="1"/>
    <col min="7" max="21" width="9" style="116"/>
    <col min="22" max="16384" width="9" style="117"/>
  </cols>
  <sheetData>
    <row r="1" spans="1:6">
      <c r="A1" s="118"/>
      <c r="B1" s="119"/>
      <c r="C1" s="119"/>
      <c r="D1" s="119"/>
      <c r="E1" s="281"/>
      <c r="F1" s="249"/>
    </row>
    <row r="2" spans="1:6" ht="20.25">
      <c r="A2" s="469" t="s">
        <v>1069</v>
      </c>
      <c r="B2" s="470"/>
      <c r="C2" s="470"/>
      <c r="D2" s="470"/>
      <c r="E2" s="470"/>
      <c r="F2" s="470"/>
    </row>
    <row r="3" spans="1:6">
      <c r="A3" s="120"/>
      <c r="B3" s="121"/>
      <c r="C3" s="121"/>
      <c r="D3" s="121"/>
      <c r="E3" s="282"/>
      <c r="F3" s="250" t="s">
        <v>0</v>
      </c>
    </row>
    <row r="4" spans="1:6" ht="45" customHeight="1">
      <c r="A4" s="425" t="s">
        <v>1</v>
      </c>
      <c r="B4" s="389" t="s">
        <v>2</v>
      </c>
      <c r="C4" s="389" t="s">
        <v>1033</v>
      </c>
      <c r="D4" s="389" t="s">
        <v>1062</v>
      </c>
      <c r="E4" s="426" t="s">
        <v>4</v>
      </c>
      <c r="F4" s="427" t="s">
        <v>5</v>
      </c>
    </row>
    <row r="5" spans="1:6" ht="20.25" customHeight="1">
      <c r="A5" s="428" t="s">
        <v>610</v>
      </c>
      <c r="B5" s="415">
        <f>SUM(B6:B7)</f>
        <v>13</v>
      </c>
      <c r="C5" s="415">
        <f t="shared" ref="C5:D5" si="0">SUM(C6:C7)</f>
        <v>13</v>
      </c>
      <c r="D5" s="415">
        <f t="shared" si="0"/>
        <v>0</v>
      </c>
      <c r="E5" s="422">
        <f>C5/B5*100</f>
        <v>100</v>
      </c>
      <c r="F5" s="423"/>
    </row>
    <row r="6" spans="1:6" ht="20.25" customHeight="1">
      <c r="A6" s="428" t="s">
        <v>991</v>
      </c>
      <c r="B6" s="416"/>
      <c r="C6" s="416"/>
      <c r="D6" s="390"/>
      <c r="E6" s="422"/>
      <c r="F6" s="423"/>
    </row>
    <row r="7" spans="1:6" ht="20.25" customHeight="1">
      <c r="A7" s="428" t="s">
        <v>992</v>
      </c>
      <c r="B7" s="390">
        <v>13</v>
      </c>
      <c r="C7" s="390">
        <v>13</v>
      </c>
      <c r="D7" s="390"/>
      <c r="E7" s="422">
        <f t="shared" ref="E7:E40" si="1">C7/B7*100</f>
        <v>100</v>
      </c>
      <c r="F7" s="423"/>
    </row>
    <row r="8" spans="1:6" ht="18" customHeight="1">
      <c r="A8" s="421" t="s">
        <v>853</v>
      </c>
      <c r="B8" s="417">
        <f>SUM(B9)</f>
        <v>47</v>
      </c>
      <c r="C8" s="417">
        <f>SUM(C9)</f>
        <v>23</v>
      </c>
      <c r="D8" s="417">
        <f>SUM(D9)</f>
        <v>24</v>
      </c>
      <c r="E8" s="422">
        <f t="shared" si="1"/>
        <v>48.94</v>
      </c>
      <c r="F8" s="423">
        <f t="shared" ref="F8:F40" si="2">C8/D8*100</f>
        <v>96</v>
      </c>
    </row>
    <row r="9" spans="1:6" ht="18" customHeight="1">
      <c r="A9" s="399" t="s">
        <v>859</v>
      </c>
      <c r="B9" s="390">
        <v>47</v>
      </c>
      <c r="C9" s="390">
        <v>23</v>
      </c>
      <c r="D9" s="418">
        <v>24</v>
      </c>
      <c r="E9" s="422">
        <f t="shared" si="1"/>
        <v>48.94</v>
      </c>
      <c r="F9" s="423">
        <f t="shared" si="2"/>
        <v>96</v>
      </c>
    </row>
    <row r="10" spans="1:6" ht="18.95" customHeight="1">
      <c r="A10" s="421" t="s">
        <v>854</v>
      </c>
      <c r="B10" s="390">
        <f>SUM(B11)</f>
        <v>0</v>
      </c>
      <c r="C10" s="390"/>
      <c r="D10" s="390">
        <f>SUM(D11)</f>
        <v>0</v>
      </c>
      <c r="E10" s="422"/>
      <c r="F10" s="423"/>
    </row>
    <row r="11" spans="1:6" ht="18.95" customHeight="1">
      <c r="A11" s="399" t="s">
        <v>860</v>
      </c>
      <c r="B11" s="390"/>
      <c r="C11" s="390"/>
      <c r="D11" s="390"/>
      <c r="E11" s="422"/>
      <c r="F11" s="423"/>
    </row>
    <row r="12" spans="1:6" ht="18.95" customHeight="1">
      <c r="A12" s="421" t="s">
        <v>855</v>
      </c>
      <c r="B12" s="417">
        <f>SUM(B13:B15)</f>
        <v>18908</v>
      </c>
      <c r="C12" s="417">
        <f>SUM(C13:C15)</f>
        <v>7660</v>
      </c>
      <c r="D12" s="417">
        <f>SUM(D13:D15)</f>
        <v>2506</v>
      </c>
      <c r="E12" s="422">
        <f t="shared" si="1"/>
        <v>40.51</v>
      </c>
      <c r="F12" s="423">
        <f t="shared" si="2"/>
        <v>306</v>
      </c>
    </row>
    <row r="13" spans="1:6" ht="18.95" customHeight="1">
      <c r="A13" s="429" t="s">
        <v>861</v>
      </c>
      <c r="B13" s="390">
        <f>35101-16492</f>
        <v>18609</v>
      </c>
      <c r="C13" s="390">
        <f>23573-15913</f>
        <v>7660</v>
      </c>
      <c r="D13" s="418">
        <v>2506</v>
      </c>
      <c r="E13" s="422">
        <f t="shared" si="1"/>
        <v>41.16</v>
      </c>
      <c r="F13" s="423">
        <f t="shared" si="2"/>
        <v>306</v>
      </c>
    </row>
    <row r="14" spans="1:6" ht="18.95" customHeight="1">
      <c r="A14" s="429" t="s">
        <v>862</v>
      </c>
      <c r="B14" s="390"/>
      <c r="C14" s="390"/>
      <c r="D14" s="390"/>
      <c r="E14" s="422"/>
      <c r="F14" s="423"/>
    </row>
    <row r="15" spans="1:6" ht="18.95" customHeight="1">
      <c r="A15" s="399" t="s">
        <v>863</v>
      </c>
      <c r="B15" s="390">
        <v>299</v>
      </c>
      <c r="C15" s="390"/>
      <c r="D15" s="419"/>
      <c r="E15" s="422"/>
      <c r="F15" s="423"/>
    </row>
    <row r="16" spans="1:6" ht="18.95" customHeight="1">
      <c r="A16" s="421" t="s">
        <v>856</v>
      </c>
      <c r="B16" s="417">
        <f>SUM(B17:B18)</f>
        <v>1</v>
      </c>
      <c r="C16" s="417">
        <f>SUM(C17:C18)</f>
        <v>1</v>
      </c>
      <c r="D16" s="417">
        <f>SUM(D17:D18)</f>
        <v>0</v>
      </c>
      <c r="E16" s="422"/>
      <c r="F16" s="423"/>
    </row>
    <row r="17" spans="1:21" ht="18.95" customHeight="1">
      <c r="A17" s="399" t="s">
        <v>864</v>
      </c>
      <c r="B17" s="390">
        <v>1</v>
      </c>
      <c r="C17" s="390">
        <v>1</v>
      </c>
      <c r="D17" s="418"/>
      <c r="E17" s="422"/>
      <c r="F17" s="423"/>
    </row>
    <row r="18" spans="1:21" ht="18.95" customHeight="1">
      <c r="A18" s="399" t="s">
        <v>865</v>
      </c>
      <c r="B18" s="390"/>
      <c r="C18" s="390"/>
      <c r="D18" s="390"/>
      <c r="E18" s="422"/>
      <c r="F18" s="423"/>
    </row>
    <row r="19" spans="1:21" ht="18.95" customHeight="1">
      <c r="A19" s="421" t="s">
        <v>808</v>
      </c>
      <c r="B19" s="391">
        <f>SUM(B20:B22)</f>
        <v>0</v>
      </c>
      <c r="C19" s="391">
        <f>SUM(C20:C22)</f>
        <v>0</v>
      </c>
      <c r="D19" s="391">
        <f>SUM(D20:D22)</f>
        <v>0</v>
      </c>
      <c r="E19" s="422"/>
      <c r="F19" s="423"/>
    </row>
    <row r="20" spans="1:21" ht="18.95" customHeight="1">
      <c r="A20" s="399" t="s">
        <v>866</v>
      </c>
      <c r="B20" s="390"/>
      <c r="C20" s="390"/>
      <c r="D20" s="390"/>
      <c r="E20" s="422"/>
      <c r="F20" s="423"/>
    </row>
    <row r="21" spans="1:21" ht="18.95" customHeight="1">
      <c r="A21" s="399" t="s">
        <v>867</v>
      </c>
      <c r="B21" s="390"/>
      <c r="C21" s="390"/>
      <c r="D21" s="390"/>
      <c r="E21" s="422"/>
      <c r="F21" s="423"/>
    </row>
    <row r="22" spans="1:21" ht="18.95" customHeight="1">
      <c r="A22" s="399" t="s">
        <v>868</v>
      </c>
      <c r="B22" s="390"/>
      <c r="C22" s="390"/>
      <c r="D22" s="390"/>
      <c r="E22" s="422"/>
      <c r="F22" s="423"/>
    </row>
    <row r="23" spans="1:21" ht="18.95" customHeight="1">
      <c r="A23" s="421" t="s">
        <v>857</v>
      </c>
      <c r="B23" s="417">
        <f>SUM(B24)</f>
        <v>0</v>
      </c>
      <c r="C23" s="417"/>
      <c r="D23" s="417">
        <f>SUM(D24)</f>
        <v>0</v>
      </c>
      <c r="E23" s="422"/>
      <c r="F23" s="423"/>
    </row>
    <row r="24" spans="1:21" ht="18.95" customHeight="1">
      <c r="A24" s="399" t="s">
        <v>858</v>
      </c>
      <c r="B24" s="418"/>
      <c r="C24" s="418"/>
      <c r="D24" s="390"/>
      <c r="E24" s="422"/>
      <c r="F24" s="423"/>
    </row>
    <row r="25" spans="1:21" ht="18.95" customHeight="1">
      <c r="A25" s="421" t="s">
        <v>869</v>
      </c>
      <c r="B25" s="417">
        <f>SUM(B26:B28)</f>
        <v>46421</v>
      </c>
      <c r="C25" s="417">
        <f>SUM(C26:C28)</f>
        <v>45569</v>
      </c>
      <c r="D25" s="417">
        <f>SUM(D27:D28)</f>
        <v>646</v>
      </c>
      <c r="E25" s="422">
        <f t="shared" si="1"/>
        <v>98.16</v>
      </c>
      <c r="F25" s="423">
        <f t="shared" si="2"/>
        <v>7054</v>
      </c>
    </row>
    <row r="26" spans="1:21" ht="18.95" customHeight="1">
      <c r="A26" s="399" t="s">
        <v>825</v>
      </c>
      <c r="B26" s="390">
        <f>45000-9-3</f>
        <v>44988</v>
      </c>
      <c r="C26" s="390">
        <f>45000-9-3</f>
        <v>44988</v>
      </c>
      <c r="D26" s="418"/>
      <c r="E26" s="422">
        <f>C26/B26*100</f>
        <v>100</v>
      </c>
      <c r="F26" s="423"/>
    </row>
    <row r="27" spans="1:21" ht="18.95" customHeight="1">
      <c r="A27" s="421" t="s">
        <v>826</v>
      </c>
      <c r="B27" s="390"/>
      <c r="C27" s="390"/>
      <c r="D27" s="418"/>
      <c r="E27" s="422"/>
      <c r="F27" s="423"/>
    </row>
    <row r="28" spans="1:21" ht="18.95" customHeight="1">
      <c r="A28" s="399" t="s">
        <v>824</v>
      </c>
      <c r="B28" s="390">
        <f>1507-74</f>
        <v>1433</v>
      </c>
      <c r="C28" s="390">
        <f>652-71</f>
        <v>581</v>
      </c>
      <c r="D28" s="418">
        <v>646</v>
      </c>
      <c r="E28" s="422">
        <f t="shared" si="1"/>
        <v>40.54</v>
      </c>
      <c r="F28" s="423">
        <f t="shared" si="2"/>
        <v>90</v>
      </c>
    </row>
    <row r="29" spans="1:21" customFormat="1" ht="18.95" customHeight="1">
      <c r="A29" s="421" t="s">
        <v>870</v>
      </c>
      <c r="B29" s="391">
        <f>SUM(B30)</f>
        <v>760</v>
      </c>
      <c r="C29" s="391">
        <f>SUM(C30)</f>
        <v>760</v>
      </c>
      <c r="D29" s="391">
        <f>SUM(D30)</f>
        <v>21</v>
      </c>
      <c r="E29" s="422">
        <f t="shared" si="1"/>
        <v>100</v>
      </c>
      <c r="F29" s="423">
        <f t="shared" si="2"/>
        <v>3619</v>
      </c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</row>
    <row r="30" spans="1:21" customFormat="1" ht="18.95" customHeight="1">
      <c r="A30" s="421" t="s">
        <v>872</v>
      </c>
      <c r="B30" s="390">
        <v>760</v>
      </c>
      <c r="C30" s="390">
        <v>760</v>
      </c>
      <c r="D30" s="418">
        <v>21</v>
      </c>
      <c r="E30" s="422">
        <f t="shared" si="1"/>
        <v>100</v>
      </c>
      <c r="F30" s="423">
        <f t="shared" si="2"/>
        <v>3619</v>
      </c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</row>
    <row r="31" spans="1:21" customFormat="1" ht="18.95" customHeight="1">
      <c r="A31" s="421" t="s">
        <v>871</v>
      </c>
      <c r="B31" s="391">
        <v>49</v>
      </c>
      <c r="C31" s="391">
        <v>49</v>
      </c>
      <c r="D31" s="390">
        <v>11</v>
      </c>
      <c r="E31" s="422">
        <f t="shared" si="1"/>
        <v>100</v>
      </c>
      <c r="F31" s="423">
        <f t="shared" si="2"/>
        <v>445</v>
      </c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</row>
    <row r="32" spans="1:21" customFormat="1" ht="18.95" customHeight="1">
      <c r="A32" s="420" t="s">
        <v>1068</v>
      </c>
      <c r="B32" s="391">
        <f>7352-49</f>
        <v>7303</v>
      </c>
      <c r="C32" s="391">
        <f>5031-49</f>
        <v>4982</v>
      </c>
      <c r="D32" s="390"/>
      <c r="E32" s="422">
        <f t="shared" si="1"/>
        <v>68.22</v>
      </c>
      <c r="F32" s="423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</row>
    <row r="33" spans="1:21" s="113" customFormat="1" ht="18.95" customHeight="1">
      <c r="A33" s="430" t="s">
        <v>612</v>
      </c>
      <c r="B33" s="391">
        <f>B5+B8+B10+B12+B16+B19+B23+B25+B29+B31+B32</f>
        <v>73502</v>
      </c>
      <c r="C33" s="391">
        <f>C5+C8+C10+C12+C16+C19+C23+C25+C29+C31+C32</f>
        <v>59057</v>
      </c>
      <c r="D33" s="391">
        <f>D5+D8+D10+D12+D16+D19+D23+D25+D29+D31+D32</f>
        <v>3208</v>
      </c>
      <c r="E33" s="422">
        <f t="shared" si="1"/>
        <v>80.349999999999994</v>
      </c>
      <c r="F33" s="423">
        <f t="shared" si="2"/>
        <v>1841</v>
      </c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</row>
    <row r="34" spans="1:21" s="113" customFormat="1" ht="18.95" customHeight="1">
      <c r="A34" s="431" t="s">
        <v>64</v>
      </c>
      <c r="B34" s="391"/>
      <c r="C34" s="391">
        <v>315</v>
      </c>
      <c r="D34" s="391"/>
      <c r="E34" s="422"/>
      <c r="F34" s="423"/>
      <c r="G34" s="125"/>
      <c r="H34" s="253"/>
      <c r="I34" s="253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1:21" s="113" customFormat="1" ht="18.95" customHeight="1">
      <c r="A35" s="431" t="s">
        <v>65</v>
      </c>
      <c r="B35" s="391">
        <f>SUM(B36:B39)</f>
        <v>0</v>
      </c>
      <c r="C35" s="391">
        <f>SUM(C36:C39)</f>
        <v>85389</v>
      </c>
      <c r="D35" s="391">
        <f>SUM(D36:D39)</f>
        <v>28308</v>
      </c>
      <c r="E35" s="422"/>
      <c r="F35" s="423">
        <f t="shared" si="2"/>
        <v>302</v>
      </c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1:21" ht="18.95" customHeight="1">
      <c r="A36" s="431" t="s">
        <v>823</v>
      </c>
      <c r="B36" s="390"/>
      <c r="C36" s="390"/>
      <c r="D36" s="418"/>
      <c r="E36" s="422"/>
      <c r="F36" s="423"/>
    </row>
    <row r="37" spans="1:21" ht="18.95" customHeight="1">
      <c r="A37" s="431" t="s">
        <v>616</v>
      </c>
      <c r="B37" s="390"/>
      <c r="C37" s="390"/>
      <c r="D37" s="418"/>
      <c r="E37" s="422"/>
      <c r="F37" s="423"/>
    </row>
    <row r="38" spans="1:21" ht="18.95" customHeight="1">
      <c r="A38" s="431" t="s">
        <v>613</v>
      </c>
      <c r="B38" s="390"/>
      <c r="C38" s="390">
        <v>70943</v>
      </c>
      <c r="D38" s="418">
        <v>26572</v>
      </c>
      <c r="E38" s="422"/>
      <c r="F38" s="423">
        <f t="shared" si="2"/>
        <v>267</v>
      </c>
    </row>
    <row r="39" spans="1:21" ht="18.95" customHeight="1">
      <c r="A39" s="431" t="s">
        <v>615</v>
      </c>
      <c r="B39" s="390"/>
      <c r="C39" s="390">
        <f>15027-581</f>
        <v>14446</v>
      </c>
      <c r="D39" s="418">
        <v>1736</v>
      </c>
      <c r="E39" s="422"/>
      <c r="F39" s="423">
        <f t="shared" si="2"/>
        <v>832</v>
      </c>
    </row>
    <row r="40" spans="1:21" s="113" customFormat="1" ht="18.95" customHeight="1">
      <c r="A40" s="430" t="s">
        <v>74</v>
      </c>
      <c r="B40" s="391">
        <f>SUM(B33:B35)</f>
        <v>73502</v>
      </c>
      <c r="C40" s="391">
        <f t="shared" ref="C40:D40" si="3">SUM(C33:C35)</f>
        <v>144761</v>
      </c>
      <c r="D40" s="391">
        <f t="shared" si="3"/>
        <v>31516</v>
      </c>
      <c r="E40" s="422">
        <f t="shared" si="1"/>
        <v>196.95</v>
      </c>
      <c r="F40" s="423">
        <f t="shared" si="2"/>
        <v>459</v>
      </c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</row>
    <row r="41" spans="1:21">
      <c r="E41" s="283"/>
      <c r="F41" s="251"/>
    </row>
    <row r="42" spans="1:21">
      <c r="E42" s="283"/>
      <c r="F42" s="251"/>
    </row>
    <row r="56" ht="56.25" customHeight="1"/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4" orientation="portrait" r:id="rId1"/>
  <headerFooter>
    <oddFooter>&amp;C第 &amp;P-1 页，共 &amp;N-1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13"/>
  <sheetViews>
    <sheetView showZeros="0" workbookViewId="0">
      <selection activeCell="G12" sqref="G12"/>
    </sheetView>
  </sheetViews>
  <sheetFormatPr defaultColWidth="9" defaultRowHeight="14.25"/>
  <cols>
    <col min="1" max="1" width="22.5" style="66" customWidth="1"/>
    <col min="2" max="8" width="9" style="66" customWidth="1"/>
    <col min="9" max="16384" width="9" style="66"/>
  </cols>
  <sheetData>
    <row r="1" spans="1:9">
      <c r="A1" s="105"/>
    </row>
    <row r="2" spans="1:9" ht="20.25">
      <c r="A2" s="460" t="s">
        <v>1070</v>
      </c>
      <c r="B2" s="460"/>
      <c r="C2" s="460"/>
      <c r="D2" s="460"/>
      <c r="E2" s="460"/>
      <c r="F2" s="460"/>
      <c r="G2" s="460"/>
      <c r="H2" s="460"/>
    </row>
    <row r="3" spans="1:9">
      <c r="A3" s="106"/>
      <c r="B3" s="107"/>
      <c r="C3" s="107"/>
      <c r="D3" s="107"/>
      <c r="E3" s="107"/>
      <c r="F3" s="107"/>
      <c r="G3" s="107" t="s">
        <v>0</v>
      </c>
      <c r="H3" s="107"/>
    </row>
    <row r="4" spans="1:9" ht="35.1" customHeight="1">
      <c r="A4" s="108" t="s">
        <v>617</v>
      </c>
      <c r="B4" s="109" t="s">
        <v>618</v>
      </c>
      <c r="C4" s="110" t="s">
        <v>619</v>
      </c>
      <c r="D4" s="110" t="s">
        <v>539</v>
      </c>
      <c r="E4" s="110" t="s">
        <v>540</v>
      </c>
      <c r="F4" s="110" t="s">
        <v>541</v>
      </c>
      <c r="G4" s="110" t="s">
        <v>542</v>
      </c>
      <c r="H4" s="110" t="s">
        <v>543</v>
      </c>
    </row>
    <row r="5" spans="1:9" s="48" customFormat="1" ht="22.9" customHeight="1">
      <c r="A5" s="60" t="s">
        <v>1071</v>
      </c>
      <c r="B5" s="60">
        <f>SUM(C5:H5)</f>
        <v>12</v>
      </c>
      <c r="C5" s="60"/>
      <c r="D5" s="60"/>
      <c r="E5" s="60"/>
      <c r="F5" s="60">
        <v>3</v>
      </c>
      <c r="G5" s="60">
        <v>9</v>
      </c>
      <c r="H5" s="60"/>
    </row>
    <row r="6" spans="1:9" s="48" customFormat="1" ht="22.9" customHeight="1">
      <c r="A6" s="60" t="s">
        <v>611</v>
      </c>
      <c r="B6" s="60">
        <f t="shared" ref="B6:B11" si="0">SUM(C6:H6)</f>
        <v>0</v>
      </c>
      <c r="C6" s="60"/>
      <c r="D6" s="60"/>
      <c r="E6" s="60"/>
      <c r="F6" s="60"/>
      <c r="G6" s="60"/>
      <c r="H6" s="60"/>
    </row>
    <row r="7" spans="1:9" s="48" customFormat="1" ht="22.9" customHeight="1">
      <c r="A7" s="60" t="s">
        <v>804</v>
      </c>
      <c r="B7" s="60">
        <f t="shared" si="0"/>
        <v>16492</v>
      </c>
      <c r="C7" s="60">
        <v>1958</v>
      </c>
      <c r="D7" s="122">
        <v>8706</v>
      </c>
      <c r="E7" s="60">
        <v>3740</v>
      </c>
      <c r="F7" s="60">
        <v>1084</v>
      </c>
      <c r="G7" s="60">
        <v>514</v>
      </c>
      <c r="H7" s="60">
        <v>490</v>
      </c>
    </row>
    <row r="8" spans="1:9" s="48" customFormat="1" ht="22.9" customHeight="1">
      <c r="A8" s="60" t="s">
        <v>805</v>
      </c>
      <c r="B8" s="60">
        <f t="shared" si="0"/>
        <v>0</v>
      </c>
      <c r="C8" s="60"/>
      <c r="D8" s="60"/>
      <c r="E8" s="60"/>
      <c r="F8" s="60"/>
      <c r="G8" s="111"/>
      <c r="H8" s="60"/>
    </row>
    <row r="9" spans="1:9" s="48" customFormat="1" ht="22.9" customHeight="1">
      <c r="A9" s="60" t="s">
        <v>808</v>
      </c>
      <c r="B9" s="60">
        <f t="shared" si="0"/>
        <v>0</v>
      </c>
      <c r="C9" s="60"/>
      <c r="D9" s="60"/>
      <c r="E9" s="60"/>
      <c r="F9" s="60"/>
      <c r="G9" s="60"/>
      <c r="H9" s="60"/>
    </row>
    <row r="10" spans="1:9" s="48" customFormat="1" ht="22.9" customHeight="1">
      <c r="A10" s="60" t="s">
        <v>827</v>
      </c>
      <c r="B10" s="60">
        <f t="shared" si="0"/>
        <v>0</v>
      </c>
      <c r="C10" s="60"/>
      <c r="D10" s="60"/>
      <c r="E10" s="60"/>
      <c r="F10" s="60"/>
      <c r="G10" s="60"/>
      <c r="H10" s="60"/>
    </row>
    <row r="11" spans="1:9" s="48" customFormat="1" ht="22.9" customHeight="1">
      <c r="A11" s="60" t="s">
        <v>828</v>
      </c>
      <c r="B11" s="60">
        <f t="shared" si="0"/>
        <v>120.72</v>
      </c>
      <c r="C11" s="60">
        <v>43</v>
      </c>
      <c r="D11" s="60">
        <v>0.3</v>
      </c>
      <c r="E11" s="60">
        <v>18</v>
      </c>
      <c r="F11" s="60">
        <v>58</v>
      </c>
      <c r="G11" s="60">
        <v>0.42</v>
      </c>
      <c r="H11" s="60">
        <v>1</v>
      </c>
    </row>
    <row r="12" spans="1:9" s="48" customFormat="1" ht="22.9" customHeight="1">
      <c r="A12" s="53" t="s">
        <v>63</v>
      </c>
      <c r="B12" s="57">
        <f>SUM(C12:H12)</f>
        <v>16624.72</v>
      </c>
      <c r="C12" s="57">
        <f t="shared" ref="C12:H12" si="1">SUM(C5:C11)</f>
        <v>2001</v>
      </c>
      <c r="D12" s="57">
        <f t="shared" si="1"/>
        <v>8706.2999999999993</v>
      </c>
      <c r="E12" s="57">
        <f t="shared" si="1"/>
        <v>3758</v>
      </c>
      <c r="F12" s="57">
        <f t="shared" si="1"/>
        <v>1145</v>
      </c>
      <c r="G12" s="57">
        <f t="shared" si="1"/>
        <v>523.41999999999996</v>
      </c>
      <c r="H12" s="57">
        <f t="shared" si="1"/>
        <v>491</v>
      </c>
    </row>
    <row r="13" spans="1:9" ht="50.45" customHeight="1">
      <c r="A13" s="471" t="s">
        <v>620</v>
      </c>
      <c r="B13" s="471"/>
      <c r="C13" s="471"/>
      <c r="D13" s="471"/>
      <c r="E13" s="471"/>
      <c r="F13" s="471"/>
      <c r="G13" s="471"/>
      <c r="H13" s="471"/>
      <c r="I13" s="112"/>
    </row>
  </sheetData>
  <mergeCells count="2">
    <mergeCell ref="A2:H2"/>
    <mergeCell ref="A13:H13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55" orientation="portrait" r:id="rId1"/>
  <headerFooter>
    <oddFooter>&amp;C第 &amp;P-1 页，共 &amp;N-1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2:WVN421"/>
  <sheetViews>
    <sheetView showZeros="0" workbookViewId="0">
      <selection activeCell="C1" sqref="C1:E1048576"/>
    </sheetView>
  </sheetViews>
  <sheetFormatPr defaultColWidth="9" defaultRowHeight="14.25"/>
  <cols>
    <col min="1" max="1" width="27.75" style="96" customWidth="1"/>
    <col min="2" max="3" width="12.5" style="95" customWidth="1"/>
    <col min="4" max="4" width="13.125" style="95" hidden="1" customWidth="1"/>
    <col min="5" max="5" width="14.375" style="95" customWidth="1"/>
    <col min="6" max="6" width="12.625" style="95" customWidth="1"/>
    <col min="7" max="33" width="9" style="95"/>
    <col min="34" max="256" width="9" style="96"/>
    <col min="257" max="257" width="34.25" style="96" customWidth="1"/>
    <col min="258" max="258" width="11.875" style="96" customWidth="1"/>
    <col min="259" max="259" width="9.875" style="96" customWidth="1"/>
    <col min="260" max="260" width="10.75" style="96" customWidth="1"/>
    <col min="261" max="261" width="12.75" style="96" customWidth="1"/>
    <col min="262" max="262" width="9" style="96" hidden="1" customWidth="1"/>
    <col min="263" max="512" width="9" style="96"/>
    <col min="513" max="513" width="34.25" style="96" customWidth="1"/>
    <col min="514" max="514" width="11.875" style="96" customWidth="1"/>
    <col min="515" max="515" width="9.875" style="96" customWidth="1"/>
    <col min="516" max="516" width="10.75" style="96" customWidth="1"/>
    <col min="517" max="517" width="12.75" style="96" customWidth="1"/>
    <col min="518" max="518" width="9" style="96" hidden="1" customWidth="1"/>
    <col min="519" max="768" width="9" style="96"/>
    <col min="769" max="769" width="34.25" style="96" customWidth="1"/>
    <col min="770" max="770" width="11.875" style="96" customWidth="1"/>
    <col min="771" max="771" width="9.875" style="96" customWidth="1"/>
    <col min="772" max="772" width="10.75" style="96" customWidth="1"/>
    <col min="773" max="773" width="12.75" style="96" customWidth="1"/>
    <col min="774" max="774" width="9" style="96" hidden="1" customWidth="1"/>
    <col min="775" max="1024" width="9" style="96"/>
    <col min="1025" max="1025" width="34.25" style="96" customWidth="1"/>
    <col min="1026" max="1026" width="11.875" style="96" customWidth="1"/>
    <col min="1027" max="1027" width="9.875" style="96" customWidth="1"/>
    <col min="1028" max="1028" width="10.75" style="96" customWidth="1"/>
    <col min="1029" max="1029" width="12.75" style="96" customWidth="1"/>
    <col min="1030" max="1030" width="9" style="96" hidden="1" customWidth="1"/>
    <col min="1031" max="1280" width="9" style="96"/>
    <col min="1281" max="1281" width="34.25" style="96" customWidth="1"/>
    <col min="1282" max="1282" width="11.875" style="96" customWidth="1"/>
    <col min="1283" max="1283" width="9.875" style="96" customWidth="1"/>
    <col min="1284" max="1284" width="10.75" style="96" customWidth="1"/>
    <col min="1285" max="1285" width="12.75" style="96" customWidth="1"/>
    <col min="1286" max="1286" width="9" style="96" hidden="1" customWidth="1"/>
    <col min="1287" max="1536" width="9" style="96"/>
    <col min="1537" max="1537" width="34.25" style="96" customWidth="1"/>
    <col min="1538" max="1538" width="11.875" style="96" customWidth="1"/>
    <col min="1539" max="1539" width="9.875" style="96" customWidth="1"/>
    <col min="1540" max="1540" width="10.75" style="96" customWidth="1"/>
    <col min="1541" max="1541" width="12.75" style="96" customWidth="1"/>
    <col min="1542" max="1542" width="9" style="96" hidden="1" customWidth="1"/>
    <col min="1543" max="1792" width="9" style="96"/>
    <col min="1793" max="1793" width="34.25" style="96" customWidth="1"/>
    <col min="1794" max="1794" width="11.875" style="96" customWidth="1"/>
    <col min="1795" max="1795" width="9.875" style="96" customWidth="1"/>
    <col min="1796" max="1796" width="10.75" style="96" customWidth="1"/>
    <col min="1797" max="1797" width="12.75" style="96" customWidth="1"/>
    <col min="1798" max="1798" width="9" style="96" hidden="1" customWidth="1"/>
    <col min="1799" max="2048" width="9" style="96"/>
    <col min="2049" max="2049" width="34.25" style="96" customWidth="1"/>
    <col min="2050" max="2050" width="11.875" style="96" customWidth="1"/>
    <col min="2051" max="2051" width="9.875" style="96" customWidth="1"/>
    <col min="2052" max="2052" width="10.75" style="96" customWidth="1"/>
    <col min="2053" max="2053" width="12.75" style="96" customWidth="1"/>
    <col min="2054" max="2054" width="9" style="96" hidden="1" customWidth="1"/>
    <col min="2055" max="2304" width="9" style="96"/>
    <col min="2305" max="2305" width="34.25" style="96" customWidth="1"/>
    <col min="2306" max="2306" width="11.875" style="96" customWidth="1"/>
    <col min="2307" max="2307" width="9.875" style="96" customWidth="1"/>
    <col min="2308" max="2308" width="10.75" style="96" customWidth="1"/>
    <col min="2309" max="2309" width="12.75" style="96" customWidth="1"/>
    <col min="2310" max="2310" width="9" style="96" hidden="1" customWidth="1"/>
    <col min="2311" max="2560" width="9" style="96"/>
    <col min="2561" max="2561" width="34.25" style="96" customWidth="1"/>
    <col min="2562" max="2562" width="11.875" style="96" customWidth="1"/>
    <col min="2563" max="2563" width="9.875" style="96" customWidth="1"/>
    <col min="2564" max="2564" width="10.75" style="96" customWidth="1"/>
    <col min="2565" max="2565" width="12.75" style="96" customWidth="1"/>
    <col min="2566" max="2566" width="9" style="96" hidden="1" customWidth="1"/>
    <col min="2567" max="2816" width="9" style="96"/>
    <col min="2817" max="2817" width="34.25" style="96" customWidth="1"/>
    <col min="2818" max="2818" width="11.875" style="96" customWidth="1"/>
    <col min="2819" max="2819" width="9.875" style="96" customWidth="1"/>
    <col min="2820" max="2820" width="10.75" style="96" customWidth="1"/>
    <col min="2821" max="2821" width="12.75" style="96" customWidth="1"/>
    <col min="2822" max="2822" width="9" style="96" hidden="1" customWidth="1"/>
    <col min="2823" max="3072" width="9" style="96"/>
    <col min="3073" max="3073" width="34.25" style="96" customWidth="1"/>
    <col min="3074" max="3074" width="11.875" style="96" customWidth="1"/>
    <col min="3075" max="3075" width="9.875" style="96" customWidth="1"/>
    <col min="3076" max="3076" width="10.75" style="96" customWidth="1"/>
    <col min="3077" max="3077" width="12.75" style="96" customWidth="1"/>
    <col min="3078" max="3078" width="9" style="96" hidden="1" customWidth="1"/>
    <col min="3079" max="3328" width="9" style="96"/>
    <col min="3329" max="3329" width="34.25" style="96" customWidth="1"/>
    <col min="3330" max="3330" width="11.875" style="96" customWidth="1"/>
    <col min="3331" max="3331" width="9.875" style="96" customWidth="1"/>
    <col min="3332" max="3332" width="10.75" style="96" customWidth="1"/>
    <col min="3333" max="3333" width="12.75" style="96" customWidth="1"/>
    <col min="3334" max="3334" width="9" style="96" hidden="1" customWidth="1"/>
    <col min="3335" max="3584" width="9" style="96"/>
    <col min="3585" max="3585" width="34.25" style="96" customWidth="1"/>
    <col min="3586" max="3586" width="11.875" style="96" customWidth="1"/>
    <col min="3587" max="3587" width="9.875" style="96" customWidth="1"/>
    <col min="3588" max="3588" width="10.75" style="96" customWidth="1"/>
    <col min="3589" max="3589" width="12.75" style="96" customWidth="1"/>
    <col min="3590" max="3590" width="9" style="96" hidden="1" customWidth="1"/>
    <col min="3591" max="3840" width="9" style="96"/>
    <col min="3841" max="3841" width="34.25" style="96" customWidth="1"/>
    <col min="3842" max="3842" width="11.875" style="96" customWidth="1"/>
    <col min="3843" max="3843" width="9.875" style="96" customWidth="1"/>
    <col min="3844" max="3844" width="10.75" style="96" customWidth="1"/>
    <col min="3845" max="3845" width="12.75" style="96" customWidth="1"/>
    <col min="3846" max="3846" width="9" style="96" hidden="1" customWidth="1"/>
    <col min="3847" max="4096" width="9" style="96"/>
    <col min="4097" max="4097" width="34.25" style="96" customWidth="1"/>
    <col min="4098" max="4098" width="11.875" style="96" customWidth="1"/>
    <col min="4099" max="4099" width="9.875" style="96" customWidth="1"/>
    <col min="4100" max="4100" width="10.75" style="96" customWidth="1"/>
    <col min="4101" max="4101" width="12.75" style="96" customWidth="1"/>
    <col min="4102" max="4102" width="9" style="96" hidden="1" customWidth="1"/>
    <col min="4103" max="4352" width="9" style="96"/>
    <col min="4353" max="4353" width="34.25" style="96" customWidth="1"/>
    <col min="4354" max="4354" width="11.875" style="96" customWidth="1"/>
    <col min="4355" max="4355" width="9.875" style="96" customWidth="1"/>
    <col min="4356" max="4356" width="10.75" style="96" customWidth="1"/>
    <col min="4357" max="4357" width="12.75" style="96" customWidth="1"/>
    <col min="4358" max="4358" width="9" style="96" hidden="1" customWidth="1"/>
    <col min="4359" max="4608" width="9" style="96"/>
    <col min="4609" max="4609" width="34.25" style="96" customWidth="1"/>
    <col min="4610" max="4610" width="11.875" style="96" customWidth="1"/>
    <col min="4611" max="4611" width="9.875" style="96" customWidth="1"/>
    <col min="4612" max="4612" width="10.75" style="96" customWidth="1"/>
    <col min="4613" max="4613" width="12.75" style="96" customWidth="1"/>
    <col min="4614" max="4614" width="9" style="96" hidden="1" customWidth="1"/>
    <col min="4615" max="4864" width="9" style="96"/>
    <col min="4865" max="4865" width="34.25" style="96" customWidth="1"/>
    <col min="4866" max="4866" width="11.875" style="96" customWidth="1"/>
    <col min="4867" max="4867" width="9.875" style="96" customWidth="1"/>
    <col min="4868" max="4868" width="10.75" style="96" customWidth="1"/>
    <col min="4869" max="4869" width="12.75" style="96" customWidth="1"/>
    <col min="4870" max="4870" width="9" style="96" hidden="1" customWidth="1"/>
    <col min="4871" max="5120" width="9" style="96"/>
    <col min="5121" max="5121" width="34.25" style="96" customWidth="1"/>
    <col min="5122" max="5122" width="11.875" style="96" customWidth="1"/>
    <col min="5123" max="5123" width="9.875" style="96" customWidth="1"/>
    <col min="5124" max="5124" width="10.75" style="96" customWidth="1"/>
    <col min="5125" max="5125" width="12.75" style="96" customWidth="1"/>
    <col min="5126" max="5126" width="9" style="96" hidden="1" customWidth="1"/>
    <col min="5127" max="5376" width="9" style="96"/>
    <col min="5377" max="5377" width="34.25" style="96" customWidth="1"/>
    <col min="5378" max="5378" width="11.875" style="96" customWidth="1"/>
    <col min="5379" max="5379" width="9.875" style="96" customWidth="1"/>
    <col min="5380" max="5380" width="10.75" style="96" customWidth="1"/>
    <col min="5381" max="5381" width="12.75" style="96" customWidth="1"/>
    <col min="5382" max="5382" width="9" style="96" hidden="1" customWidth="1"/>
    <col min="5383" max="5632" width="9" style="96"/>
    <col min="5633" max="5633" width="34.25" style="96" customWidth="1"/>
    <col min="5634" max="5634" width="11.875" style="96" customWidth="1"/>
    <col min="5635" max="5635" width="9.875" style="96" customWidth="1"/>
    <col min="5636" max="5636" width="10.75" style="96" customWidth="1"/>
    <col min="5637" max="5637" width="12.75" style="96" customWidth="1"/>
    <col min="5638" max="5638" width="9" style="96" hidden="1" customWidth="1"/>
    <col min="5639" max="5888" width="9" style="96"/>
    <col min="5889" max="5889" width="34.25" style="96" customWidth="1"/>
    <col min="5890" max="5890" width="11.875" style="96" customWidth="1"/>
    <col min="5891" max="5891" width="9.875" style="96" customWidth="1"/>
    <col min="5892" max="5892" width="10.75" style="96" customWidth="1"/>
    <col min="5893" max="5893" width="12.75" style="96" customWidth="1"/>
    <col min="5894" max="5894" width="9" style="96" hidden="1" customWidth="1"/>
    <col min="5895" max="6144" width="9" style="96"/>
    <col min="6145" max="6145" width="34.25" style="96" customWidth="1"/>
    <col min="6146" max="6146" width="11.875" style="96" customWidth="1"/>
    <col min="6147" max="6147" width="9.875" style="96" customWidth="1"/>
    <col min="6148" max="6148" width="10.75" style="96" customWidth="1"/>
    <col min="6149" max="6149" width="12.75" style="96" customWidth="1"/>
    <col min="6150" max="6150" width="9" style="96" hidden="1" customWidth="1"/>
    <col min="6151" max="6400" width="9" style="96"/>
    <col min="6401" max="6401" width="34.25" style="96" customWidth="1"/>
    <col min="6402" max="6402" width="11.875" style="96" customWidth="1"/>
    <col min="6403" max="6403" width="9.875" style="96" customWidth="1"/>
    <col min="6404" max="6404" width="10.75" style="96" customWidth="1"/>
    <col min="6405" max="6405" width="12.75" style="96" customWidth="1"/>
    <col min="6406" max="6406" width="9" style="96" hidden="1" customWidth="1"/>
    <col min="6407" max="6656" width="9" style="96"/>
    <col min="6657" max="6657" width="34.25" style="96" customWidth="1"/>
    <col min="6658" max="6658" width="11.875" style="96" customWidth="1"/>
    <col min="6659" max="6659" width="9.875" style="96" customWidth="1"/>
    <col min="6660" max="6660" width="10.75" style="96" customWidth="1"/>
    <col min="6661" max="6661" width="12.75" style="96" customWidth="1"/>
    <col min="6662" max="6662" width="9" style="96" hidden="1" customWidth="1"/>
    <col min="6663" max="6912" width="9" style="96"/>
    <col min="6913" max="6913" width="34.25" style="96" customWidth="1"/>
    <col min="6914" max="6914" width="11.875" style="96" customWidth="1"/>
    <col min="6915" max="6915" width="9.875" style="96" customWidth="1"/>
    <col min="6916" max="6916" width="10.75" style="96" customWidth="1"/>
    <col min="6917" max="6917" width="12.75" style="96" customWidth="1"/>
    <col min="6918" max="6918" width="9" style="96" hidden="1" customWidth="1"/>
    <col min="6919" max="7168" width="9" style="96"/>
    <col min="7169" max="7169" width="34.25" style="96" customWidth="1"/>
    <col min="7170" max="7170" width="11.875" style="96" customWidth="1"/>
    <col min="7171" max="7171" width="9.875" style="96" customWidth="1"/>
    <col min="7172" max="7172" width="10.75" style="96" customWidth="1"/>
    <col min="7173" max="7173" width="12.75" style="96" customWidth="1"/>
    <col min="7174" max="7174" width="9" style="96" hidden="1" customWidth="1"/>
    <col min="7175" max="7424" width="9" style="96"/>
    <col min="7425" max="7425" width="34.25" style="96" customWidth="1"/>
    <col min="7426" max="7426" width="11.875" style="96" customWidth="1"/>
    <col min="7427" max="7427" width="9.875" style="96" customWidth="1"/>
    <col min="7428" max="7428" width="10.75" style="96" customWidth="1"/>
    <col min="7429" max="7429" width="12.75" style="96" customWidth="1"/>
    <col min="7430" max="7430" width="9" style="96" hidden="1" customWidth="1"/>
    <col min="7431" max="7680" width="9" style="96"/>
    <col min="7681" max="7681" width="34.25" style="96" customWidth="1"/>
    <col min="7682" max="7682" width="11.875" style="96" customWidth="1"/>
    <col min="7683" max="7683" width="9.875" style="96" customWidth="1"/>
    <col min="7684" max="7684" width="10.75" style="96" customWidth="1"/>
    <col min="7685" max="7685" width="12.75" style="96" customWidth="1"/>
    <col min="7686" max="7686" width="9" style="96" hidden="1" customWidth="1"/>
    <col min="7687" max="7936" width="9" style="96"/>
    <col min="7937" max="7937" width="34.25" style="96" customWidth="1"/>
    <col min="7938" max="7938" width="11.875" style="96" customWidth="1"/>
    <col min="7939" max="7939" width="9.875" style="96" customWidth="1"/>
    <col min="7940" max="7940" width="10.75" style="96" customWidth="1"/>
    <col min="7941" max="7941" width="12.75" style="96" customWidth="1"/>
    <col min="7942" max="7942" width="9" style="96" hidden="1" customWidth="1"/>
    <col min="7943" max="8192" width="9" style="96"/>
    <col min="8193" max="8193" width="34.25" style="96" customWidth="1"/>
    <col min="8194" max="8194" width="11.875" style="96" customWidth="1"/>
    <col min="8195" max="8195" width="9.875" style="96" customWidth="1"/>
    <col min="8196" max="8196" width="10.75" style="96" customWidth="1"/>
    <col min="8197" max="8197" width="12.75" style="96" customWidth="1"/>
    <col min="8198" max="8198" width="9" style="96" hidden="1" customWidth="1"/>
    <col min="8199" max="8448" width="9" style="96"/>
    <col min="8449" max="8449" width="34.25" style="96" customWidth="1"/>
    <col min="8450" max="8450" width="11.875" style="96" customWidth="1"/>
    <col min="8451" max="8451" width="9.875" style="96" customWidth="1"/>
    <col min="8452" max="8452" width="10.75" style="96" customWidth="1"/>
    <col min="8453" max="8453" width="12.75" style="96" customWidth="1"/>
    <col min="8454" max="8454" width="9" style="96" hidden="1" customWidth="1"/>
    <col min="8455" max="8704" width="9" style="96"/>
    <col min="8705" max="8705" width="34.25" style="96" customWidth="1"/>
    <col min="8706" max="8706" width="11.875" style="96" customWidth="1"/>
    <col min="8707" max="8707" width="9.875" style="96" customWidth="1"/>
    <col min="8708" max="8708" width="10.75" style="96" customWidth="1"/>
    <col min="8709" max="8709" width="12.75" style="96" customWidth="1"/>
    <col min="8710" max="8710" width="9" style="96" hidden="1" customWidth="1"/>
    <col min="8711" max="8960" width="9" style="96"/>
    <col min="8961" max="8961" width="34.25" style="96" customWidth="1"/>
    <col min="8962" max="8962" width="11.875" style="96" customWidth="1"/>
    <col min="8963" max="8963" width="9.875" style="96" customWidth="1"/>
    <col min="8964" max="8964" width="10.75" style="96" customWidth="1"/>
    <col min="8965" max="8965" width="12.75" style="96" customWidth="1"/>
    <col min="8966" max="8966" width="9" style="96" hidden="1" customWidth="1"/>
    <col min="8967" max="9216" width="9" style="96"/>
    <col min="9217" max="9217" width="34.25" style="96" customWidth="1"/>
    <col min="9218" max="9218" width="11.875" style="96" customWidth="1"/>
    <col min="9219" max="9219" width="9.875" style="96" customWidth="1"/>
    <col min="9220" max="9220" width="10.75" style="96" customWidth="1"/>
    <col min="9221" max="9221" width="12.75" style="96" customWidth="1"/>
    <col min="9222" max="9222" width="9" style="96" hidden="1" customWidth="1"/>
    <col min="9223" max="9472" width="9" style="96"/>
    <col min="9473" max="9473" width="34.25" style="96" customWidth="1"/>
    <col min="9474" max="9474" width="11.875" style="96" customWidth="1"/>
    <col min="9475" max="9475" width="9.875" style="96" customWidth="1"/>
    <col min="9476" max="9476" width="10.75" style="96" customWidth="1"/>
    <col min="9477" max="9477" width="12.75" style="96" customWidth="1"/>
    <col min="9478" max="9478" width="9" style="96" hidden="1" customWidth="1"/>
    <col min="9479" max="9728" width="9" style="96"/>
    <col min="9729" max="9729" width="34.25" style="96" customWidth="1"/>
    <col min="9730" max="9730" width="11.875" style="96" customWidth="1"/>
    <col min="9731" max="9731" width="9.875" style="96" customWidth="1"/>
    <col min="9732" max="9732" width="10.75" style="96" customWidth="1"/>
    <col min="9733" max="9733" width="12.75" style="96" customWidth="1"/>
    <col min="9734" max="9734" width="9" style="96" hidden="1" customWidth="1"/>
    <col min="9735" max="9984" width="9" style="96"/>
    <col min="9985" max="9985" width="34.25" style="96" customWidth="1"/>
    <col min="9986" max="9986" width="11.875" style="96" customWidth="1"/>
    <col min="9987" max="9987" width="9.875" style="96" customWidth="1"/>
    <col min="9988" max="9988" width="10.75" style="96" customWidth="1"/>
    <col min="9989" max="9989" width="12.75" style="96" customWidth="1"/>
    <col min="9990" max="9990" width="9" style="96" hidden="1" customWidth="1"/>
    <col min="9991" max="10240" width="9" style="96"/>
    <col min="10241" max="10241" width="34.25" style="96" customWidth="1"/>
    <col min="10242" max="10242" width="11.875" style="96" customWidth="1"/>
    <col min="10243" max="10243" width="9.875" style="96" customWidth="1"/>
    <col min="10244" max="10244" width="10.75" style="96" customWidth="1"/>
    <col min="10245" max="10245" width="12.75" style="96" customWidth="1"/>
    <col min="10246" max="10246" width="9" style="96" hidden="1" customWidth="1"/>
    <col min="10247" max="10496" width="9" style="96"/>
    <col min="10497" max="10497" width="34.25" style="96" customWidth="1"/>
    <col min="10498" max="10498" width="11.875" style="96" customWidth="1"/>
    <col min="10499" max="10499" width="9.875" style="96" customWidth="1"/>
    <col min="10500" max="10500" width="10.75" style="96" customWidth="1"/>
    <col min="10501" max="10501" width="12.75" style="96" customWidth="1"/>
    <col min="10502" max="10502" width="9" style="96" hidden="1" customWidth="1"/>
    <col min="10503" max="10752" width="9" style="96"/>
    <col min="10753" max="10753" width="34.25" style="96" customWidth="1"/>
    <col min="10754" max="10754" width="11.875" style="96" customWidth="1"/>
    <col min="10755" max="10755" width="9.875" style="96" customWidth="1"/>
    <col min="10756" max="10756" width="10.75" style="96" customWidth="1"/>
    <col min="10757" max="10757" width="12.75" style="96" customWidth="1"/>
    <col min="10758" max="10758" width="9" style="96" hidden="1" customWidth="1"/>
    <col min="10759" max="11008" width="9" style="96"/>
    <col min="11009" max="11009" width="34.25" style="96" customWidth="1"/>
    <col min="11010" max="11010" width="11.875" style="96" customWidth="1"/>
    <col min="11011" max="11011" width="9.875" style="96" customWidth="1"/>
    <col min="11012" max="11012" width="10.75" style="96" customWidth="1"/>
    <col min="11013" max="11013" width="12.75" style="96" customWidth="1"/>
    <col min="11014" max="11014" width="9" style="96" hidden="1" customWidth="1"/>
    <col min="11015" max="11264" width="9" style="96"/>
    <col min="11265" max="11265" width="34.25" style="96" customWidth="1"/>
    <col min="11266" max="11266" width="11.875" style="96" customWidth="1"/>
    <col min="11267" max="11267" width="9.875" style="96" customWidth="1"/>
    <col min="11268" max="11268" width="10.75" style="96" customWidth="1"/>
    <col min="11269" max="11269" width="12.75" style="96" customWidth="1"/>
    <col min="11270" max="11270" width="9" style="96" hidden="1" customWidth="1"/>
    <col min="11271" max="11520" width="9" style="96"/>
    <col min="11521" max="11521" width="34.25" style="96" customWidth="1"/>
    <col min="11522" max="11522" width="11.875" style="96" customWidth="1"/>
    <col min="11523" max="11523" width="9.875" style="96" customWidth="1"/>
    <col min="11524" max="11524" width="10.75" style="96" customWidth="1"/>
    <col min="11525" max="11525" width="12.75" style="96" customWidth="1"/>
    <col min="11526" max="11526" width="9" style="96" hidden="1" customWidth="1"/>
    <col min="11527" max="11776" width="9" style="96"/>
    <col min="11777" max="11777" width="34.25" style="96" customWidth="1"/>
    <col min="11778" max="11778" width="11.875" style="96" customWidth="1"/>
    <col min="11779" max="11779" width="9.875" style="96" customWidth="1"/>
    <col min="11780" max="11780" width="10.75" style="96" customWidth="1"/>
    <col min="11781" max="11781" width="12.75" style="96" customWidth="1"/>
    <col min="11782" max="11782" width="9" style="96" hidden="1" customWidth="1"/>
    <col min="11783" max="12032" width="9" style="96"/>
    <col min="12033" max="12033" width="34.25" style="96" customWidth="1"/>
    <col min="12034" max="12034" width="11.875" style="96" customWidth="1"/>
    <col min="12035" max="12035" width="9.875" style="96" customWidth="1"/>
    <col min="12036" max="12036" width="10.75" style="96" customWidth="1"/>
    <col min="12037" max="12037" width="12.75" style="96" customWidth="1"/>
    <col min="12038" max="12038" width="9" style="96" hidden="1" customWidth="1"/>
    <col min="12039" max="12288" width="9" style="96"/>
    <col min="12289" max="12289" width="34.25" style="96" customWidth="1"/>
    <col min="12290" max="12290" width="11.875" style="96" customWidth="1"/>
    <col min="12291" max="12291" width="9.875" style="96" customWidth="1"/>
    <col min="12292" max="12292" width="10.75" style="96" customWidth="1"/>
    <col min="12293" max="12293" width="12.75" style="96" customWidth="1"/>
    <col min="12294" max="12294" width="9" style="96" hidden="1" customWidth="1"/>
    <col min="12295" max="12544" width="9" style="96"/>
    <col min="12545" max="12545" width="34.25" style="96" customWidth="1"/>
    <col min="12546" max="12546" width="11.875" style="96" customWidth="1"/>
    <col min="12547" max="12547" width="9.875" style="96" customWidth="1"/>
    <col min="12548" max="12548" width="10.75" style="96" customWidth="1"/>
    <col min="12549" max="12549" width="12.75" style="96" customWidth="1"/>
    <col min="12550" max="12550" width="9" style="96" hidden="1" customWidth="1"/>
    <col min="12551" max="12800" width="9" style="96"/>
    <col min="12801" max="12801" width="34.25" style="96" customWidth="1"/>
    <col min="12802" max="12802" width="11.875" style="96" customWidth="1"/>
    <col min="12803" max="12803" width="9.875" style="96" customWidth="1"/>
    <col min="12804" max="12804" width="10.75" style="96" customWidth="1"/>
    <col min="12805" max="12805" width="12.75" style="96" customWidth="1"/>
    <col min="12806" max="12806" width="9" style="96" hidden="1" customWidth="1"/>
    <col min="12807" max="13056" width="9" style="96"/>
    <col min="13057" max="13057" width="34.25" style="96" customWidth="1"/>
    <col min="13058" max="13058" width="11.875" style="96" customWidth="1"/>
    <col min="13059" max="13059" width="9.875" style="96" customWidth="1"/>
    <col min="13060" max="13060" width="10.75" style="96" customWidth="1"/>
    <col min="13061" max="13061" width="12.75" style="96" customWidth="1"/>
    <col min="13062" max="13062" width="9" style="96" hidden="1" customWidth="1"/>
    <col min="13063" max="13312" width="9" style="96"/>
    <col min="13313" max="13313" width="34.25" style="96" customWidth="1"/>
    <col min="13314" max="13314" width="11.875" style="96" customWidth="1"/>
    <col min="13315" max="13315" width="9.875" style="96" customWidth="1"/>
    <col min="13316" max="13316" width="10.75" style="96" customWidth="1"/>
    <col min="13317" max="13317" width="12.75" style="96" customWidth="1"/>
    <col min="13318" max="13318" width="9" style="96" hidden="1" customWidth="1"/>
    <col min="13319" max="13568" width="9" style="96"/>
    <col min="13569" max="13569" width="34.25" style="96" customWidth="1"/>
    <col min="13570" max="13570" width="11.875" style="96" customWidth="1"/>
    <col min="13571" max="13571" width="9.875" style="96" customWidth="1"/>
    <col min="13572" max="13572" width="10.75" style="96" customWidth="1"/>
    <col min="13573" max="13573" width="12.75" style="96" customWidth="1"/>
    <col min="13574" max="13574" width="9" style="96" hidden="1" customWidth="1"/>
    <col min="13575" max="13824" width="9" style="96"/>
    <col min="13825" max="13825" width="34.25" style="96" customWidth="1"/>
    <col min="13826" max="13826" width="11.875" style="96" customWidth="1"/>
    <col min="13827" max="13827" width="9.875" style="96" customWidth="1"/>
    <col min="13828" max="13828" width="10.75" style="96" customWidth="1"/>
    <col min="13829" max="13829" width="12.75" style="96" customWidth="1"/>
    <col min="13830" max="13830" width="9" style="96" hidden="1" customWidth="1"/>
    <col min="13831" max="14080" width="9" style="96"/>
    <col min="14081" max="14081" width="34.25" style="96" customWidth="1"/>
    <col min="14082" max="14082" width="11.875" style="96" customWidth="1"/>
    <col min="14083" max="14083" width="9.875" style="96" customWidth="1"/>
    <col min="14084" max="14084" width="10.75" style="96" customWidth="1"/>
    <col min="14085" max="14085" width="12.75" style="96" customWidth="1"/>
    <col min="14086" max="14086" width="9" style="96" hidden="1" customWidth="1"/>
    <col min="14087" max="14336" width="9" style="96"/>
    <col min="14337" max="14337" width="34.25" style="96" customWidth="1"/>
    <col min="14338" max="14338" width="11.875" style="96" customWidth="1"/>
    <col min="14339" max="14339" width="9.875" style="96" customWidth="1"/>
    <col min="14340" max="14340" width="10.75" style="96" customWidth="1"/>
    <col min="14341" max="14341" width="12.75" style="96" customWidth="1"/>
    <col min="14342" max="14342" width="9" style="96" hidden="1" customWidth="1"/>
    <col min="14343" max="14592" width="9" style="96"/>
    <col min="14593" max="14593" width="34.25" style="96" customWidth="1"/>
    <col min="14594" max="14594" width="11.875" style="96" customWidth="1"/>
    <col min="14595" max="14595" width="9.875" style="96" customWidth="1"/>
    <col min="14596" max="14596" width="10.75" style="96" customWidth="1"/>
    <col min="14597" max="14597" width="12.75" style="96" customWidth="1"/>
    <col min="14598" max="14598" width="9" style="96" hidden="1" customWidth="1"/>
    <col min="14599" max="14848" width="9" style="96"/>
    <col min="14849" max="14849" width="34.25" style="96" customWidth="1"/>
    <col min="14850" max="14850" width="11.875" style="96" customWidth="1"/>
    <col min="14851" max="14851" width="9.875" style="96" customWidth="1"/>
    <col min="14852" max="14852" width="10.75" style="96" customWidth="1"/>
    <col min="14853" max="14853" width="12.75" style="96" customWidth="1"/>
    <col min="14854" max="14854" width="9" style="96" hidden="1" customWidth="1"/>
    <col min="14855" max="15104" width="9" style="96"/>
    <col min="15105" max="15105" width="34.25" style="96" customWidth="1"/>
    <col min="15106" max="15106" width="11.875" style="96" customWidth="1"/>
    <col min="15107" max="15107" width="9.875" style="96" customWidth="1"/>
    <col min="15108" max="15108" width="10.75" style="96" customWidth="1"/>
    <col min="15109" max="15109" width="12.75" style="96" customWidth="1"/>
    <col min="15110" max="15110" width="9" style="96" hidden="1" customWidth="1"/>
    <col min="15111" max="15360" width="9" style="96"/>
    <col min="15361" max="15361" width="34.25" style="96" customWidth="1"/>
    <col min="15362" max="15362" width="11.875" style="96" customWidth="1"/>
    <col min="15363" max="15363" width="9.875" style="96" customWidth="1"/>
    <col min="15364" max="15364" width="10.75" style="96" customWidth="1"/>
    <col min="15365" max="15365" width="12.75" style="96" customWidth="1"/>
    <col min="15366" max="15366" width="9" style="96" hidden="1" customWidth="1"/>
    <col min="15367" max="15616" width="9" style="96"/>
    <col min="15617" max="15617" width="34.25" style="96" customWidth="1"/>
    <col min="15618" max="15618" width="11.875" style="96" customWidth="1"/>
    <col min="15619" max="15619" width="9.875" style="96" customWidth="1"/>
    <col min="15620" max="15620" width="10.75" style="96" customWidth="1"/>
    <col min="15621" max="15621" width="12.75" style="96" customWidth="1"/>
    <col min="15622" max="15622" width="9" style="96" hidden="1" customWidth="1"/>
    <col min="15623" max="15872" width="9" style="96"/>
    <col min="15873" max="15873" width="34.25" style="96" customWidth="1"/>
    <col min="15874" max="15874" width="11.875" style="96" customWidth="1"/>
    <col min="15875" max="15875" width="9.875" style="96" customWidth="1"/>
    <col min="15876" max="15876" width="10.75" style="96" customWidth="1"/>
    <col min="15877" max="15877" width="12.75" style="96" customWidth="1"/>
    <col min="15878" max="15878" width="9" style="96" hidden="1" customWidth="1"/>
    <col min="15879" max="16128" width="9" style="96"/>
    <col min="16129" max="16129" width="34.25" style="96" customWidth="1"/>
    <col min="16130" max="16130" width="11.875" style="96" customWidth="1"/>
    <col min="16131" max="16131" width="9.875" style="96" customWidth="1"/>
    <col min="16132" max="16132" width="10.75" style="96" customWidth="1"/>
    <col min="16133" max="16133" width="12.75" style="96" customWidth="1"/>
    <col min="16134" max="16134" width="9" style="96" hidden="1" customWidth="1"/>
    <col min="16135" max="16384" width="9" style="96"/>
  </cols>
  <sheetData>
    <row r="2" spans="1:36" ht="33.75" customHeight="1">
      <c r="A2" s="472" t="s">
        <v>1072</v>
      </c>
      <c r="B2" s="472"/>
      <c r="C2" s="472"/>
      <c r="D2" s="472"/>
      <c r="E2" s="472"/>
      <c r="F2" s="472"/>
    </row>
    <row r="3" spans="1:36" ht="16.5" customHeight="1">
      <c r="A3" s="79" t="s">
        <v>621</v>
      </c>
      <c r="F3" s="97" t="s">
        <v>0</v>
      </c>
    </row>
    <row r="4" spans="1:36" ht="28.5" customHeight="1">
      <c r="A4" s="296" t="s">
        <v>1</v>
      </c>
      <c r="B4" s="245" t="s">
        <v>2</v>
      </c>
      <c r="C4" s="432" t="s">
        <v>1074</v>
      </c>
      <c r="D4" s="245" t="s">
        <v>1073</v>
      </c>
      <c r="E4" s="241" t="s">
        <v>4</v>
      </c>
      <c r="F4" s="241" t="s">
        <v>5</v>
      </c>
    </row>
    <row r="5" spans="1:36" s="91" customFormat="1" ht="23.25" customHeight="1">
      <c r="A5" s="98" t="s">
        <v>622</v>
      </c>
      <c r="B5" s="243">
        <v>13</v>
      </c>
      <c r="C5" s="433">
        <v>19</v>
      </c>
      <c r="D5" s="243">
        <v>17</v>
      </c>
      <c r="E5" s="302">
        <f>C5/B5*100</f>
        <v>146.19999999999999</v>
      </c>
      <c r="F5" s="302">
        <f>C5/D5*100</f>
        <v>111.8</v>
      </c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36" s="91" customFormat="1" ht="23.25" customHeight="1">
      <c r="A6" s="303" t="s">
        <v>623</v>
      </c>
      <c r="B6" s="243"/>
      <c r="C6" s="433"/>
      <c r="D6" s="243"/>
      <c r="E6" s="302"/>
      <c r="F6" s="302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</row>
    <row r="7" spans="1:36" s="91" customFormat="1" ht="23.25" customHeight="1">
      <c r="A7" s="303" t="s">
        <v>624</v>
      </c>
      <c r="B7" s="243"/>
      <c r="C7" s="433"/>
      <c r="D7" s="243"/>
      <c r="E7" s="302"/>
      <c r="F7" s="302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</row>
    <row r="8" spans="1:36" s="91" customFormat="1" ht="23.25" customHeight="1">
      <c r="A8" s="303" t="s">
        <v>625</v>
      </c>
      <c r="B8" s="243"/>
      <c r="C8" s="433"/>
      <c r="D8" s="243"/>
      <c r="E8" s="302"/>
      <c r="F8" s="302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</row>
    <row r="9" spans="1:36" s="92" customFormat="1" ht="23.25" customHeight="1">
      <c r="A9" s="303" t="s">
        <v>626</v>
      </c>
      <c r="B9" s="243"/>
      <c r="C9" s="433"/>
      <c r="D9" s="243"/>
      <c r="E9" s="302"/>
      <c r="F9" s="302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</row>
    <row r="10" spans="1:36" s="92" customFormat="1" ht="23.25" customHeight="1">
      <c r="A10" s="304" t="s">
        <v>605</v>
      </c>
      <c r="B10" s="244">
        <v>13</v>
      </c>
      <c r="C10" s="434">
        <v>19</v>
      </c>
      <c r="D10" s="244">
        <v>17</v>
      </c>
      <c r="E10" s="302">
        <f t="shared" ref="E10:E13" si="0">C10/B10*100</f>
        <v>146.19999999999999</v>
      </c>
      <c r="F10" s="302">
        <f t="shared" ref="F10:F13" si="1">C10/D10*100</f>
        <v>111.8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</row>
    <row r="11" spans="1:36" s="92" customFormat="1" ht="23.25" customHeight="1">
      <c r="A11" s="305" t="s">
        <v>627</v>
      </c>
      <c r="B11" s="244"/>
      <c r="C11" s="434"/>
      <c r="D11" s="244"/>
      <c r="E11" s="302"/>
      <c r="F11" s="302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</row>
    <row r="12" spans="1:36" s="93" customFormat="1" ht="23.25" customHeight="1">
      <c r="A12" s="305" t="s">
        <v>628</v>
      </c>
      <c r="B12" s="244"/>
      <c r="C12" s="434"/>
      <c r="D12" s="244"/>
      <c r="E12" s="302"/>
      <c r="F12" s="302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</row>
    <row r="13" spans="1:36" s="77" customFormat="1" ht="23.25" customHeight="1">
      <c r="A13" s="304" t="s">
        <v>43</v>
      </c>
      <c r="B13" s="244">
        <v>13</v>
      </c>
      <c r="C13" s="434">
        <v>19</v>
      </c>
      <c r="D13" s="244">
        <v>17</v>
      </c>
      <c r="E13" s="302">
        <f t="shared" si="0"/>
        <v>146.19999999999999</v>
      </c>
      <c r="F13" s="302">
        <f t="shared" si="1"/>
        <v>111.8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</row>
    <row r="14" spans="1:36">
      <c r="A14" s="102"/>
    </row>
    <row r="15" spans="1:36" ht="14.25" customHeight="1">
      <c r="A15" s="473"/>
      <c r="B15" s="473"/>
      <c r="C15" s="473"/>
      <c r="D15" s="473"/>
      <c r="E15" s="473"/>
      <c r="F15" s="473"/>
    </row>
    <row r="16" spans="1:36" s="94" customFormat="1">
      <c r="A16" s="473"/>
      <c r="B16" s="473"/>
      <c r="C16" s="473"/>
      <c r="D16" s="473"/>
      <c r="E16" s="473"/>
      <c r="F16" s="47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</row>
    <row r="17" spans="1:225">
      <c r="A17" s="473"/>
      <c r="B17" s="473"/>
      <c r="C17" s="473"/>
      <c r="D17" s="473"/>
      <c r="E17" s="473"/>
      <c r="F17" s="473"/>
    </row>
    <row r="18" spans="1:225">
      <c r="A18" s="473"/>
      <c r="B18" s="473"/>
      <c r="C18" s="473"/>
      <c r="D18" s="473"/>
      <c r="E18" s="473"/>
      <c r="F18" s="473"/>
    </row>
    <row r="19" spans="1:225">
      <c r="A19" s="102"/>
    </row>
    <row r="20" spans="1:225">
      <c r="A20" s="104"/>
    </row>
    <row r="21" spans="1:225" s="95" customFormat="1">
      <c r="A21" s="104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</row>
    <row r="22" spans="1:225" s="95" customFormat="1">
      <c r="A22" s="104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</row>
    <row r="23" spans="1:225" s="95" customFormat="1">
      <c r="A23" s="104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</row>
    <row r="24" spans="1:225" s="95" customFormat="1">
      <c r="A24" s="104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</row>
    <row r="25" spans="1:225" s="95" customFormat="1">
      <c r="A25" s="104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</row>
    <row r="26" spans="1:225" s="95" customFormat="1">
      <c r="A26" s="104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</row>
    <row r="27" spans="1:225" s="95" customFormat="1">
      <c r="A27" s="104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</row>
    <row r="28" spans="1:225" s="95" customFormat="1">
      <c r="A28" s="104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</row>
    <row r="29" spans="1:225" s="95" customFormat="1">
      <c r="A29" s="104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</row>
    <row r="30" spans="1:225" s="95" customFormat="1">
      <c r="A30" s="104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  <c r="GP30" s="96"/>
      <c r="GQ30" s="96"/>
      <c r="GR30" s="96"/>
      <c r="GS30" s="96"/>
      <c r="GT30" s="96"/>
      <c r="GU30" s="96"/>
      <c r="GV30" s="96"/>
      <c r="GW30" s="96"/>
      <c r="GX30" s="96"/>
      <c r="GY30" s="96"/>
      <c r="GZ30" s="96"/>
      <c r="HA30" s="96"/>
      <c r="HB30" s="96"/>
      <c r="HC30" s="96"/>
      <c r="HD30" s="96"/>
      <c r="HE30" s="96"/>
      <c r="HF30" s="96"/>
      <c r="HG30" s="96"/>
      <c r="HH30" s="96"/>
      <c r="HI30" s="96"/>
      <c r="HJ30" s="96"/>
      <c r="HK30" s="96"/>
      <c r="HL30" s="96"/>
      <c r="HM30" s="96"/>
      <c r="HN30" s="96"/>
      <c r="HO30" s="96"/>
      <c r="HP30" s="96"/>
      <c r="HQ30" s="96"/>
    </row>
    <row r="31" spans="1:225" s="95" customFormat="1">
      <c r="A31" s="104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  <c r="GP31" s="96"/>
      <c r="GQ31" s="96"/>
      <c r="GR31" s="96"/>
      <c r="GS31" s="96"/>
      <c r="GT31" s="96"/>
      <c r="GU31" s="96"/>
      <c r="GV31" s="96"/>
      <c r="GW31" s="96"/>
      <c r="GX31" s="96"/>
      <c r="GY31" s="96"/>
      <c r="GZ31" s="96"/>
      <c r="HA31" s="96"/>
      <c r="HB31" s="96"/>
      <c r="HC31" s="96"/>
      <c r="HD31" s="96"/>
      <c r="HE31" s="96"/>
      <c r="HF31" s="96"/>
      <c r="HG31" s="96"/>
      <c r="HH31" s="96"/>
      <c r="HI31" s="96"/>
      <c r="HJ31" s="96"/>
      <c r="HK31" s="96"/>
      <c r="HL31" s="96"/>
      <c r="HM31" s="96"/>
      <c r="HN31" s="96"/>
      <c r="HO31" s="96"/>
      <c r="HP31" s="96"/>
      <c r="HQ31" s="96"/>
    </row>
    <row r="32" spans="1:225" s="95" customFormat="1">
      <c r="A32" s="104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  <c r="GP32" s="96"/>
      <c r="GQ32" s="96"/>
      <c r="GR32" s="96"/>
      <c r="GS32" s="96"/>
      <c r="GT32" s="96"/>
      <c r="GU32" s="96"/>
      <c r="GV32" s="96"/>
      <c r="GW32" s="96"/>
      <c r="GX32" s="96"/>
      <c r="GY32" s="96"/>
      <c r="GZ32" s="96"/>
      <c r="HA32" s="96"/>
      <c r="HB32" s="96"/>
      <c r="HC32" s="96"/>
      <c r="HD32" s="96"/>
      <c r="HE32" s="96"/>
      <c r="HF32" s="96"/>
      <c r="HG32" s="96"/>
      <c r="HH32" s="96"/>
      <c r="HI32" s="96"/>
      <c r="HJ32" s="96"/>
      <c r="HK32" s="96"/>
      <c r="HL32" s="96"/>
      <c r="HM32" s="96"/>
      <c r="HN32" s="96"/>
      <c r="HO32" s="96"/>
      <c r="HP32" s="96"/>
      <c r="HQ32" s="96"/>
    </row>
    <row r="33" spans="1:225" s="95" customFormat="1">
      <c r="A33" s="104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</row>
    <row r="34" spans="1:225" s="95" customFormat="1">
      <c r="A34" s="104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</row>
    <row r="35" spans="1:225" s="95" customFormat="1">
      <c r="A35" s="104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</row>
    <row r="36" spans="1:225" s="95" customFormat="1">
      <c r="A36" s="104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</row>
    <row r="37" spans="1:225" s="95" customFormat="1">
      <c r="A37" s="104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</row>
    <row r="38" spans="1:225" s="95" customFormat="1">
      <c r="A38" s="104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</row>
    <row r="39" spans="1:225" s="95" customFormat="1">
      <c r="A39" s="104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</row>
    <row r="40" spans="1:225" s="95" customFormat="1">
      <c r="A40" s="104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</row>
    <row r="41" spans="1:225" s="95" customFormat="1">
      <c r="A41" s="104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</row>
    <row r="42" spans="1:225" s="95" customFormat="1">
      <c r="A42" s="104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</row>
    <row r="43" spans="1:225" s="95" customFormat="1">
      <c r="A43" s="104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</row>
    <row r="44" spans="1:225" s="95" customFormat="1">
      <c r="A44" s="104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</row>
    <row r="45" spans="1:225" s="95" customFormat="1">
      <c r="A45" s="104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</row>
    <row r="46" spans="1:225" s="95" customFormat="1">
      <c r="A46" s="104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</row>
    <row r="47" spans="1:225" s="95" customFormat="1">
      <c r="A47" s="104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</row>
    <row r="48" spans="1:225" s="95" customFormat="1">
      <c r="A48" s="104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</row>
    <row r="49" spans="1:225" s="95" customFormat="1">
      <c r="A49" s="104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</row>
    <row r="50" spans="1:225" s="95" customFormat="1">
      <c r="A50" s="104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</row>
    <row r="51" spans="1:225" s="95" customFormat="1">
      <c r="A51" s="104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</row>
    <row r="52" spans="1:225" s="95" customFormat="1">
      <c r="A52" s="104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</row>
    <row r="53" spans="1:225" s="95" customFormat="1">
      <c r="A53" s="104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</row>
    <row r="54" spans="1:225" s="95" customFormat="1">
      <c r="A54" s="104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</row>
    <row r="55" spans="1:225" s="95" customFormat="1">
      <c r="A55" s="104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</row>
    <row r="56" spans="1:225" s="95" customFormat="1">
      <c r="A56" s="104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</row>
    <row r="57" spans="1:225" s="95" customFormat="1">
      <c r="A57" s="104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</row>
    <row r="58" spans="1:225" s="95" customFormat="1">
      <c r="A58" s="104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</row>
    <row r="59" spans="1:225" s="95" customFormat="1">
      <c r="A59" s="104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</row>
    <row r="60" spans="1:225" s="95" customFormat="1">
      <c r="A60" s="104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</row>
    <row r="61" spans="1:225" s="95" customFormat="1">
      <c r="A61" s="104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</row>
    <row r="62" spans="1:225" s="95" customFormat="1">
      <c r="A62" s="104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</row>
    <row r="63" spans="1:225" s="95" customFormat="1">
      <c r="A63" s="104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</row>
    <row r="64" spans="1:225" s="95" customFormat="1">
      <c r="A64" s="104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</row>
    <row r="65" spans="1:225" s="95" customFormat="1">
      <c r="A65" s="104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</row>
    <row r="66" spans="1:225" s="95" customFormat="1">
      <c r="A66" s="104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</row>
    <row r="67" spans="1:225" s="95" customFormat="1">
      <c r="A67" s="104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</row>
    <row r="68" spans="1:225" s="95" customFormat="1">
      <c r="A68" s="104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</row>
    <row r="69" spans="1:225" s="95" customFormat="1">
      <c r="A69" s="104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</row>
    <row r="70" spans="1:225" s="95" customFormat="1">
      <c r="A70" s="104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</row>
    <row r="71" spans="1:225" s="95" customFormat="1">
      <c r="A71" s="104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</row>
    <row r="72" spans="1:225" s="95" customFormat="1">
      <c r="A72" s="104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</row>
    <row r="73" spans="1:225" s="95" customFormat="1">
      <c r="A73" s="104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</row>
    <row r="74" spans="1:225" s="95" customFormat="1">
      <c r="A74" s="104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</row>
    <row r="75" spans="1:225" s="95" customFormat="1">
      <c r="A75" s="104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</row>
    <row r="76" spans="1:225" s="95" customFormat="1">
      <c r="A76" s="104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</row>
    <row r="77" spans="1:225" s="95" customFormat="1">
      <c r="A77" s="104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</row>
    <row r="78" spans="1:225" s="95" customFormat="1">
      <c r="A78" s="104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</row>
    <row r="79" spans="1:225" s="95" customFormat="1">
      <c r="A79" s="104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</row>
    <row r="80" spans="1:225" s="95" customFormat="1">
      <c r="A80" s="104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</row>
    <row r="81" spans="1:225" s="95" customFormat="1">
      <c r="A81" s="104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</row>
    <row r="82" spans="1:225" s="95" customFormat="1">
      <c r="A82" s="104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</row>
    <row r="83" spans="1:225" s="95" customFormat="1">
      <c r="A83" s="104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</row>
    <row r="84" spans="1:225" s="95" customFormat="1">
      <c r="A84" s="104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</row>
    <row r="85" spans="1:225" s="95" customFormat="1">
      <c r="A85" s="104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</row>
    <row r="86" spans="1:225" s="95" customFormat="1">
      <c r="A86" s="104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</row>
    <row r="87" spans="1:225" s="95" customFormat="1">
      <c r="A87" s="104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</row>
    <row r="88" spans="1:225" s="95" customFormat="1">
      <c r="A88" s="104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</row>
    <row r="89" spans="1:225" s="95" customFormat="1">
      <c r="A89" s="104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</row>
    <row r="90" spans="1:225" s="95" customFormat="1">
      <c r="A90" s="104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</row>
    <row r="91" spans="1:225" s="95" customFormat="1">
      <c r="A91" s="104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</row>
    <row r="92" spans="1:225" s="95" customFormat="1">
      <c r="A92" s="104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</row>
    <row r="93" spans="1:225" s="95" customFormat="1">
      <c r="A93" s="104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</row>
    <row r="94" spans="1:225" s="95" customFormat="1">
      <c r="A94" s="104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</row>
    <row r="95" spans="1:225" s="95" customFormat="1">
      <c r="A95" s="104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</row>
    <row r="96" spans="1:225" s="95" customFormat="1">
      <c r="A96" s="104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</row>
    <row r="97" spans="1:225" s="95" customFormat="1">
      <c r="A97" s="104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</row>
    <row r="98" spans="1:225" s="95" customFormat="1">
      <c r="A98" s="104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</row>
    <row r="99" spans="1:225" s="95" customFormat="1">
      <c r="A99" s="104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</row>
    <row r="100" spans="1:225" s="95" customFormat="1">
      <c r="A100" s="104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</row>
    <row r="101" spans="1:225" s="95" customFormat="1">
      <c r="A101" s="104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</row>
    <row r="102" spans="1:225" s="95" customFormat="1">
      <c r="A102" s="104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</row>
    <row r="103" spans="1:225" s="95" customFormat="1">
      <c r="A103" s="104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</row>
    <row r="104" spans="1:225" s="95" customFormat="1">
      <c r="A104" s="104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</row>
    <row r="105" spans="1:225" s="95" customFormat="1">
      <c r="A105" s="104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</row>
    <row r="106" spans="1:225" s="95" customFormat="1">
      <c r="A106" s="104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</row>
    <row r="107" spans="1:225" s="95" customFormat="1">
      <c r="A107" s="104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</row>
    <row r="108" spans="1:225" s="95" customFormat="1">
      <c r="A108" s="104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</row>
    <row r="109" spans="1:225" s="95" customFormat="1">
      <c r="A109" s="104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</row>
    <row r="110" spans="1:225" s="95" customFormat="1">
      <c r="A110" s="104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</row>
    <row r="111" spans="1:225" s="95" customFormat="1">
      <c r="A111" s="104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</row>
    <row r="112" spans="1:225" s="95" customFormat="1">
      <c r="A112" s="104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</row>
    <row r="113" spans="1:225" s="95" customFormat="1">
      <c r="A113" s="104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</row>
    <row r="114" spans="1:225" s="95" customFormat="1">
      <c r="A114" s="104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</row>
    <row r="115" spans="1:225" s="95" customFormat="1">
      <c r="A115" s="104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</row>
    <row r="116" spans="1:225" s="95" customFormat="1">
      <c r="A116" s="104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</row>
    <row r="117" spans="1:225" s="95" customFormat="1">
      <c r="A117" s="104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</row>
    <row r="118" spans="1:225" s="95" customFormat="1">
      <c r="A118" s="104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</row>
    <row r="119" spans="1:225" s="95" customFormat="1">
      <c r="A119" s="104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</row>
    <row r="120" spans="1:225" s="95" customFormat="1">
      <c r="A120" s="104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</row>
    <row r="121" spans="1:225" s="95" customFormat="1">
      <c r="A121" s="104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</row>
    <row r="122" spans="1:225" s="95" customFormat="1">
      <c r="A122" s="104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</row>
    <row r="123" spans="1:225" s="95" customFormat="1">
      <c r="A123" s="104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</row>
    <row r="124" spans="1:225" s="95" customFormat="1">
      <c r="A124" s="104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</row>
    <row r="125" spans="1:225" s="95" customFormat="1">
      <c r="A125" s="104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</row>
    <row r="126" spans="1:225" s="95" customFormat="1">
      <c r="A126" s="104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</row>
    <row r="127" spans="1:225" s="95" customFormat="1">
      <c r="A127" s="104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</row>
    <row r="128" spans="1:225" s="95" customFormat="1">
      <c r="A128" s="104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</row>
    <row r="129" spans="1:225" s="95" customFormat="1">
      <c r="A129" s="104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</row>
    <row r="130" spans="1:225" s="95" customFormat="1">
      <c r="A130" s="104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</row>
    <row r="131" spans="1:225" s="95" customFormat="1">
      <c r="A131" s="104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</row>
    <row r="132" spans="1:225" s="95" customFormat="1">
      <c r="A132" s="104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</row>
    <row r="133" spans="1:225" s="95" customFormat="1">
      <c r="A133" s="104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</row>
    <row r="134" spans="1:225" s="95" customFormat="1">
      <c r="A134" s="104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</row>
    <row r="135" spans="1:225" s="95" customFormat="1">
      <c r="A135" s="104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</row>
    <row r="136" spans="1:225" s="95" customFormat="1">
      <c r="A136" s="104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</row>
    <row r="137" spans="1:225" s="95" customFormat="1">
      <c r="A137" s="104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</row>
    <row r="138" spans="1:225" s="95" customFormat="1">
      <c r="A138" s="104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</row>
    <row r="139" spans="1:225" s="95" customFormat="1">
      <c r="A139" s="104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</row>
    <row r="140" spans="1:225" s="95" customFormat="1">
      <c r="A140" s="104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</row>
    <row r="141" spans="1:225" s="95" customFormat="1">
      <c r="A141" s="104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</row>
    <row r="142" spans="1:225" s="95" customFormat="1">
      <c r="A142" s="104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</row>
    <row r="143" spans="1:225" s="95" customFormat="1">
      <c r="A143" s="104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</row>
    <row r="144" spans="1:225" s="95" customFormat="1">
      <c r="A144" s="104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</row>
    <row r="145" spans="1:225" s="95" customFormat="1">
      <c r="A145" s="104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</row>
    <row r="146" spans="1:225" s="95" customFormat="1">
      <c r="A146" s="104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</row>
    <row r="147" spans="1:225" s="95" customFormat="1">
      <c r="A147" s="104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</row>
    <row r="148" spans="1:225" s="95" customFormat="1">
      <c r="A148" s="104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</row>
    <row r="149" spans="1:225" s="95" customFormat="1">
      <c r="A149" s="104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</row>
    <row r="150" spans="1:225" s="95" customFormat="1">
      <c r="A150" s="104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</row>
    <row r="151" spans="1:225" s="95" customFormat="1">
      <c r="A151" s="104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</row>
    <row r="152" spans="1:225" s="95" customFormat="1">
      <c r="A152" s="104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</row>
    <row r="153" spans="1:225" s="95" customFormat="1">
      <c r="A153" s="104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</row>
    <row r="154" spans="1:225" s="95" customFormat="1">
      <c r="A154" s="104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</row>
    <row r="155" spans="1:225" s="95" customFormat="1">
      <c r="A155" s="104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</row>
    <row r="156" spans="1:225" s="95" customFormat="1">
      <c r="A156" s="104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</row>
    <row r="157" spans="1:225" s="95" customFormat="1">
      <c r="A157" s="104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  <c r="GP157" s="96"/>
      <c r="GQ157" s="96"/>
      <c r="GR157" s="96"/>
      <c r="GS157" s="96"/>
      <c r="GT157" s="96"/>
      <c r="GU157" s="96"/>
      <c r="GV157" s="96"/>
      <c r="GW157" s="96"/>
      <c r="GX157" s="96"/>
      <c r="GY157" s="96"/>
      <c r="GZ157" s="96"/>
      <c r="HA157" s="96"/>
      <c r="HB157" s="96"/>
      <c r="HC157" s="96"/>
      <c r="HD157" s="96"/>
      <c r="HE157" s="96"/>
      <c r="HF157" s="96"/>
      <c r="HG157" s="96"/>
      <c r="HH157" s="96"/>
      <c r="HI157" s="96"/>
      <c r="HJ157" s="96"/>
      <c r="HK157" s="96"/>
      <c r="HL157" s="96"/>
      <c r="HM157" s="96"/>
      <c r="HN157" s="96"/>
      <c r="HO157" s="96"/>
      <c r="HP157" s="96"/>
      <c r="HQ157" s="96"/>
    </row>
    <row r="158" spans="1:225" s="95" customFormat="1">
      <c r="A158" s="104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  <c r="GP158" s="96"/>
      <c r="GQ158" s="96"/>
      <c r="GR158" s="96"/>
      <c r="GS158" s="96"/>
      <c r="GT158" s="96"/>
      <c r="GU158" s="96"/>
      <c r="GV158" s="96"/>
      <c r="GW158" s="96"/>
      <c r="GX158" s="96"/>
      <c r="GY158" s="96"/>
      <c r="GZ158" s="96"/>
      <c r="HA158" s="96"/>
      <c r="HB158" s="96"/>
      <c r="HC158" s="96"/>
      <c r="HD158" s="96"/>
      <c r="HE158" s="96"/>
      <c r="HF158" s="96"/>
      <c r="HG158" s="96"/>
      <c r="HH158" s="96"/>
      <c r="HI158" s="96"/>
      <c r="HJ158" s="96"/>
      <c r="HK158" s="96"/>
      <c r="HL158" s="96"/>
      <c r="HM158" s="96"/>
      <c r="HN158" s="96"/>
      <c r="HO158" s="96"/>
      <c r="HP158" s="96"/>
      <c r="HQ158" s="96"/>
    </row>
    <row r="159" spans="1:225" s="95" customFormat="1">
      <c r="A159" s="104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  <c r="GP159" s="96"/>
      <c r="GQ159" s="96"/>
      <c r="GR159" s="96"/>
      <c r="GS159" s="96"/>
      <c r="GT159" s="96"/>
      <c r="GU159" s="96"/>
      <c r="GV159" s="96"/>
      <c r="GW159" s="96"/>
      <c r="GX159" s="96"/>
      <c r="GY159" s="96"/>
      <c r="GZ159" s="96"/>
      <c r="HA159" s="96"/>
      <c r="HB159" s="96"/>
      <c r="HC159" s="96"/>
      <c r="HD159" s="96"/>
      <c r="HE159" s="96"/>
      <c r="HF159" s="96"/>
      <c r="HG159" s="96"/>
      <c r="HH159" s="96"/>
      <c r="HI159" s="96"/>
      <c r="HJ159" s="96"/>
      <c r="HK159" s="96"/>
      <c r="HL159" s="96"/>
      <c r="HM159" s="96"/>
      <c r="HN159" s="96"/>
      <c r="HO159" s="96"/>
      <c r="HP159" s="96"/>
      <c r="HQ159" s="96"/>
    </row>
    <row r="160" spans="1:225" s="95" customFormat="1">
      <c r="A160" s="104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  <c r="GP160" s="96"/>
      <c r="GQ160" s="96"/>
      <c r="GR160" s="96"/>
      <c r="GS160" s="96"/>
      <c r="GT160" s="96"/>
      <c r="GU160" s="96"/>
      <c r="GV160" s="96"/>
      <c r="GW160" s="96"/>
      <c r="GX160" s="96"/>
      <c r="GY160" s="96"/>
      <c r="GZ160" s="96"/>
      <c r="HA160" s="96"/>
      <c r="HB160" s="96"/>
      <c r="HC160" s="96"/>
      <c r="HD160" s="96"/>
      <c r="HE160" s="96"/>
      <c r="HF160" s="96"/>
      <c r="HG160" s="96"/>
      <c r="HH160" s="96"/>
      <c r="HI160" s="96"/>
      <c r="HJ160" s="96"/>
      <c r="HK160" s="96"/>
      <c r="HL160" s="96"/>
      <c r="HM160" s="96"/>
      <c r="HN160" s="96"/>
      <c r="HO160" s="96"/>
      <c r="HP160" s="96"/>
      <c r="HQ160" s="96"/>
    </row>
    <row r="161" spans="1:225" s="95" customFormat="1">
      <c r="A161" s="104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  <c r="GP161" s="96"/>
      <c r="GQ161" s="96"/>
      <c r="GR161" s="96"/>
      <c r="GS161" s="96"/>
      <c r="GT161" s="96"/>
      <c r="GU161" s="96"/>
      <c r="GV161" s="96"/>
      <c r="GW161" s="96"/>
      <c r="GX161" s="96"/>
      <c r="GY161" s="96"/>
      <c r="GZ161" s="96"/>
      <c r="HA161" s="96"/>
      <c r="HB161" s="96"/>
      <c r="HC161" s="96"/>
      <c r="HD161" s="96"/>
      <c r="HE161" s="96"/>
      <c r="HF161" s="96"/>
      <c r="HG161" s="96"/>
      <c r="HH161" s="96"/>
      <c r="HI161" s="96"/>
      <c r="HJ161" s="96"/>
      <c r="HK161" s="96"/>
      <c r="HL161" s="96"/>
      <c r="HM161" s="96"/>
      <c r="HN161" s="96"/>
      <c r="HO161" s="96"/>
      <c r="HP161" s="96"/>
      <c r="HQ161" s="96"/>
    </row>
    <row r="162" spans="1:225" s="95" customFormat="1">
      <c r="A162" s="104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  <c r="GP162" s="96"/>
      <c r="GQ162" s="96"/>
      <c r="GR162" s="96"/>
      <c r="GS162" s="96"/>
      <c r="GT162" s="96"/>
      <c r="GU162" s="96"/>
      <c r="GV162" s="96"/>
      <c r="GW162" s="96"/>
      <c r="GX162" s="96"/>
      <c r="GY162" s="96"/>
      <c r="GZ162" s="96"/>
      <c r="HA162" s="96"/>
      <c r="HB162" s="96"/>
      <c r="HC162" s="96"/>
      <c r="HD162" s="96"/>
      <c r="HE162" s="96"/>
      <c r="HF162" s="96"/>
      <c r="HG162" s="96"/>
      <c r="HH162" s="96"/>
      <c r="HI162" s="96"/>
      <c r="HJ162" s="96"/>
      <c r="HK162" s="96"/>
      <c r="HL162" s="96"/>
      <c r="HM162" s="96"/>
      <c r="HN162" s="96"/>
      <c r="HO162" s="96"/>
      <c r="HP162" s="96"/>
      <c r="HQ162" s="96"/>
    </row>
    <row r="163" spans="1:225" s="95" customFormat="1">
      <c r="A163" s="104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</row>
    <row r="164" spans="1:225" s="95" customFormat="1">
      <c r="A164" s="104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  <c r="GP164" s="96"/>
      <c r="GQ164" s="96"/>
      <c r="GR164" s="96"/>
      <c r="GS164" s="96"/>
      <c r="GT164" s="96"/>
      <c r="GU164" s="96"/>
      <c r="GV164" s="96"/>
      <c r="GW164" s="96"/>
      <c r="GX164" s="96"/>
      <c r="GY164" s="96"/>
      <c r="GZ164" s="96"/>
      <c r="HA164" s="96"/>
      <c r="HB164" s="96"/>
      <c r="HC164" s="96"/>
      <c r="HD164" s="96"/>
      <c r="HE164" s="96"/>
      <c r="HF164" s="96"/>
      <c r="HG164" s="96"/>
      <c r="HH164" s="96"/>
      <c r="HI164" s="96"/>
      <c r="HJ164" s="96"/>
      <c r="HK164" s="96"/>
      <c r="HL164" s="96"/>
      <c r="HM164" s="96"/>
      <c r="HN164" s="96"/>
      <c r="HO164" s="96"/>
      <c r="HP164" s="96"/>
      <c r="HQ164" s="96"/>
    </row>
    <row r="165" spans="1:225" s="95" customFormat="1">
      <c r="A165" s="104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  <c r="GP165" s="96"/>
      <c r="GQ165" s="96"/>
      <c r="GR165" s="96"/>
      <c r="GS165" s="96"/>
      <c r="GT165" s="96"/>
      <c r="GU165" s="96"/>
      <c r="GV165" s="96"/>
      <c r="GW165" s="96"/>
      <c r="GX165" s="96"/>
      <c r="GY165" s="96"/>
      <c r="GZ165" s="96"/>
      <c r="HA165" s="96"/>
      <c r="HB165" s="96"/>
      <c r="HC165" s="96"/>
      <c r="HD165" s="96"/>
      <c r="HE165" s="96"/>
      <c r="HF165" s="96"/>
      <c r="HG165" s="96"/>
      <c r="HH165" s="96"/>
      <c r="HI165" s="96"/>
      <c r="HJ165" s="96"/>
      <c r="HK165" s="96"/>
      <c r="HL165" s="96"/>
      <c r="HM165" s="96"/>
      <c r="HN165" s="96"/>
      <c r="HO165" s="96"/>
      <c r="HP165" s="96"/>
      <c r="HQ165" s="96"/>
    </row>
    <row r="166" spans="1:225" s="95" customFormat="1">
      <c r="A166" s="104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  <c r="GP166" s="96"/>
      <c r="GQ166" s="96"/>
      <c r="GR166" s="96"/>
      <c r="GS166" s="96"/>
      <c r="GT166" s="96"/>
      <c r="GU166" s="96"/>
      <c r="GV166" s="96"/>
      <c r="GW166" s="96"/>
      <c r="GX166" s="96"/>
      <c r="GY166" s="96"/>
      <c r="GZ166" s="96"/>
      <c r="HA166" s="96"/>
      <c r="HB166" s="96"/>
      <c r="HC166" s="96"/>
      <c r="HD166" s="96"/>
      <c r="HE166" s="96"/>
      <c r="HF166" s="96"/>
      <c r="HG166" s="96"/>
      <c r="HH166" s="96"/>
      <c r="HI166" s="96"/>
      <c r="HJ166" s="96"/>
      <c r="HK166" s="96"/>
      <c r="HL166" s="96"/>
      <c r="HM166" s="96"/>
      <c r="HN166" s="96"/>
      <c r="HO166" s="96"/>
      <c r="HP166" s="96"/>
      <c r="HQ166" s="96"/>
    </row>
    <row r="167" spans="1:225" s="95" customFormat="1">
      <c r="A167" s="104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  <c r="GP167" s="96"/>
      <c r="GQ167" s="96"/>
      <c r="GR167" s="96"/>
      <c r="GS167" s="96"/>
      <c r="GT167" s="96"/>
      <c r="GU167" s="96"/>
      <c r="GV167" s="96"/>
      <c r="GW167" s="96"/>
      <c r="GX167" s="96"/>
      <c r="GY167" s="96"/>
      <c r="GZ167" s="96"/>
      <c r="HA167" s="96"/>
      <c r="HB167" s="96"/>
      <c r="HC167" s="96"/>
      <c r="HD167" s="96"/>
      <c r="HE167" s="96"/>
      <c r="HF167" s="96"/>
      <c r="HG167" s="96"/>
      <c r="HH167" s="96"/>
      <c r="HI167" s="96"/>
      <c r="HJ167" s="96"/>
      <c r="HK167" s="96"/>
      <c r="HL167" s="96"/>
      <c r="HM167" s="96"/>
      <c r="HN167" s="96"/>
      <c r="HO167" s="96"/>
      <c r="HP167" s="96"/>
      <c r="HQ167" s="96"/>
    </row>
    <row r="168" spans="1:225" s="95" customFormat="1">
      <c r="A168" s="104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  <c r="GP168" s="96"/>
      <c r="GQ168" s="96"/>
      <c r="GR168" s="96"/>
      <c r="GS168" s="96"/>
      <c r="GT168" s="96"/>
      <c r="GU168" s="96"/>
      <c r="GV168" s="96"/>
      <c r="GW168" s="96"/>
      <c r="GX168" s="96"/>
      <c r="GY168" s="96"/>
      <c r="GZ168" s="96"/>
      <c r="HA168" s="96"/>
      <c r="HB168" s="96"/>
      <c r="HC168" s="96"/>
      <c r="HD168" s="96"/>
      <c r="HE168" s="96"/>
      <c r="HF168" s="96"/>
      <c r="HG168" s="96"/>
      <c r="HH168" s="96"/>
      <c r="HI168" s="96"/>
      <c r="HJ168" s="96"/>
      <c r="HK168" s="96"/>
      <c r="HL168" s="96"/>
      <c r="HM168" s="96"/>
      <c r="HN168" s="96"/>
      <c r="HO168" s="96"/>
      <c r="HP168" s="96"/>
      <c r="HQ168" s="96"/>
    </row>
    <row r="169" spans="1:225" s="95" customFormat="1">
      <c r="A169" s="104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  <c r="GP169" s="96"/>
      <c r="GQ169" s="96"/>
      <c r="GR169" s="96"/>
      <c r="GS169" s="96"/>
      <c r="GT169" s="96"/>
      <c r="GU169" s="96"/>
      <c r="GV169" s="96"/>
      <c r="GW169" s="96"/>
      <c r="GX169" s="96"/>
      <c r="GY169" s="96"/>
      <c r="GZ169" s="96"/>
      <c r="HA169" s="96"/>
      <c r="HB169" s="96"/>
      <c r="HC169" s="96"/>
      <c r="HD169" s="96"/>
      <c r="HE169" s="96"/>
      <c r="HF169" s="96"/>
      <c r="HG169" s="96"/>
      <c r="HH169" s="96"/>
      <c r="HI169" s="96"/>
      <c r="HJ169" s="96"/>
      <c r="HK169" s="96"/>
      <c r="HL169" s="96"/>
      <c r="HM169" s="96"/>
      <c r="HN169" s="96"/>
      <c r="HO169" s="96"/>
      <c r="HP169" s="96"/>
      <c r="HQ169" s="96"/>
    </row>
    <row r="170" spans="1:225" s="95" customFormat="1">
      <c r="A170" s="104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  <c r="HE170" s="96"/>
      <c r="HF170" s="96"/>
      <c r="HG170" s="96"/>
      <c r="HH170" s="96"/>
      <c r="HI170" s="96"/>
      <c r="HJ170" s="96"/>
      <c r="HK170" s="96"/>
      <c r="HL170" s="96"/>
      <c r="HM170" s="96"/>
      <c r="HN170" s="96"/>
      <c r="HO170" s="96"/>
      <c r="HP170" s="96"/>
      <c r="HQ170" s="96"/>
    </row>
    <row r="171" spans="1:225" s="95" customFormat="1">
      <c r="A171" s="104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  <c r="GP171" s="96"/>
      <c r="GQ171" s="96"/>
      <c r="GR171" s="96"/>
      <c r="GS171" s="96"/>
      <c r="GT171" s="96"/>
      <c r="GU171" s="96"/>
      <c r="GV171" s="96"/>
      <c r="GW171" s="96"/>
      <c r="GX171" s="96"/>
      <c r="GY171" s="96"/>
      <c r="GZ171" s="96"/>
      <c r="HA171" s="96"/>
      <c r="HB171" s="96"/>
      <c r="HC171" s="96"/>
      <c r="HD171" s="96"/>
      <c r="HE171" s="96"/>
      <c r="HF171" s="96"/>
      <c r="HG171" s="96"/>
      <c r="HH171" s="96"/>
      <c r="HI171" s="96"/>
      <c r="HJ171" s="96"/>
      <c r="HK171" s="96"/>
      <c r="HL171" s="96"/>
      <c r="HM171" s="96"/>
      <c r="HN171" s="96"/>
      <c r="HO171" s="96"/>
      <c r="HP171" s="96"/>
      <c r="HQ171" s="96"/>
    </row>
    <row r="172" spans="1:225" s="95" customFormat="1">
      <c r="A172" s="104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  <c r="GP172" s="96"/>
      <c r="GQ172" s="96"/>
      <c r="GR172" s="96"/>
      <c r="GS172" s="96"/>
      <c r="GT172" s="96"/>
      <c r="GU172" s="96"/>
      <c r="GV172" s="96"/>
      <c r="GW172" s="96"/>
      <c r="GX172" s="96"/>
      <c r="GY172" s="96"/>
      <c r="GZ172" s="96"/>
      <c r="HA172" s="96"/>
      <c r="HB172" s="96"/>
      <c r="HC172" s="96"/>
      <c r="HD172" s="96"/>
      <c r="HE172" s="96"/>
      <c r="HF172" s="96"/>
      <c r="HG172" s="96"/>
      <c r="HH172" s="96"/>
      <c r="HI172" s="96"/>
      <c r="HJ172" s="96"/>
      <c r="HK172" s="96"/>
      <c r="HL172" s="96"/>
      <c r="HM172" s="96"/>
      <c r="HN172" s="96"/>
      <c r="HO172" s="96"/>
      <c r="HP172" s="96"/>
      <c r="HQ172" s="96"/>
    </row>
    <row r="173" spans="1:225" s="95" customFormat="1">
      <c r="A173" s="104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  <c r="GP173" s="96"/>
      <c r="GQ173" s="96"/>
      <c r="GR173" s="96"/>
      <c r="GS173" s="96"/>
      <c r="GT173" s="96"/>
      <c r="GU173" s="96"/>
      <c r="GV173" s="96"/>
      <c r="GW173" s="96"/>
      <c r="GX173" s="96"/>
      <c r="GY173" s="96"/>
      <c r="GZ173" s="96"/>
      <c r="HA173" s="96"/>
      <c r="HB173" s="96"/>
      <c r="HC173" s="96"/>
      <c r="HD173" s="96"/>
      <c r="HE173" s="96"/>
      <c r="HF173" s="96"/>
      <c r="HG173" s="96"/>
      <c r="HH173" s="96"/>
      <c r="HI173" s="96"/>
      <c r="HJ173" s="96"/>
      <c r="HK173" s="96"/>
      <c r="HL173" s="96"/>
      <c r="HM173" s="96"/>
      <c r="HN173" s="96"/>
      <c r="HO173" s="96"/>
      <c r="HP173" s="96"/>
      <c r="HQ173" s="96"/>
    </row>
    <row r="174" spans="1:225" s="95" customFormat="1">
      <c r="A174" s="104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  <c r="GP174" s="96"/>
      <c r="GQ174" s="96"/>
      <c r="GR174" s="96"/>
      <c r="GS174" s="96"/>
      <c r="GT174" s="96"/>
      <c r="GU174" s="96"/>
      <c r="GV174" s="96"/>
      <c r="GW174" s="96"/>
      <c r="GX174" s="96"/>
      <c r="GY174" s="96"/>
      <c r="GZ174" s="96"/>
      <c r="HA174" s="96"/>
      <c r="HB174" s="96"/>
      <c r="HC174" s="96"/>
      <c r="HD174" s="96"/>
      <c r="HE174" s="96"/>
      <c r="HF174" s="96"/>
      <c r="HG174" s="96"/>
      <c r="HH174" s="96"/>
      <c r="HI174" s="96"/>
      <c r="HJ174" s="96"/>
      <c r="HK174" s="96"/>
      <c r="HL174" s="96"/>
      <c r="HM174" s="96"/>
      <c r="HN174" s="96"/>
      <c r="HO174" s="96"/>
      <c r="HP174" s="96"/>
      <c r="HQ174" s="96"/>
    </row>
    <row r="175" spans="1:225" s="95" customFormat="1">
      <c r="A175" s="104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  <c r="GP175" s="96"/>
      <c r="GQ175" s="96"/>
      <c r="GR175" s="96"/>
      <c r="GS175" s="96"/>
      <c r="GT175" s="96"/>
      <c r="GU175" s="96"/>
      <c r="GV175" s="96"/>
      <c r="GW175" s="96"/>
      <c r="GX175" s="96"/>
      <c r="GY175" s="96"/>
      <c r="GZ175" s="96"/>
      <c r="HA175" s="96"/>
      <c r="HB175" s="96"/>
      <c r="HC175" s="96"/>
      <c r="HD175" s="96"/>
      <c r="HE175" s="96"/>
      <c r="HF175" s="96"/>
      <c r="HG175" s="96"/>
      <c r="HH175" s="96"/>
      <c r="HI175" s="96"/>
      <c r="HJ175" s="96"/>
      <c r="HK175" s="96"/>
      <c r="HL175" s="96"/>
      <c r="HM175" s="96"/>
      <c r="HN175" s="96"/>
      <c r="HO175" s="96"/>
      <c r="HP175" s="96"/>
      <c r="HQ175" s="96"/>
    </row>
    <row r="176" spans="1:225" s="95" customFormat="1">
      <c r="A176" s="104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  <c r="GP176" s="96"/>
      <c r="GQ176" s="96"/>
      <c r="GR176" s="96"/>
      <c r="GS176" s="96"/>
      <c r="GT176" s="96"/>
      <c r="GU176" s="96"/>
      <c r="GV176" s="96"/>
      <c r="GW176" s="96"/>
      <c r="GX176" s="96"/>
      <c r="GY176" s="96"/>
      <c r="GZ176" s="96"/>
      <c r="HA176" s="96"/>
      <c r="HB176" s="96"/>
      <c r="HC176" s="96"/>
      <c r="HD176" s="96"/>
      <c r="HE176" s="96"/>
      <c r="HF176" s="96"/>
      <c r="HG176" s="96"/>
      <c r="HH176" s="96"/>
      <c r="HI176" s="96"/>
      <c r="HJ176" s="96"/>
      <c r="HK176" s="96"/>
      <c r="HL176" s="96"/>
      <c r="HM176" s="96"/>
      <c r="HN176" s="96"/>
      <c r="HO176" s="96"/>
      <c r="HP176" s="96"/>
      <c r="HQ176" s="96"/>
    </row>
    <row r="177" spans="1:225" s="95" customFormat="1">
      <c r="A177" s="104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  <c r="GP177" s="96"/>
      <c r="GQ177" s="96"/>
      <c r="GR177" s="96"/>
      <c r="GS177" s="96"/>
      <c r="GT177" s="96"/>
      <c r="GU177" s="96"/>
      <c r="GV177" s="96"/>
      <c r="GW177" s="96"/>
      <c r="GX177" s="96"/>
      <c r="GY177" s="96"/>
      <c r="GZ177" s="96"/>
      <c r="HA177" s="96"/>
      <c r="HB177" s="96"/>
      <c r="HC177" s="96"/>
      <c r="HD177" s="96"/>
      <c r="HE177" s="96"/>
      <c r="HF177" s="96"/>
      <c r="HG177" s="96"/>
      <c r="HH177" s="96"/>
      <c r="HI177" s="96"/>
      <c r="HJ177" s="96"/>
      <c r="HK177" s="96"/>
      <c r="HL177" s="96"/>
      <c r="HM177" s="96"/>
      <c r="HN177" s="96"/>
      <c r="HO177" s="96"/>
      <c r="HP177" s="96"/>
      <c r="HQ177" s="96"/>
    </row>
    <row r="178" spans="1:225" s="95" customFormat="1">
      <c r="A178" s="104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  <c r="GP178" s="96"/>
      <c r="GQ178" s="96"/>
      <c r="GR178" s="96"/>
      <c r="GS178" s="96"/>
      <c r="GT178" s="96"/>
      <c r="GU178" s="96"/>
      <c r="GV178" s="96"/>
      <c r="GW178" s="96"/>
      <c r="GX178" s="96"/>
      <c r="GY178" s="96"/>
      <c r="GZ178" s="96"/>
      <c r="HA178" s="96"/>
      <c r="HB178" s="96"/>
      <c r="HC178" s="96"/>
      <c r="HD178" s="96"/>
      <c r="HE178" s="96"/>
      <c r="HF178" s="96"/>
      <c r="HG178" s="96"/>
      <c r="HH178" s="96"/>
      <c r="HI178" s="96"/>
      <c r="HJ178" s="96"/>
      <c r="HK178" s="96"/>
      <c r="HL178" s="96"/>
      <c r="HM178" s="96"/>
      <c r="HN178" s="96"/>
      <c r="HO178" s="96"/>
      <c r="HP178" s="96"/>
      <c r="HQ178" s="96"/>
    </row>
    <row r="179" spans="1:225" s="95" customFormat="1">
      <c r="A179" s="104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  <c r="GP179" s="96"/>
      <c r="GQ179" s="96"/>
      <c r="GR179" s="96"/>
      <c r="GS179" s="96"/>
      <c r="GT179" s="96"/>
      <c r="GU179" s="96"/>
      <c r="GV179" s="96"/>
      <c r="GW179" s="96"/>
      <c r="GX179" s="96"/>
      <c r="GY179" s="96"/>
      <c r="GZ179" s="96"/>
      <c r="HA179" s="96"/>
      <c r="HB179" s="96"/>
      <c r="HC179" s="96"/>
      <c r="HD179" s="96"/>
      <c r="HE179" s="96"/>
      <c r="HF179" s="96"/>
      <c r="HG179" s="96"/>
      <c r="HH179" s="96"/>
      <c r="HI179" s="96"/>
      <c r="HJ179" s="96"/>
      <c r="HK179" s="96"/>
      <c r="HL179" s="96"/>
      <c r="HM179" s="96"/>
      <c r="HN179" s="96"/>
      <c r="HO179" s="96"/>
      <c r="HP179" s="96"/>
      <c r="HQ179" s="96"/>
    </row>
    <row r="180" spans="1:225" s="95" customFormat="1">
      <c r="A180" s="104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  <c r="GP180" s="96"/>
      <c r="GQ180" s="96"/>
      <c r="GR180" s="96"/>
      <c r="GS180" s="96"/>
      <c r="GT180" s="96"/>
      <c r="GU180" s="96"/>
      <c r="GV180" s="96"/>
      <c r="GW180" s="96"/>
      <c r="GX180" s="96"/>
      <c r="GY180" s="96"/>
      <c r="GZ180" s="96"/>
      <c r="HA180" s="96"/>
      <c r="HB180" s="96"/>
      <c r="HC180" s="96"/>
      <c r="HD180" s="96"/>
      <c r="HE180" s="96"/>
      <c r="HF180" s="96"/>
      <c r="HG180" s="96"/>
      <c r="HH180" s="96"/>
      <c r="HI180" s="96"/>
      <c r="HJ180" s="96"/>
      <c r="HK180" s="96"/>
      <c r="HL180" s="96"/>
      <c r="HM180" s="96"/>
      <c r="HN180" s="96"/>
      <c r="HO180" s="96"/>
      <c r="HP180" s="96"/>
      <c r="HQ180" s="96"/>
    </row>
    <row r="181" spans="1:225" s="95" customFormat="1">
      <c r="A181" s="104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  <c r="GP181" s="96"/>
      <c r="GQ181" s="96"/>
      <c r="GR181" s="96"/>
      <c r="GS181" s="96"/>
      <c r="GT181" s="96"/>
      <c r="GU181" s="96"/>
      <c r="GV181" s="96"/>
      <c r="GW181" s="96"/>
      <c r="GX181" s="96"/>
      <c r="GY181" s="96"/>
      <c r="GZ181" s="96"/>
      <c r="HA181" s="96"/>
      <c r="HB181" s="96"/>
      <c r="HC181" s="96"/>
      <c r="HD181" s="96"/>
      <c r="HE181" s="96"/>
      <c r="HF181" s="96"/>
      <c r="HG181" s="96"/>
      <c r="HH181" s="96"/>
      <c r="HI181" s="96"/>
      <c r="HJ181" s="96"/>
      <c r="HK181" s="96"/>
      <c r="HL181" s="96"/>
      <c r="HM181" s="96"/>
      <c r="HN181" s="96"/>
      <c r="HO181" s="96"/>
      <c r="HP181" s="96"/>
      <c r="HQ181" s="96"/>
    </row>
    <row r="182" spans="1:225" s="95" customFormat="1">
      <c r="A182" s="104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  <c r="GP182" s="96"/>
      <c r="GQ182" s="96"/>
      <c r="GR182" s="96"/>
      <c r="GS182" s="96"/>
      <c r="GT182" s="96"/>
      <c r="GU182" s="96"/>
      <c r="GV182" s="96"/>
      <c r="GW182" s="96"/>
      <c r="GX182" s="96"/>
      <c r="GY182" s="96"/>
      <c r="GZ182" s="96"/>
      <c r="HA182" s="96"/>
      <c r="HB182" s="96"/>
      <c r="HC182" s="96"/>
      <c r="HD182" s="96"/>
      <c r="HE182" s="96"/>
      <c r="HF182" s="96"/>
      <c r="HG182" s="96"/>
      <c r="HH182" s="96"/>
      <c r="HI182" s="96"/>
      <c r="HJ182" s="96"/>
      <c r="HK182" s="96"/>
      <c r="HL182" s="96"/>
      <c r="HM182" s="96"/>
      <c r="HN182" s="96"/>
      <c r="HO182" s="96"/>
      <c r="HP182" s="96"/>
      <c r="HQ182" s="96"/>
    </row>
    <row r="183" spans="1:225" s="95" customFormat="1">
      <c r="A183" s="104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  <c r="GP183" s="96"/>
      <c r="GQ183" s="96"/>
      <c r="GR183" s="96"/>
      <c r="GS183" s="96"/>
      <c r="GT183" s="96"/>
      <c r="GU183" s="96"/>
      <c r="GV183" s="96"/>
      <c r="GW183" s="96"/>
      <c r="GX183" s="96"/>
      <c r="GY183" s="96"/>
      <c r="GZ183" s="96"/>
      <c r="HA183" s="96"/>
      <c r="HB183" s="96"/>
      <c r="HC183" s="96"/>
      <c r="HD183" s="96"/>
      <c r="HE183" s="96"/>
      <c r="HF183" s="96"/>
      <c r="HG183" s="96"/>
      <c r="HH183" s="96"/>
      <c r="HI183" s="96"/>
      <c r="HJ183" s="96"/>
      <c r="HK183" s="96"/>
      <c r="HL183" s="96"/>
      <c r="HM183" s="96"/>
      <c r="HN183" s="96"/>
      <c r="HO183" s="96"/>
      <c r="HP183" s="96"/>
      <c r="HQ183" s="96"/>
    </row>
    <row r="184" spans="1:225" s="95" customFormat="1">
      <c r="A184" s="104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  <c r="GP184" s="96"/>
      <c r="GQ184" s="96"/>
      <c r="GR184" s="96"/>
      <c r="GS184" s="96"/>
      <c r="GT184" s="96"/>
      <c r="GU184" s="96"/>
      <c r="GV184" s="96"/>
      <c r="GW184" s="96"/>
      <c r="GX184" s="96"/>
      <c r="GY184" s="96"/>
      <c r="GZ184" s="96"/>
      <c r="HA184" s="96"/>
      <c r="HB184" s="96"/>
      <c r="HC184" s="96"/>
      <c r="HD184" s="96"/>
      <c r="HE184" s="96"/>
      <c r="HF184" s="96"/>
      <c r="HG184" s="96"/>
      <c r="HH184" s="96"/>
      <c r="HI184" s="96"/>
      <c r="HJ184" s="96"/>
      <c r="HK184" s="96"/>
      <c r="HL184" s="96"/>
      <c r="HM184" s="96"/>
      <c r="HN184" s="96"/>
      <c r="HO184" s="96"/>
      <c r="HP184" s="96"/>
      <c r="HQ184" s="96"/>
    </row>
    <row r="185" spans="1:225" s="95" customFormat="1">
      <c r="A185" s="104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  <c r="GP185" s="96"/>
      <c r="GQ185" s="96"/>
      <c r="GR185" s="96"/>
      <c r="GS185" s="96"/>
      <c r="GT185" s="96"/>
      <c r="GU185" s="96"/>
      <c r="GV185" s="96"/>
      <c r="GW185" s="96"/>
      <c r="GX185" s="96"/>
      <c r="GY185" s="96"/>
      <c r="GZ185" s="96"/>
      <c r="HA185" s="96"/>
      <c r="HB185" s="96"/>
      <c r="HC185" s="96"/>
      <c r="HD185" s="96"/>
      <c r="HE185" s="96"/>
      <c r="HF185" s="96"/>
      <c r="HG185" s="96"/>
      <c r="HH185" s="96"/>
      <c r="HI185" s="96"/>
      <c r="HJ185" s="96"/>
      <c r="HK185" s="96"/>
      <c r="HL185" s="96"/>
      <c r="HM185" s="96"/>
      <c r="HN185" s="96"/>
      <c r="HO185" s="96"/>
      <c r="HP185" s="96"/>
      <c r="HQ185" s="96"/>
    </row>
    <row r="186" spans="1:225" s="95" customFormat="1">
      <c r="A186" s="104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  <c r="GP186" s="96"/>
      <c r="GQ186" s="96"/>
      <c r="GR186" s="96"/>
      <c r="GS186" s="96"/>
      <c r="GT186" s="96"/>
      <c r="GU186" s="96"/>
      <c r="GV186" s="96"/>
      <c r="GW186" s="96"/>
      <c r="GX186" s="96"/>
      <c r="GY186" s="96"/>
      <c r="GZ186" s="96"/>
      <c r="HA186" s="96"/>
      <c r="HB186" s="96"/>
      <c r="HC186" s="96"/>
      <c r="HD186" s="96"/>
      <c r="HE186" s="96"/>
      <c r="HF186" s="96"/>
      <c r="HG186" s="96"/>
      <c r="HH186" s="96"/>
      <c r="HI186" s="96"/>
      <c r="HJ186" s="96"/>
      <c r="HK186" s="96"/>
      <c r="HL186" s="96"/>
      <c r="HM186" s="96"/>
      <c r="HN186" s="96"/>
      <c r="HO186" s="96"/>
      <c r="HP186" s="96"/>
      <c r="HQ186" s="96"/>
    </row>
    <row r="187" spans="1:225" s="95" customFormat="1">
      <c r="A187" s="104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  <c r="GP187" s="96"/>
      <c r="GQ187" s="96"/>
      <c r="GR187" s="96"/>
      <c r="GS187" s="96"/>
      <c r="GT187" s="96"/>
      <c r="GU187" s="96"/>
      <c r="GV187" s="96"/>
      <c r="GW187" s="96"/>
      <c r="GX187" s="96"/>
      <c r="GY187" s="96"/>
      <c r="GZ187" s="96"/>
      <c r="HA187" s="96"/>
      <c r="HB187" s="96"/>
      <c r="HC187" s="96"/>
      <c r="HD187" s="96"/>
      <c r="HE187" s="96"/>
      <c r="HF187" s="96"/>
      <c r="HG187" s="96"/>
      <c r="HH187" s="96"/>
      <c r="HI187" s="96"/>
      <c r="HJ187" s="96"/>
      <c r="HK187" s="96"/>
      <c r="HL187" s="96"/>
      <c r="HM187" s="96"/>
      <c r="HN187" s="96"/>
      <c r="HO187" s="96"/>
      <c r="HP187" s="96"/>
      <c r="HQ187" s="96"/>
    </row>
    <row r="188" spans="1:225" s="95" customFormat="1">
      <c r="A188" s="104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  <c r="GP188" s="96"/>
      <c r="GQ188" s="96"/>
      <c r="GR188" s="96"/>
      <c r="GS188" s="96"/>
      <c r="GT188" s="96"/>
      <c r="GU188" s="96"/>
      <c r="GV188" s="96"/>
      <c r="GW188" s="96"/>
      <c r="GX188" s="96"/>
      <c r="GY188" s="96"/>
      <c r="GZ188" s="96"/>
      <c r="HA188" s="96"/>
      <c r="HB188" s="96"/>
      <c r="HC188" s="96"/>
      <c r="HD188" s="96"/>
      <c r="HE188" s="96"/>
      <c r="HF188" s="96"/>
      <c r="HG188" s="96"/>
      <c r="HH188" s="96"/>
      <c r="HI188" s="96"/>
      <c r="HJ188" s="96"/>
      <c r="HK188" s="96"/>
      <c r="HL188" s="96"/>
      <c r="HM188" s="96"/>
      <c r="HN188" s="96"/>
      <c r="HO188" s="96"/>
      <c r="HP188" s="96"/>
      <c r="HQ188" s="96"/>
    </row>
    <row r="189" spans="1:225" s="95" customFormat="1">
      <c r="A189" s="104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  <c r="GP189" s="96"/>
      <c r="GQ189" s="96"/>
      <c r="GR189" s="96"/>
      <c r="GS189" s="96"/>
      <c r="GT189" s="96"/>
      <c r="GU189" s="96"/>
      <c r="GV189" s="96"/>
      <c r="GW189" s="96"/>
      <c r="GX189" s="96"/>
      <c r="GY189" s="96"/>
      <c r="GZ189" s="96"/>
      <c r="HA189" s="96"/>
      <c r="HB189" s="96"/>
      <c r="HC189" s="96"/>
      <c r="HD189" s="96"/>
      <c r="HE189" s="96"/>
      <c r="HF189" s="96"/>
      <c r="HG189" s="96"/>
      <c r="HH189" s="96"/>
      <c r="HI189" s="96"/>
      <c r="HJ189" s="96"/>
      <c r="HK189" s="96"/>
      <c r="HL189" s="96"/>
      <c r="HM189" s="96"/>
      <c r="HN189" s="96"/>
      <c r="HO189" s="96"/>
      <c r="HP189" s="96"/>
      <c r="HQ189" s="96"/>
    </row>
    <row r="190" spans="1:225" s="95" customFormat="1">
      <c r="A190" s="104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  <c r="GP190" s="96"/>
      <c r="GQ190" s="96"/>
      <c r="GR190" s="96"/>
      <c r="GS190" s="96"/>
      <c r="GT190" s="96"/>
      <c r="GU190" s="96"/>
      <c r="GV190" s="96"/>
      <c r="GW190" s="96"/>
      <c r="GX190" s="96"/>
      <c r="GY190" s="96"/>
      <c r="GZ190" s="96"/>
      <c r="HA190" s="96"/>
      <c r="HB190" s="96"/>
      <c r="HC190" s="96"/>
      <c r="HD190" s="96"/>
      <c r="HE190" s="96"/>
      <c r="HF190" s="96"/>
      <c r="HG190" s="96"/>
      <c r="HH190" s="96"/>
      <c r="HI190" s="96"/>
      <c r="HJ190" s="96"/>
      <c r="HK190" s="96"/>
      <c r="HL190" s="96"/>
      <c r="HM190" s="96"/>
      <c r="HN190" s="96"/>
      <c r="HO190" s="96"/>
      <c r="HP190" s="96"/>
      <c r="HQ190" s="96"/>
    </row>
    <row r="191" spans="1:225" s="95" customFormat="1">
      <c r="A191" s="104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  <c r="GP191" s="96"/>
      <c r="GQ191" s="96"/>
      <c r="GR191" s="96"/>
      <c r="GS191" s="96"/>
      <c r="GT191" s="96"/>
      <c r="GU191" s="96"/>
      <c r="GV191" s="96"/>
      <c r="GW191" s="96"/>
      <c r="GX191" s="96"/>
      <c r="GY191" s="96"/>
      <c r="GZ191" s="96"/>
      <c r="HA191" s="96"/>
      <c r="HB191" s="96"/>
      <c r="HC191" s="96"/>
      <c r="HD191" s="96"/>
      <c r="HE191" s="96"/>
      <c r="HF191" s="96"/>
      <c r="HG191" s="96"/>
      <c r="HH191" s="96"/>
      <c r="HI191" s="96"/>
      <c r="HJ191" s="96"/>
      <c r="HK191" s="96"/>
      <c r="HL191" s="96"/>
      <c r="HM191" s="96"/>
      <c r="HN191" s="96"/>
      <c r="HO191" s="96"/>
      <c r="HP191" s="96"/>
      <c r="HQ191" s="96"/>
    </row>
    <row r="192" spans="1:225" s="95" customFormat="1">
      <c r="A192" s="104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  <c r="GP192" s="96"/>
      <c r="GQ192" s="96"/>
      <c r="GR192" s="96"/>
      <c r="GS192" s="96"/>
      <c r="GT192" s="96"/>
      <c r="GU192" s="96"/>
      <c r="GV192" s="96"/>
      <c r="GW192" s="96"/>
      <c r="GX192" s="96"/>
      <c r="GY192" s="96"/>
      <c r="GZ192" s="96"/>
      <c r="HA192" s="96"/>
      <c r="HB192" s="96"/>
      <c r="HC192" s="96"/>
      <c r="HD192" s="96"/>
      <c r="HE192" s="96"/>
      <c r="HF192" s="96"/>
      <c r="HG192" s="96"/>
      <c r="HH192" s="96"/>
      <c r="HI192" s="96"/>
      <c r="HJ192" s="96"/>
      <c r="HK192" s="96"/>
      <c r="HL192" s="96"/>
      <c r="HM192" s="96"/>
      <c r="HN192" s="96"/>
      <c r="HO192" s="96"/>
      <c r="HP192" s="96"/>
      <c r="HQ192" s="96"/>
    </row>
    <row r="193" spans="1:225" s="95" customFormat="1">
      <c r="A193" s="104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  <c r="GP193" s="96"/>
      <c r="GQ193" s="96"/>
      <c r="GR193" s="96"/>
      <c r="GS193" s="96"/>
      <c r="GT193" s="96"/>
      <c r="GU193" s="96"/>
      <c r="GV193" s="96"/>
      <c r="GW193" s="96"/>
      <c r="GX193" s="96"/>
      <c r="GY193" s="96"/>
      <c r="GZ193" s="96"/>
      <c r="HA193" s="96"/>
      <c r="HB193" s="96"/>
      <c r="HC193" s="96"/>
      <c r="HD193" s="96"/>
      <c r="HE193" s="96"/>
      <c r="HF193" s="96"/>
      <c r="HG193" s="96"/>
      <c r="HH193" s="96"/>
      <c r="HI193" s="96"/>
      <c r="HJ193" s="96"/>
      <c r="HK193" s="96"/>
      <c r="HL193" s="96"/>
      <c r="HM193" s="96"/>
      <c r="HN193" s="96"/>
      <c r="HO193" s="96"/>
      <c r="HP193" s="96"/>
      <c r="HQ193" s="96"/>
    </row>
    <row r="194" spans="1:225" s="95" customFormat="1">
      <c r="A194" s="104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  <c r="GP194" s="96"/>
      <c r="GQ194" s="96"/>
      <c r="GR194" s="96"/>
      <c r="GS194" s="96"/>
      <c r="GT194" s="96"/>
      <c r="GU194" s="96"/>
      <c r="GV194" s="96"/>
      <c r="GW194" s="96"/>
      <c r="GX194" s="96"/>
      <c r="GY194" s="96"/>
      <c r="GZ194" s="96"/>
      <c r="HA194" s="96"/>
      <c r="HB194" s="96"/>
      <c r="HC194" s="96"/>
      <c r="HD194" s="96"/>
      <c r="HE194" s="96"/>
      <c r="HF194" s="96"/>
      <c r="HG194" s="96"/>
      <c r="HH194" s="96"/>
      <c r="HI194" s="96"/>
      <c r="HJ194" s="96"/>
      <c r="HK194" s="96"/>
      <c r="HL194" s="96"/>
      <c r="HM194" s="96"/>
      <c r="HN194" s="96"/>
      <c r="HO194" s="96"/>
      <c r="HP194" s="96"/>
      <c r="HQ194" s="96"/>
    </row>
    <row r="195" spans="1:225" s="95" customFormat="1">
      <c r="A195" s="104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  <c r="GP195" s="96"/>
      <c r="GQ195" s="96"/>
      <c r="GR195" s="96"/>
      <c r="GS195" s="96"/>
      <c r="GT195" s="96"/>
      <c r="GU195" s="96"/>
      <c r="GV195" s="96"/>
      <c r="GW195" s="96"/>
      <c r="GX195" s="96"/>
      <c r="GY195" s="96"/>
      <c r="GZ195" s="96"/>
      <c r="HA195" s="96"/>
      <c r="HB195" s="96"/>
      <c r="HC195" s="96"/>
      <c r="HD195" s="96"/>
      <c r="HE195" s="96"/>
      <c r="HF195" s="96"/>
      <c r="HG195" s="96"/>
      <c r="HH195" s="96"/>
      <c r="HI195" s="96"/>
      <c r="HJ195" s="96"/>
      <c r="HK195" s="96"/>
      <c r="HL195" s="96"/>
      <c r="HM195" s="96"/>
      <c r="HN195" s="96"/>
      <c r="HO195" s="96"/>
      <c r="HP195" s="96"/>
      <c r="HQ195" s="96"/>
    </row>
    <row r="196" spans="1:225" s="95" customFormat="1">
      <c r="A196" s="104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  <c r="GP196" s="96"/>
      <c r="GQ196" s="96"/>
      <c r="GR196" s="96"/>
      <c r="GS196" s="96"/>
      <c r="GT196" s="96"/>
      <c r="GU196" s="96"/>
      <c r="GV196" s="96"/>
      <c r="GW196" s="96"/>
      <c r="GX196" s="96"/>
      <c r="GY196" s="96"/>
      <c r="GZ196" s="96"/>
      <c r="HA196" s="96"/>
      <c r="HB196" s="96"/>
      <c r="HC196" s="96"/>
      <c r="HD196" s="96"/>
      <c r="HE196" s="96"/>
      <c r="HF196" s="96"/>
      <c r="HG196" s="96"/>
      <c r="HH196" s="96"/>
      <c r="HI196" s="96"/>
      <c r="HJ196" s="96"/>
      <c r="HK196" s="96"/>
      <c r="HL196" s="96"/>
      <c r="HM196" s="96"/>
      <c r="HN196" s="96"/>
      <c r="HO196" s="96"/>
      <c r="HP196" s="96"/>
      <c r="HQ196" s="96"/>
    </row>
    <row r="197" spans="1:225" s="95" customFormat="1">
      <c r="A197" s="104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  <c r="GP197" s="96"/>
      <c r="GQ197" s="96"/>
      <c r="GR197" s="96"/>
      <c r="GS197" s="96"/>
      <c r="GT197" s="96"/>
      <c r="GU197" s="96"/>
      <c r="GV197" s="96"/>
      <c r="GW197" s="96"/>
      <c r="GX197" s="96"/>
      <c r="GY197" s="96"/>
      <c r="GZ197" s="96"/>
      <c r="HA197" s="96"/>
      <c r="HB197" s="96"/>
      <c r="HC197" s="96"/>
      <c r="HD197" s="96"/>
      <c r="HE197" s="96"/>
      <c r="HF197" s="96"/>
      <c r="HG197" s="96"/>
      <c r="HH197" s="96"/>
      <c r="HI197" s="96"/>
      <c r="HJ197" s="96"/>
      <c r="HK197" s="96"/>
      <c r="HL197" s="96"/>
      <c r="HM197" s="96"/>
      <c r="HN197" s="96"/>
      <c r="HO197" s="96"/>
      <c r="HP197" s="96"/>
      <c r="HQ197" s="96"/>
    </row>
    <row r="198" spans="1:225" s="95" customFormat="1">
      <c r="A198" s="104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  <c r="GP198" s="96"/>
      <c r="GQ198" s="96"/>
      <c r="GR198" s="96"/>
      <c r="GS198" s="96"/>
      <c r="GT198" s="96"/>
      <c r="GU198" s="96"/>
      <c r="GV198" s="96"/>
      <c r="GW198" s="96"/>
      <c r="GX198" s="96"/>
      <c r="GY198" s="96"/>
      <c r="GZ198" s="96"/>
      <c r="HA198" s="96"/>
      <c r="HB198" s="96"/>
      <c r="HC198" s="96"/>
      <c r="HD198" s="96"/>
      <c r="HE198" s="96"/>
      <c r="HF198" s="96"/>
      <c r="HG198" s="96"/>
      <c r="HH198" s="96"/>
      <c r="HI198" s="96"/>
      <c r="HJ198" s="96"/>
      <c r="HK198" s="96"/>
      <c r="HL198" s="96"/>
      <c r="HM198" s="96"/>
      <c r="HN198" s="96"/>
      <c r="HO198" s="96"/>
      <c r="HP198" s="96"/>
      <c r="HQ198" s="96"/>
    </row>
    <row r="199" spans="1:225" s="95" customFormat="1">
      <c r="A199" s="104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  <c r="GP199" s="96"/>
      <c r="GQ199" s="96"/>
      <c r="GR199" s="96"/>
      <c r="GS199" s="96"/>
      <c r="GT199" s="96"/>
      <c r="GU199" s="96"/>
      <c r="GV199" s="96"/>
      <c r="GW199" s="96"/>
      <c r="GX199" s="96"/>
      <c r="GY199" s="96"/>
      <c r="GZ199" s="96"/>
      <c r="HA199" s="96"/>
      <c r="HB199" s="96"/>
      <c r="HC199" s="96"/>
      <c r="HD199" s="96"/>
      <c r="HE199" s="96"/>
      <c r="HF199" s="96"/>
      <c r="HG199" s="96"/>
      <c r="HH199" s="96"/>
      <c r="HI199" s="96"/>
      <c r="HJ199" s="96"/>
      <c r="HK199" s="96"/>
      <c r="HL199" s="96"/>
      <c r="HM199" s="96"/>
      <c r="HN199" s="96"/>
      <c r="HO199" s="96"/>
      <c r="HP199" s="96"/>
      <c r="HQ199" s="96"/>
    </row>
    <row r="200" spans="1:225" s="95" customFormat="1">
      <c r="A200" s="104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  <c r="GP200" s="96"/>
      <c r="GQ200" s="96"/>
      <c r="GR200" s="96"/>
      <c r="GS200" s="96"/>
      <c r="GT200" s="96"/>
      <c r="GU200" s="96"/>
      <c r="GV200" s="96"/>
      <c r="GW200" s="96"/>
      <c r="GX200" s="96"/>
      <c r="GY200" s="96"/>
      <c r="GZ200" s="96"/>
      <c r="HA200" s="96"/>
      <c r="HB200" s="96"/>
      <c r="HC200" s="96"/>
      <c r="HD200" s="96"/>
      <c r="HE200" s="96"/>
      <c r="HF200" s="96"/>
      <c r="HG200" s="96"/>
      <c r="HH200" s="96"/>
      <c r="HI200" s="96"/>
      <c r="HJ200" s="96"/>
      <c r="HK200" s="96"/>
      <c r="HL200" s="96"/>
      <c r="HM200" s="96"/>
      <c r="HN200" s="96"/>
      <c r="HO200" s="96"/>
      <c r="HP200" s="96"/>
      <c r="HQ200" s="96"/>
    </row>
    <row r="201" spans="1:225" s="95" customFormat="1">
      <c r="A201" s="104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  <c r="GP201" s="96"/>
      <c r="GQ201" s="96"/>
      <c r="GR201" s="96"/>
      <c r="GS201" s="96"/>
      <c r="GT201" s="96"/>
      <c r="GU201" s="96"/>
      <c r="GV201" s="96"/>
      <c r="GW201" s="96"/>
      <c r="GX201" s="96"/>
      <c r="GY201" s="96"/>
      <c r="GZ201" s="96"/>
      <c r="HA201" s="96"/>
      <c r="HB201" s="96"/>
      <c r="HC201" s="96"/>
      <c r="HD201" s="96"/>
      <c r="HE201" s="96"/>
      <c r="HF201" s="96"/>
      <c r="HG201" s="96"/>
      <c r="HH201" s="96"/>
      <c r="HI201" s="96"/>
      <c r="HJ201" s="96"/>
      <c r="HK201" s="96"/>
      <c r="HL201" s="96"/>
      <c r="HM201" s="96"/>
      <c r="HN201" s="96"/>
      <c r="HO201" s="96"/>
      <c r="HP201" s="96"/>
      <c r="HQ201" s="96"/>
    </row>
    <row r="202" spans="1:225" s="95" customFormat="1">
      <c r="A202" s="104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  <c r="GP202" s="96"/>
      <c r="GQ202" s="96"/>
      <c r="GR202" s="96"/>
      <c r="GS202" s="96"/>
      <c r="GT202" s="96"/>
      <c r="GU202" s="96"/>
      <c r="GV202" s="96"/>
      <c r="GW202" s="96"/>
      <c r="GX202" s="96"/>
      <c r="GY202" s="96"/>
      <c r="GZ202" s="96"/>
      <c r="HA202" s="96"/>
      <c r="HB202" s="96"/>
      <c r="HC202" s="96"/>
      <c r="HD202" s="96"/>
      <c r="HE202" s="96"/>
      <c r="HF202" s="96"/>
      <c r="HG202" s="96"/>
      <c r="HH202" s="96"/>
      <c r="HI202" s="96"/>
      <c r="HJ202" s="96"/>
      <c r="HK202" s="96"/>
      <c r="HL202" s="96"/>
      <c r="HM202" s="96"/>
      <c r="HN202" s="96"/>
      <c r="HO202" s="96"/>
      <c r="HP202" s="96"/>
      <c r="HQ202" s="96"/>
    </row>
    <row r="203" spans="1:225" s="95" customFormat="1">
      <c r="A203" s="104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  <c r="GP203" s="96"/>
      <c r="GQ203" s="96"/>
      <c r="GR203" s="96"/>
      <c r="GS203" s="96"/>
      <c r="GT203" s="96"/>
      <c r="GU203" s="96"/>
      <c r="GV203" s="96"/>
      <c r="GW203" s="96"/>
      <c r="GX203" s="96"/>
      <c r="GY203" s="96"/>
      <c r="GZ203" s="96"/>
      <c r="HA203" s="96"/>
      <c r="HB203" s="96"/>
      <c r="HC203" s="96"/>
      <c r="HD203" s="96"/>
      <c r="HE203" s="96"/>
      <c r="HF203" s="96"/>
      <c r="HG203" s="96"/>
      <c r="HH203" s="96"/>
      <c r="HI203" s="96"/>
      <c r="HJ203" s="96"/>
      <c r="HK203" s="96"/>
      <c r="HL203" s="96"/>
      <c r="HM203" s="96"/>
      <c r="HN203" s="96"/>
      <c r="HO203" s="96"/>
      <c r="HP203" s="96"/>
      <c r="HQ203" s="96"/>
    </row>
    <row r="204" spans="1:225" s="95" customFormat="1">
      <c r="A204" s="104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  <c r="GP204" s="96"/>
      <c r="GQ204" s="96"/>
      <c r="GR204" s="96"/>
      <c r="GS204" s="96"/>
      <c r="GT204" s="96"/>
      <c r="GU204" s="96"/>
      <c r="GV204" s="96"/>
      <c r="GW204" s="96"/>
      <c r="GX204" s="96"/>
      <c r="GY204" s="96"/>
      <c r="GZ204" s="96"/>
      <c r="HA204" s="96"/>
      <c r="HB204" s="96"/>
      <c r="HC204" s="96"/>
      <c r="HD204" s="96"/>
      <c r="HE204" s="96"/>
      <c r="HF204" s="96"/>
      <c r="HG204" s="96"/>
      <c r="HH204" s="96"/>
      <c r="HI204" s="96"/>
      <c r="HJ204" s="96"/>
      <c r="HK204" s="96"/>
      <c r="HL204" s="96"/>
      <c r="HM204" s="96"/>
      <c r="HN204" s="96"/>
      <c r="HO204" s="96"/>
      <c r="HP204" s="96"/>
      <c r="HQ204" s="96"/>
    </row>
    <row r="205" spans="1:225" s="95" customFormat="1">
      <c r="A205" s="104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  <c r="GP205" s="96"/>
      <c r="GQ205" s="96"/>
      <c r="GR205" s="96"/>
      <c r="GS205" s="96"/>
      <c r="GT205" s="96"/>
      <c r="GU205" s="96"/>
      <c r="GV205" s="96"/>
      <c r="GW205" s="96"/>
      <c r="GX205" s="96"/>
      <c r="GY205" s="96"/>
      <c r="GZ205" s="96"/>
      <c r="HA205" s="96"/>
      <c r="HB205" s="96"/>
      <c r="HC205" s="96"/>
      <c r="HD205" s="96"/>
      <c r="HE205" s="96"/>
      <c r="HF205" s="96"/>
      <c r="HG205" s="96"/>
      <c r="HH205" s="96"/>
      <c r="HI205" s="96"/>
      <c r="HJ205" s="96"/>
      <c r="HK205" s="96"/>
      <c r="HL205" s="96"/>
      <c r="HM205" s="96"/>
      <c r="HN205" s="96"/>
      <c r="HO205" s="96"/>
      <c r="HP205" s="96"/>
      <c r="HQ205" s="96"/>
    </row>
    <row r="206" spans="1:225" s="95" customFormat="1">
      <c r="A206" s="104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  <c r="GP206" s="96"/>
      <c r="GQ206" s="96"/>
      <c r="GR206" s="96"/>
      <c r="GS206" s="96"/>
      <c r="GT206" s="96"/>
      <c r="GU206" s="96"/>
      <c r="GV206" s="96"/>
      <c r="GW206" s="96"/>
      <c r="GX206" s="96"/>
      <c r="GY206" s="96"/>
      <c r="GZ206" s="96"/>
      <c r="HA206" s="96"/>
      <c r="HB206" s="96"/>
      <c r="HC206" s="96"/>
      <c r="HD206" s="96"/>
      <c r="HE206" s="96"/>
      <c r="HF206" s="96"/>
      <c r="HG206" s="96"/>
      <c r="HH206" s="96"/>
      <c r="HI206" s="96"/>
      <c r="HJ206" s="96"/>
      <c r="HK206" s="96"/>
      <c r="HL206" s="96"/>
      <c r="HM206" s="96"/>
      <c r="HN206" s="96"/>
      <c r="HO206" s="96"/>
      <c r="HP206" s="96"/>
      <c r="HQ206" s="96"/>
    </row>
    <row r="207" spans="1:225" s="95" customFormat="1">
      <c r="A207" s="104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  <c r="GP207" s="96"/>
      <c r="GQ207" s="96"/>
      <c r="GR207" s="96"/>
      <c r="GS207" s="96"/>
      <c r="GT207" s="96"/>
      <c r="GU207" s="96"/>
      <c r="GV207" s="96"/>
      <c r="GW207" s="96"/>
      <c r="GX207" s="96"/>
      <c r="GY207" s="96"/>
      <c r="GZ207" s="96"/>
      <c r="HA207" s="96"/>
      <c r="HB207" s="96"/>
      <c r="HC207" s="96"/>
      <c r="HD207" s="96"/>
      <c r="HE207" s="96"/>
      <c r="HF207" s="96"/>
      <c r="HG207" s="96"/>
      <c r="HH207" s="96"/>
      <c r="HI207" s="96"/>
      <c r="HJ207" s="96"/>
      <c r="HK207" s="96"/>
      <c r="HL207" s="96"/>
      <c r="HM207" s="96"/>
      <c r="HN207" s="96"/>
      <c r="HO207" s="96"/>
      <c r="HP207" s="96"/>
      <c r="HQ207" s="96"/>
    </row>
    <row r="208" spans="1:225" s="95" customFormat="1">
      <c r="A208" s="104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  <c r="GP208" s="96"/>
      <c r="GQ208" s="96"/>
      <c r="GR208" s="96"/>
      <c r="GS208" s="96"/>
      <c r="GT208" s="96"/>
      <c r="GU208" s="96"/>
      <c r="GV208" s="96"/>
      <c r="GW208" s="96"/>
      <c r="GX208" s="96"/>
      <c r="GY208" s="96"/>
      <c r="GZ208" s="96"/>
      <c r="HA208" s="96"/>
      <c r="HB208" s="96"/>
      <c r="HC208" s="96"/>
      <c r="HD208" s="96"/>
      <c r="HE208" s="96"/>
      <c r="HF208" s="96"/>
      <c r="HG208" s="96"/>
      <c r="HH208" s="96"/>
      <c r="HI208" s="96"/>
      <c r="HJ208" s="96"/>
      <c r="HK208" s="96"/>
      <c r="HL208" s="96"/>
      <c r="HM208" s="96"/>
      <c r="HN208" s="96"/>
      <c r="HO208" s="96"/>
      <c r="HP208" s="96"/>
      <c r="HQ208" s="96"/>
    </row>
    <row r="209" spans="1:225" s="95" customFormat="1">
      <c r="A209" s="104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  <c r="GP209" s="96"/>
      <c r="GQ209" s="96"/>
      <c r="GR209" s="96"/>
      <c r="GS209" s="96"/>
      <c r="GT209" s="96"/>
      <c r="GU209" s="96"/>
      <c r="GV209" s="96"/>
      <c r="GW209" s="96"/>
      <c r="GX209" s="96"/>
      <c r="GY209" s="96"/>
      <c r="GZ209" s="96"/>
      <c r="HA209" s="96"/>
      <c r="HB209" s="96"/>
      <c r="HC209" s="96"/>
      <c r="HD209" s="96"/>
      <c r="HE209" s="96"/>
      <c r="HF209" s="96"/>
      <c r="HG209" s="96"/>
      <c r="HH209" s="96"/>
      <c r="HI209" s="96"/>
      <c r="HJ209" s="96"/>
      <c r="HK209" s="96"/>
      <c r="HL209" s="96"/>
      <c r="HM209" s="96"/>
      <c r="HN209" s="96"/>
      <c r="HO209" s="96"/>
      <c r="HP209" s="96"/>
      <c r="HQ209" s="96"/>
    </row>
    <row r="210" spans="1:225" s="95" customFormat="1">
      <c r="A210" s="104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  <c r="GP210" s="96"/>
      <c r="GQ210" s="96"/>
      <c r="GR210" s="96"/>
      <c r="GS210" s="96"/>
      <c r="GT210" s="96"/>
      <c r="GU210" s="96"/>
      <c r="GV210" s="96"/>
      <c r="GW210" s="96"/>
      <c r="GX210" s="96"/>
      <c r="GY210" s="96"/>
      <c r="GZ210" s="96"/>
      <c r="HA210" s="96"/>
      <c r="HB210" s="96"/>
      <c r="HC210" s="96"/>
      <c r="HD210" s="96"/>
      <c r="HE210" s="96"/>
      <c r="HF210" s="96"/>
      <c r="HG210" s="96"/>
      <c r="HH210" s="96"/>
      <c r="HI210" s="96"/>
      <c r="HJ210" s="96"/>
      <c r="HK210" s="96"/>
      <c r="HL210" s="96"/>
      <c r="HM210" s="96"/>
      <c r="HN210" s="96"/>
      <c r="HO210" s="96"/>
      <c r="HP210" s="96"/>
      <c r="HQ210" s="96"/>
    </row>
    <row r="211" spans="1:225" s="95" customFormat="1">
      <c r="A211" s="104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  <c r="GP211" s="96"/>
      <c r="GQ211" s="96"/>
      <c r="GR211" s="96"/>
      <c r="GS211" s="96"/>
      <c r="GT211" s="96"/>
      <c r="GU211" s="96"/>
      <c r="GV211" s="96"/>
      <c r="GW211" s="96"/>
      <c r="GX211" s="96"/>
      <c r="GY211" s="96"/>
      <c r="GZ211" s="96"/>
      <c r="HA211" s="96"/>
      <c r="HB211" s="96"/>
      <c r="HC211" s="96"/>
      <c r="HD211" s="96"/>
      <c r="HE211" s="96"/>
      <c r="HF211" s="96"/>
      <c r="HG211" s="96"/>
      <c r="HH211" s="96"/>
      <c r="HI211" s="96"/>
      <c r="HJ211" s="96"/>
      <c r="HK211" s="96"/>
      <c r="HL211" s="96"/>
      <c r="HM211" s="96"/>
      <c r="HN211" s="96"/>
      <c r="HO211" s="96"/>
      <c r="HP211" s="96"/>
      <c r="HQ211" s="96"/>
    </row>
    <row r="212" spans="1:225" s="95" customFormat="1">
      <c r="A212" s="104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  <c r="GP212" s="96"/>
      <c r="GQ212" s="96"/>
      <c r="GR212" s="96"/>
      <c r="GS212" s="96"/>
      <c r="GT212" s="96"/>
      <c r="GU212" s="96"/>
      <c r="GV212" s="96"/>
      <c r="GW212" s="96"/>
      <c r="GX212" s="96"/>
      <c r="GY212" s="96"/>
      <c r="GZ212" s="96"/>
      <c r="HA212" s="96"/>
      <c r="HB212" s="96"/>
      <c r="HC212" s="96"/>
      <c r="HD212" s="96"/>
      <c r="HE212" s="96"/>
      <c r="HF212" s="96"/>
      <c r="HG212" s="96"/>
      <c r="HH212" s="96"/>
      <c r="HI212" s="96"/>
      <c r="HJ212" s="96"/>
      <c r="HK212" s="96"/>
      <c r="HL212" s="96"/>
      <c r="HM212" s="96"/>
      <c r="HN212" s="96"/>
      <c r="HO212" s="96"/>
      <c r="HP212" s="96"/>
      <c r="HQ212" s="96"/>
    </row>
    <row r="213" spans="1:225" s="95" customFormat="1">
      <c r="A213" s="104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  <c r="GP213" s="96"/>
      <c r="GQ213" s="96"/>
      <c r="GR213" s="96"/>
      <c r="GS213" s="96"/>
      <c r="GT213" s="96"/>
      <c r="GU213" s="96"/>
      <c r="GV213" s="96"/>
      <c r="GW213" s="96"/>
      <c r="GX213" s="96"/>
      <c r="GY213" s="96"/>
      <c r="GZ213" s="96"/>
      <c r="HA213" s="96"/>
      <c r="HB213" s="96"/>
      <c r="HC213" s="96"/>
      <c r="HD213" s="96"/>
      <c r="HE213" s="96"/>
      <c r="HF213" s="96"/>
      <c r="HG213" s="96"/>
      <c r="HH213" s="96"/>
      <c r="HI213" s="96"/>
      <c r="HJ213" s="96"/>
      <c r="HK213" s="96"/>
      <c r="HL213" s="96"/>
      <c r="HM213" s="96"/>
      <c r="HN213" s="96"/>
      <c r="HO213" s="96"/>
      <c r="HP213" s="96"/>
      <c r="HQ213" s="96"/>
    </row>
    <row r="214" spans="1:225" s="95" customFormat="1">
      <c r="A214" s="104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  <c r="GP214" s="96"/>
      <c r="GQ214" s="96"/>
      <c r="GR214" s="96"/>
      <c r="GS214" s="96"/>
      <c r="GT214" s="96"/>
      <c r="GU214" s="96"/>
      <c r="GV214" s="96"/>
      <c r="GW214" s="96"/>
      <c r="GX214" s="96"/>
      <c r="GY214" s="96"/>
      <c r="GZ214" s="96"/>
      <c r="HA214" s="96"/>
      <c r="HB214" s="96"/>
      <c r="HC214" s="96"/>
      <c r="HD214" s="96"/>
      <c r="HE214" s="96"/>
      <c r="HF214" s="96"/>
      <c r="HG214" s="96"/>
      <c r="HH214" s="96"/>
      <c r="HI214" s="96"/>
      <c r="HJ214" s="96"/>
      <c r="HK214" s="96"/>
      <c r="HL214" s="96"/>
      <c r="HM214" s="96"/>
      <c r="HN214" s="96"/>
      <c r="HO214" s="96"/>
      <c r="HP214" s="96"/>
      <c r="HQ214" s="96"/>
    </row>
    <row r="215" spans="1:225" s="95" customFormat="1">
      <c r="A215" s="104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  <c r="GP215" s="96"/>
      <c r="GQ215" s="96"/>
      <c r="GR215" s="96"/>
      <c r="GS215" s="96"/>
      <c r="GT215" s="96"/>
      <c r="GU215" s="96"/>
      <c r="GV215" s="96"/>
      <c r="GW215" s="96"/>
      <c r="GX215" s="96"/>
      <c r="GY215" s="96"/>
      <c r="GZ215" s="96"/>
      <c r="HA215" s="96"/>
      <c r="HB215" s="96"/>
      <c r="HC215" s="96"/>
      <c r="HD215" s="96"/>
      <c r="HE215" s="96"/>
      <c r="HF215" s="96"/>
      <c r="HG215" s="96"/>
      <c r="HH215" s="96"/>
      <c r="HI215" s="96"/>
      <c r="HJ215" s="96"/>
      <c r="HK215" s="96"/>
      <c r="HL215" s="96"/>
      <c r="HM215" s="96"/>
      <c r="HN215" s="96"/>
      <c r="HO215" s="96"/>
      <c r="HP215" s="96"/>
      <c r="HQ215" s="96"/>
    </row>
    <row r="216" spans="1:225" s="95" customFormat="1">
      <c r="A216" s="104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  <c r="GP216" s="96"/>
      <c r="GQ216" s="96"/>
      <c r="GR216" s="96"/>
      <c r="GS216" s="96"/>
      <c r="GT216" s="96"/>
      <c r="GU216" s="96"/>
      <c r="GV216" s="96"/>
      <c r="GW216" s="96"/>
      <c r="GX216" s="96"/>
      <c r="GY216" s="96"/>
      <c r="GZ216" s="96"/>
      <c r="HA216" s="96"/>
      <c r="HB216" s="96"/>
      <c r="HC216" s="96"/>
      <c r="HD216" s="96"/>
      <c r="HE216" s="96"/>
      <c r="HF216" s="96"/>
      <c r="HG216" s="96"/>
      <c r="HH216" s="96"/>
      <c r="HI216" s="96"/>
      <c r="HJ216" s="96"/>
      <c r="HK216" s="96"/>
      <c r="HL216" s="96"/>
      <c r="HM216" s="96"/>
      <c r="HN216" s="96"/>
      <c r="HO216" s="96"/>
      <c r="HP216" s="96"/>
      <c r="HQ216" s="96"/>
    </row>
    <row r="217" spans="1:225" s="95" customFormat="1">
      <c r="A217" s="104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  <c r="GP217" s="96"/>
      <c r="GQ217" s="96"/>
      <c r="GR217" s="96"/>
      <c r="GS217" s="96"/>
      <c r="GT217" s="96"/>
      <c r="GU217" s="96"/>
      <c r="GV217" s="96"/>
      <c r="GW217" s="96"/>
      <c r="GX217" s="96"/>
      <c r="GY217" s="96"/>
      <c r="GZ217" s="96"/>
      <c r="HA217" s="96"/>
      <c r="HB217" s="96"/>
      <c r="HC217" s="96"/>
      <c r="HD217" s="96"/>
      <c r="HE217" s="96"/>
      <c r="HF217" s="96"/>
      <c r="HG217" s="96"/>
      <c r="HH217" s="96"/>
      <c r="HI217" s="96"/>
      <c r="HJ217" s="96"/>
      <c r="HK217" s="96"/>
      <c r="HL217" s="96"/>
      <c r="HM217" s="96"/>
      <c r="HN217" s="96"/>
      <c r="HO217" s="96"/>
      <c r="HP217" s="96"/>
      <c r="HQ217" s="96"/>
    </row>
    <row r="218" spans="1:225" s="95" customFormat="1">
      <c r="A218" s="104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  <c r="GP218" s="96"/>
      <c r="GQ218" s="96"/>
      <c r="GR218" s="96"/>
      <c r="GS218" s="96"/>
      <c r="GT218" s="96"/>
      <c r="GU218" s="96"/>
      <c r="GV218" s="96"/>
      <c r="GW218" s="96"/>
      <c r="GX218" s="96"/>
      <c r="GY218" s="96"/>
      <c r="GZ218" s="96"/>
      <c r="HA218" s="96"/>
      <c r="HB218" s="96"/>
      <c r="HC218" s="96"/>
      <c r="HD218" s="96"/>
      <c r="HE218" s="96"/>
      <c r="HF218" s="96"/>
      <c r="HG218" s="96"/>
      <c r="HH218" s="96"/>
      <c r="HI218" s="96"/>
      <c r="HJ218" s="96"/>
      <c r="HK218" s="96"/>
      <c r="HL218" s="96"/>
      <c r="HM218" s="96"/>
      <c r="HN218" s="96"/>
      <c r="HO218" s="96"/>
      <c r="HP218" s="96"/>
      <c r="HQ218" s="96"/>
    </row>
    <row r="219" spans="1:225" s="95" customFormat="1">
      <c r="A219" s="104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  <c r="GP219" s="96"/>
      <c r="GQ219" s="96"/>
      <c r="GR219" s="96"/>
      <c r="GS219" s="96"/>
      <c r="GT219" s="96"/>
      <c r="GU219" s="96"/>
      <c r="GV219" s="96"/>
      <c r="GW219" s="96"/>
      <c r="GX219" s="96"/>
      <c r="GY219" s="96"/>
      <c r="GZ219" s="96"/>
      <c r="HA219" s="96"/>
      <c r="HB219" s="96"/>
      <c r="HC219" s="96"/>
      <c r="HD219" s="96"/>
      <c r="HE219" s="96"/>
      <c r="HF219" s="96"/>
      <c r="HG219" s="96"/>
      <c r="HH219" s="96"/>
      <c r="HI219" s="96"/>
      <c r="HJ219" s="96"/>
      <c r="HK219" s="96"/>
      <c r="HL219" s="96"/>
      <c r="HM219" s="96"/>
      <c r="HN219" s="96"/>
      <c r="HO219" s="96"/>
      <c r="HP219" s="96"/>
      <c r="HQ219" s="96"/>
    </row>
    <row r="220" spans="1:225" s="95" customFormat="1">
      <c r="A220" s="104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  <c r="GP220" s="96"/>
      <c r="GQ220" s="96"/>
      <c r="GR220" s="96"/>
      <c r="GS220" s="96"/>
      <c r="GT220" s="96"/>
      <c r="GU220" s="96"/>
      <c r="GV220" s="96"/>
      <c r="GW220" s="96"/>
      <c r="GX220" s="96"/>
      <c r="GY220" s="96"/>
      <c r="GZ220" s="96"/>
      <c r="HA220" s="96"/>
      <c r="HB220" s="96"/>
      <c r="HC220" s="96"/>
      <c r="HD220" s="96"/>
      <c r="HE220" s="96"/>
      <c r="HF220" s="96"/>
      <c r="HG220" s="96"/>
      <c r="HH220" s="96"/>
      <c r="HI220" s="96"/>
      <c r="HJ220" s="96"/>
      <c r="HK220" s="96"/>
      <c r="HL220" s="96"/>
      <c r="HM220" s="96"/>
      <c r="HN220" s="96"/>
      <c r="HO220" s="96"/>
      <c r="HP220" s="96"/>
      <c r="HQ220" s="96"/>
    </row>
    <row r="221" spans="1:225" s="95" customFormat="1">
      <c r="A221" s="104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  <c r="GP221" s="96"/>
      <c r="GQ221" s="96"/>
      <c r="GR221" s="96"/>
      <c r="GS221" s="96"/>
      <c r="GT221" s="96"/>
      <c r="GU221" s="96"/>
      <c r="GV221" s="96"/>
      <c r="GW221" s="96"/>
      <c r="GX221" s="96"/>
      <c r="GY221" s="96"/>
      <c r="GZ221" s="96"/>
      <c r="HA221" s="96"/>
      <c r="HB221" s="96"/>
      <c r="HC221" s="96"/>
      <c r="HD221" s="96"/>
      <c r="HE221" s="96"/>
      <c r="HF221" s="96"/>
      <c r="HG221" s="96"/>
      <c r="HH221" s="96"/>
      <c r="HI221" s="96"/>
      <c r="HJ221" s="96"/>
      <c r="HK221" s="96"/>
      <c r="HL221" s="96"/>
      <c r="HM221" s="96"/>
      <c r="HN221" s="96"/>
      <c r="HO221" s="96"/>
      <c r="HP221" s="96"/>
      <c r="HQ221" s="96"/>
    </row>
    <row r="222" spans="1:225" s="95" customFormat="1">
      <c r="A222" s="104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  <c r="GP222" s="96"/>
      <c r="GQ222" s="96"/>
      <c r="GR222" s="96"/>
      <c r="GS222" s="96"/>
      <c r="GT222" s="96"/>
      <c r="GU222" s="96"/>
      <c r="GV222" s="96"/>
      <c r="GW222" s="96"/>
      <c r="GX222" s="96"/>
      <c r="GY222" s="96"/>
      <c r="GZ222" s="96"/>
      <c r="HA222" s="96"/>
      <c r="HB222" s="96"/>
      <c r="HC222" s="96"/>
      <c r="HD222" s="96"/>
      <c r="HE222" s="96"/>
      <c r="HF222" s="96"/>
      <c r="HG222" s="96"/>
      <c r="HH222" s="96"/>
      <c r="HI222" s="96"/>
      <c r="HJ222" s="96"/>
      <c r="HK222" s="96"/>
      <c r="HL222" s="96"/>
      <c r="HM222" s="96"/>
      <c r="HN222" s="96"/>
      <c r="HO222" s="96"/>
      <c r="HP222" s="96"/>
      <c r="HQ222" s="96"/>
    </row>
    <row r="223" spans="1:225" s="95" customFormat="1">
      <c r="A223" s="104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  <c r="GP223" s="96"/>
      <c r="GQ223" s="96"/>
      <c r="GR223" s="96"/>
      <c r="GS223" s="96"/>
      <c r="GT223" s="96"/>
      <c r="GU223" s="96"/>
      <c r="GV223" s="96"/>
      <c r="GW223" s="96"/>
      <c r="GX223" s="96"/>
      <c r="GY223" s="96"/>
      <c r="GZ223" s="96"/>
      <c r="HA223" s="96"/>
      <c r="HB223" s="96"/>
      <c r="HC223" s="96"/>
      <c r="HD223" s="96"/>
      <c r="HE223" s="96"/>
      <c r="HF223" s="96"/>
      <c r="HG223" s="96"/>
      <c r="HH223" s="96"/>
      <c r="HI223" s="96"/>
      <c r="HJ223" s="96"/>
      <c r="HK223" s="96"/>
      <c r="HL223" s="96"/>
      <c r="HM223" s="96"/>
      <c r="HN223" s="96"/>
      <c r="HO223" s="96"/>
      <c r="HP223" s="96"/>
      <c r="HQ223" s="96"/>
    </row>
    <row r="224" spans="1:225" s="95" customFormat="1">
      <c r="A224" s="104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  <c r="GP224" s="96"/>
      <c r="GQ224" s="96"/>
      <c r="GR224" s="96"/>
      <c r="GS224" s="96"/>
      <c r="GT224" s="96"/>
      <c r="GU224" s="96"/>
      <c r="GV224" s="96"/>
      <c r="GW224" s="96"/>
      <c r="GX224" s="96"/>
      <c r="GY224" s="96"/>
      <c r="GZ224" s="96"/>
      <c r="HA224" s="96"/>
      <c r="HB224" s="96"/>
      <c r="HC224" s="96"/>
      <c r="HD224" s="96"/>
      <c r="HE224" s="96"/>
      <c r="HF224" s="96"/>
      <c r="HG224" s="96"/>
      <c r="HH224" s="96"/>
      <c r="HI224" s="96"/>
      <c r="HJ224" s="96"/>
      <c r="HK224" s="96"/>
      <c r="HL224" s="96"/>
      <c r="HM224" s="96"/>
      <c r="HN224" s="96"/>
      <c r="HO224" s="96"/>
      <c r="HP224" s="96"/>
      <c r="HQ224" s="96"/>
    </row>
    <row r="225" spans="1:225" s="95" customFormat="1">
      <c r="A225" s="104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  <c r="GP225" s="96"/>
      <c r="GQ225" s="96"/>
      <c r="GR225" s="96"/>
      <c r="GS225" s="96"/>
      <c r="GT225" s="96"/>
      <c r="GU225" s="96"/>
      <c r="GV225" s="96"/>
      <c r="GW225" s="96"/>
      <c r="GX225" s="96"/>
      <c r="GY225" s="96"/>
      <c r="GZ225" s="96"/>
      <c r="HA225" s="96"/>
      <c r="HB225" s="96"/>
      <c r="HC225" s="96"/>
      <c r="HD225" s="96"/>
      <c r="HE225" s="96"/>
      <c r="HF225" s="96"/>
      <c r="HG225" s="96"/>
      <c r="HH225" s="96"/>
      <c r="HI225" s="96"/>
      <c r="HJ225" s="96"/>
      <c r="HK225" s="96"/>
      <c r="HL225" s="96"/>
      <c r="HM225" s="96"/>
      <c r="HN225" s="96"/>
      <c r="HO225" s="96"/>
      <c r="HP225" s="96"/>
      <c r="HQ225" s="96"/>
    </row>
    <row r="226" spans="1:225" s="95" customFormat="1">
      <c r="A226" s="104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  <c r="GP226" s="96"/>
      <c r="GQ226" s="96"/>
      <c r="GR226" s="96"/>
      <c r="GS226" s="96"/>
      <c r="GT226" s="96"/>
      <c r="GU226" s="96"/>
      <c r="GV226" s="96"/>
      <c r="GW226" s="96"/>
      <c r="GX226" s="96"/>
      <c r="GY226" s="96"/>
      <c r="GZ226" s="96"/>
      <c r="HA226" s="96"/>
      <c r="HB226" s="96"/>
      <c r="HC226" s="96"/>
      <c r="HD226" s="96"/>
      <c r="HE226" s="96"/>
      <c r="HF226" s="96"/>
      <c r="HG226" s="96"/>
      <c r="HH226" s="96"/>
      <c r="HI226" s="96"/>
      <c r="HJ226" s="96"/>
      <c r="HK226" s="96"/>
      <c r="HL226" s="96"/>
      <c r="HM226" s="96"/>
      <c r="HN226" s="96"/>
      <c r="HO226" s="96"/>
      <c r="HP226" s="96"/>
      <c r="HQ226" s="96"/>
    </row>
    <row r="227" spans="1:225" s="95" customFormat="1">
      <c r="A227" s="104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  <c r="GP227" s="96"/>
      <c r="GQ227" s="96"/>
      <c r="GR227" s="96"/>
      <c r="GS227" s="96"/>
      <c r="GT227" s="96"/>
      <c r="GU227" s="96"/>
      <c r="GV227" s="96"/>
      <c r="GW227" s="96"/>
      <c r="GX227" s="96"/>
      <c r="GY227" s="96"/>
      <c r="GZ227" s="96"/>
      <c r="HA227" s="96"/>
      <c r="HB227" s="96"/>
      <c r="HC227" s="96"/>
      <c r="HD227" s="96"/>
      <c r="HE227" s="96"/>
      <c r="HF227" s="96"/>
      <c r="HG227" s="96"/>
      <c r="HH227" s="96"/>
      <c r="HI227" s="96"/>
      <c r="HJ227" s="96"/>
      <c r="HK227" s="96"/>
      <c r="HL227" s="96"/>
      <c r="HM227" s="96"/>
      <c r="HN227" s="96"/>
      <c r="HO227" s="96"/>
      <c r="HP227" s="96"/>
      <c r="HQ227" s="96"/>
    </row>
    <row r="228" spans="1:225" s="95" customFormat="1">
      <c r="A228" s="104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  <c r="GP228" s="96"/>
      <c r="GQ228" s="96"/>
      <c r="GR228" s="96"/>
      <c r="GS228" s="96"/>
      <c r="GT228" s="96"/>
      <c r="GU228" s="96"/>
      <c r="GV228" s="96"/>
      <c r="GW228" s="96"/>
      <c r="GX228" s="96"/>
      <c r="GY228" s="96"/>
      <c r="GZ228" s="96"/>
      <c r="HA228" s="96"/>
      <c r="HB228" s="96"/>
      <c r="HC228" s="96"/>
      <c r="HD228" s="96"/>
      <c r="HE228" s="96"/>
      <c r="HF228" s="96"/>
      <c r="HG228" s="96"/>
      <c r="HH228" s="96"/>
      <c r="HI228" s="96"/>
      <c r="HJ228" s="96"/>
      <c r="HK228" s="96"/>
      <c r="HL228" s="96"/>
      <c r="HM228" s="96"/>
      <c r="HN228" s="96"/>
      <c r="HO228" s="96"/>
      <c r="HP228" s="96"/>
      <c r="HQ228" s="96"/>
    </row>
    <row r="229" spans="1:225" s="95" customFormat="1">
      <c r="A229" s="104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  <c r="GP229" s="96"/>
      <c r="GQ229" s="96"/>
      <c r="GR229" s="96"/>
      <c r="GS229" s="96"/>
      <c r="GT229" s="96"/>
      <c r="GU229" s="96"/>
      <c r="GV229" s="96"/>
      <c r="GW229" s="96"/>
      <c r="GX229" s="96"/>
      <c r="GY229" s="96"/>
      <c r="GZ229" s="96"/>
      <c r="HA229" s="96"/>
      <c r="HB229" s="96"/>
      <c r="HC229" s="96"/>
      <c r="HD229" s="96"/>
      <c r="HE229" s="96"/>
      <c r="HF229" s="96"/>
      <c r="HG229" s="96"/>
      <c r="HH229" s="96"/>
      <c r="HI229" s="96"/>
      <c r="HJ229" s="96"/>
      <c r="HK229" s="96"/>
      <c r="HL229" s="96"/>
      <c r="HM229" s="96"/>
      <c r="HN229" s="96"/>
      <c r="HO229" s="96"/>
      <c r="HP229" s="96"/>
      <c r="HQ229" s="96"/>
    </row>
    <row r="230" spans="1:225" s="95" customFormat="1">
      <c r="A230" s="104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  <c r="GP230" s="96"/>
      <c r="GQ230" s="96"/>
      <c r="GR230" s="96"/>
      <c r="GS230" s="96"/>
      <c r="GT230" s="96"/>
      <c r="GU230" s="96"/>
      <c r="GV230" s="96"/>
      <c r="GW230" s="96"/>
      <c r="GX230" s="96"/>
      <c r="GY230" s="96"/>
      <c r="GZ230" s="96"/>
      <c r="HA230" s="96"/>
      <c r="HB230" s="96"/>
      <c r="HC230" s="96"/>
      <c r="HD230" s="96"/>
      <c r="HE230" s="96"/>
      <c r="HF230" s="96"/>
      <c r="HG230" s="96"/>
      <c r="HH230" s="96"/>
      <c r="HI230" s="96"/>
      <c r="HJ230" s="96"/>
      <c r="HK230" s="96"/>
      <c r="HL230" s="96"/>
      <c r="HM230" s="96"/>
      <c r="HN230" s="96"/>
      <c r="HO230" s="96"/>
      <c r="HP230" s="96"/>
      <c r="HQ230" s="96"/>
    </row>
    <row r="231" spans="1:225" s="95" customFormat="1">
      <c r="A231" s="104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  <c r="GP231" s="96"/>
      <c r="GQ231" s="96"/>
      <c r="GR231" s="96"/>
      <c r="GS231" s="96"/>
      <c r="GT231" s="96"/>
      <c r="GU231" s="96"/>
      <c r="GV231" s="96"/>
      <c r="GW231" s="96"/>
      <c r="GX231" s="96"/>
      <c r="GY231" s="96"/>
      <c r="GZ231" s="96"/>
      <c r="HA231" s="96"/>
      <c r="HB231" s="96"/>
      <c r="HC231" s="96"/>
      <c r="HD231" s="96"/>
      <c r="HE231" s="96"/>
      <c r="HF231" s="96"/>
      <c r="HG231" s="96"/>
      <c r="HH231" s="96"/>
      <c r="HI231" s="96"/>
      <c r="HJ231" s="96"/>
      <c r="HK231" s="96"/>
      <c r="HL231" s="96"/>
      <c r="HM231" s="96"/>
      <c r="HN231" s="96"/>
      <c r="HO231" s="96"/>
      <c r="HP231" s="96"/>
      <c r="HQ231" s="96"/>
    </row>
    <row r="232" spans="1:225" s="95" customFormat="1">
      <c r="A232" s="104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  <c r="GP232" s="96"/>
      <c r="GQ232" s="96"/>
      <c r="GR232" s="96"/>
      <c r="GS232" s="96"/>
      <c r="GT232" s="96"/>
      <c r="GU232" s="96"/>
      <c r="GV232" s="96"/>
      <c r="GW232" s="96"/>
      <c r="GX232" s="96"/>
      <c r="GY232" s="96"/>
      <c r="GZ232" s="96"/>
      <c r="HA232" s="96"/>
      <c r="HB232" s="96"/>
      <c r="HC232" s="96"/>
      <c r="HD232" s="96"/>
      <c r="HE232" s="96"/>
      <c r="HF232" s="96"/>
      <c r="HG232" s="96"/>
      <c r="HH232" s="96"/>
      <c r="HI232" s="96"/>
      <c r="HJ232" s="96"/>
      <c r="HK232" s="96"/>
      <c r="HL232" s="96"/>
      <c r="HM232" s="96"/>
      <c r="HN232" s="96"/>
      <c r="HO232" s="96"/>
      <c r="HP232" s="96"/>
      <c r="HQ232" s="96"/>
    </row>
    <row r="233" spans="1:225" s="95" customFormat="1">
      <c r="A233" s="104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  <c r="GP233" s="96"/>
      <c r="GQ233" s="96"/>
      <c r="GR233" s="96"/>
      <c r="GS233" s="96"/>
      <c r="GT233" s="96"/>
      <c r="GU233" s="96"/>
      <c r="GV233" s="96"/>
      <c r="GW233" s="96"/>
      <c r="GX233" s="96"/>
      <c r="GY233" s="96"/>
      <c r="GZ233" s="96"/>
      <c r="HA233" s="96"/>
      <c r="HB233" s="96"/>
      <c r="HC233" s="96"/>
      <c r="HD233" s="96"/>
      <c r="HE233" s="96"/>
      <c r="HF233" s="96"/>
      <c r="HG233" s="96"/>
      <c r="HH233" s="96"/>
      <c r="HI233" s="96"/>
      <c r="HJ233" s="96"/>
      <c r="HK233" s="96"/>
      <c r="HL233" s="96"/>
      <c r="HM233" s="96"/>
      <c r="HN233" s="96"/>
      <c r="HO233" s="96"/>
      <c r="HP233" s="96"/>
      <c r="HQ233" s="96"/>
    </row>
    <row r="234" spans="1:225" s="95" customFormat="1">
      <c r="A234" s="104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  <c r="GP234" s="96"/>
      <c r="GQ234" s="96"/>
      <c r="GR234" s="96"/>
      <c r="GS234" s="96"/>
      <c r="GT234" s="96"/>
      <c r="GU234" s="96"/>
      <c r="GV234" s="96"/>
      <c r="GW234" s="96"/>
      <c r="GX234" s="96"/>
      <c r="GY234" s="96"/>
      <c r="GZ234" s="96"/>
      <c r="HA234" s="96"/>
      <c r="HB234" s="96"/>
      <c r="HC234" s="96"/>
      <c r="HD234" s="96"/>
      <c r="HE234" s="96"/>
      <c r="HF234" s="96"/>
      <c r="HG234" s="96"/>
      <c r="HH234" s="96"/>
      <c r="HI234" s="96"/>
      <c r="HJ234" s="96"/>
      <c r="HK234" s="96"/>
      <c r="HL234" s="96"/>
      <c r="HM234" s="96"/>
      <c r="HN234" s="96"/>
      <c r="HO234" s="96"/>
      <c r="HP234" s="96"/>
      <c r="HQ234" s="96"/>
    </row>
    <row r="235" spans="1:225" s="95" customFormat="1">
      <c r="A235" s="104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  <c r="GP235" s="96"/>
      <c r="GQ235" s="96"/>
      <c r="GR235" s="96"/>
      <c r="GS235" s="96"/>
      <c r="GT235" s="96"/>
      <c r="GU235" s="96"/>
      <c r="GV235" s="96"/>
      <c r="GW235" s="96"/>
      <c r="GX235" s="96"/>
      <c r="GY235" s="96"/>
      <c r="GZ235" s="96"/>
      <c r="HA235" s="96"/>
      <c r="HB235" s="96"/>
      <c r="HC235" s="96"/>
      <c r="HD235" s="96"/>
      <c r="HE235" s="96"/>
      <c r="HF235" s="96"/>
      <c r="HG235" s="96"/>
      <c r="HH235" s="96"/>
      <c r="HI235" s="96"/>
      <c r="HJ235" s="96"/>
      <c r="HK235" s="96"/>
      <c r="HL235" s="96"/>
      <c r="HM235" s="96"/>
      <c r="HN235" s="96"/>
      <c r="HO235" s="96"/>
      <c r="HP235" s="96"/>
      <c r="HQ235" s="96"/>
    </row>
    <row r="236" spans="1:225" s="95" customFormat="1">
      <c r="A236" s="104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  <c r="GP236" s="96"/>
      <c r="GQ236" s="96"/>
      <c r="GR236" s="96"/>
      <c r="GS236" s="96"/>
      <c r="GT236" s="96"/>
      <c r="GU236" s="96"/>
      <c r="GV236" s="96"/>
      <c r="GW236" s="96"/>
      <c r="GX236" s="96"/>
      <c r="GY236" s="96"/>
      <c r="GZ236" s="96"/>
      <c r="HA236" s="96"/>
      <c r="HB236" s="96"/>
      <c r="HC236" s="96"/>
      <c r="HD236" s="96"/>
      <c r="HE236" s="96"/>
      <c r="HF236" s="96"/>
      <c r="HG236" s="96"/>
      <c r="HH236" s="96"/>
      <c r="HI236" s="96"/>
      <c r="HJ236" s="96"/>
      <c r="HK236" s="96"/>
      <c r="HL236" s="96"/>
      <c r="HM236" s="96"/>
      <c r="HN236" s="96"/>
      <c r="HO236" s="96"/>
      <c r="HP236" s="96"/>
      <c r="HQ236" s="96"/>
    </row>
    <row r="237" spans="1:225" s="95" customFormat="1">
      <c r="A237" s="104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  <c r="GP237" s="96"/>
      <c r="GQ237" s="96"/>
      <c r="GR237" s="96"/>
      <c r="GS237" s="96"/>
      <c r="GT237" s="96"/>
      <c r="GU237" s="96"/>
      <c r="GV237" s="96"/>
      <c r="GW237" s="96"/>
      <c r="GX237" s="96"/>
      <c r="GY237" s="96"/>
      <c r="GZ237" s="96"/>
      <c r="HA237" s="96"/>
      <c r="HB237" s="96"/>
      <c r="HC237" s="96"/>
      <c r="HD237" s="96"/>
      <c r="HE237" s="96"/>
      <c r="HF237" s="96"/>
      <c r="HG237" s="96"/>
      <c r="HH237" s="96"/>
      <c r="HI237" s="96"/>
      <c r="HJ237" s="96"/>
      <c r="HK237" s="96"/>
      <c r="HL237" s="96"/>
      <c r="HM237" s="96"/>
      <c r="HN237" s="96"/>
      <c r="HO237" s="96"/>
      <c r="HP237" s="96"/>
      <c r="HQ237" s="96"/>
    </row>
    <row r="238" spans="1:225" s="95" customFormat="1">
      <c r="A238" s="104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  <c r="GP238" s="96"/>
      <c r="GQ238" s="96"/>
      <c r="GR238" s="96"/>
      <c r="GS238" s="96"/>
      <c r="GT238" s="96"/>
      <c r="GU238" s="96"/>
      <c r="GV238" s="96"/>
      <c r="GW238" s="96"/>
      <c r="GX238" s="96"/>
      <c r="GY238" s="96"/>
      <c r="GZ238" s="96"/>
      <c r="HA238" s="96"/>
      <c r="HB238" s="96"/>
      <c r="HC238" s="96"/>
      <c r="HD238" s="96"/>
      <c r="HE238" s="96"/>
      <c r="HF238" s="96"/>
      <c r="HG238" s="96"/>
      <c r="HH238" s="96"/>
      <c r="HI238" s="96"/>
      <c r="HJ238" s="96"/>
      <c r="HK238" s="96"/>
      <c r="HL238" s="96"/>
      <c r="HM238" s="96"/>
      <c r="HN238" s="96"/>
      <c r="HO238" s="96"/>
      <c r="HP238" s="96"/>
      <c r="HQ238" s="96"/>
    </row>
    <row r="239" spans="1:225" s="95" customFormat="1">
      <c r="A239" s="104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  <c r="GP239" s="96"/>
      <c r="GQ239" s="96"/>
      <c r="GR239" s="96"/>
      <c r="GS239" s="96"/>
      <c r="GT239" s="96"/>
      <c r="GU239" s="96"/>
      <c r="GV239" s="96"/>
      <c r="GW239" s="96"/>
      <c r="GX239" s="96"/>
      <c r="GY239" s="96"/>
      <c r="GZ239" s="96"/>
      <c r="HA239" s="96"/>
      <c r="HB239" s="96"/>
      <c r="HC239" s="96"/>
      <c r="HD239" s="96"/>
      <c r="HE239" s="96"/>
      <c r="HF239" s="96"/>
      <c r="HG239" s="96"/>
      <c r="HH239" s="96"/>
      <c r="HI239" s="96"/>
      <c r="HJ239" s="96"/>
      <c r="HK239" s="96"/>
      <c r="HL239" s="96"/>
      <c r="HM239" s="96"/>
      <c r="HN239" s="96"/>
      <c r="HO239" s="96"/>
      <c r="HP239" s="96"/>
      <c r="HQ239" s="96"/>
    </row>
    <row r="240" spans="1:225" s="95" customFormat="1">
      <c r="A240" s="104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  <c r="GP240" s="96"/>
      <c r="GQ240" s="96"/>
      <c r="GR240" s="96"/>
      <c r="GS240" s="96"/>
      <c r="GT240" s="96"/>
      <c r="GU240" s="96"/>
      <c r="GV240" s="96"/>
      <c r="GW240" s="96"/>
      <c r="GX240" s="96"/>
      <c r="GY240" s="96"/>
      <c r="GZ240" s="96"/>
      <c r="HA240" s="96"/>
      <c r="HB240" s="96"/>
      <c r="HC240" s="96"/>
      <c r="HD240" s="96"/>
      <c r="HE240" s="96"/>
      <c r="HF240" s="96"/>
      <c r="HG240" s="96"/>
      <c r="HH240" s="96"/>
      <c r="HI240" s="96"/>
      <c r="HJ240" s="96"/>
      <c r="HK240" s="96"/>
      <c r="HL240" s="96"/>
      <c r="HM240" s="96"/>
      <c r="HN240" s="96"/>
      <c r="HO240" s="96"/>
      <c r="HP240" s="96"/>
      <c r="HQ240" s="96"/>
    </row>
    <row r="241" spans="1:225" s="95" customFormat="1">
      <c r="A241" s="104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  <c r="GP241" s="96"/>
      <c r="GQ241" s="96"/>
      <c r="GR241" s="96"/>
      <c r="GS241" s="96"/>
      <c r="GT241" s="96"/>
      <c r="GU241" s="96"/>
      <c r="GV241" s="96"/>
      <c r="GW241" s="96"/>
      <c r="GX241" s="96"/>
      <c r="GY241" s="96"/>
      <c r="GZ241" s="96"/>
      <c r="HA241" s="96"/>
      <c r="HB241" s="96"/>
      <c r="HC241" s="96"/>
      <c r="HD241" s="96"/>
      <c r="HE241" s="96"/>
      <c r="HF241" s="96"/>
      <c r="HG241" s="96"/>
      <c r="HH241" s="96"/>
      <c r="HI241" s="96"/>
      <c r="HJ241" s="96"/>
      <c r="HK241" s="96"/>
      <c r="HL241" s="96"/>
      <c r="HM241" s="96"/>
      <c r="HN241" s="96"/>
      <c r="HO241" s="96"/>
      <c r="HP241" s="96"/>
      <c r="HQ241" s="96"/>
    </row>
    <row r="242" spans="1:225" s="95" customFormat="1">
      <c r="A242" s="104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  <c r="GP242" s="96"/>
      <c r="GQ242" s="96"/>
      <c r="GR242" s="96"/>
      <c r="GS242" s="96"/>
      <c r="GT242" s="96"/>
      <c r="GU242" s="96"/>
      <c r="GV242" s="96"/>
      <c r="GW242" s="96"/>
      <c r="GX242" s="96"/>
      <c r="GY242" s="96"/>
      <c r="GZ242" s="96"/>
      <c r="HA242" s="96"/>
      <c r="HB242" s="96"/>
      <c r="HC242" s="96"/>
      <c r="HD242" s="96"/>
      <c r="HE242" s="96"/>
      <c r="HF242" s="96"/>
      <c r="HG242" s="96"/>
      <c r="HH242" s="96"/>
      <c r="HI242" s="96"/>
      <c r="HJ242" s="96"/>
      <c r="HK242" s="96"/>
      <c r="HL242" s="96"/>
      <c r="HM242" s="96"/>
      <c r="HN242" s="96"/>
      <c r="HO242" s="96"/>
      <c r="HP242" s="96"/>
      <c r="HQ242" s="96"/>
    </row>
    <row r="243" spans="1:225" s="95" customFormat="1">
      <c r="A243" s="104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  <c r="GP243" s="96"/>
      <c r="GQ243" s="96"/>
      <c r="GR243" s="96"/>
      <c r="GS243" s="96"/>
      <c r="GT243" s="96"/>
      <c r="GU243" s="96"/>
      <c r="GV243" s="96"/>
      <c r="GW243" s="96"/>
      <c r="GX243" s="96"/>
      <c r="GY243" s="96"/>
      <c r="GZ243" s="96"/>
      <c r="HA243" s="96"/>
      <c r="HB243" s="96"/>
      <c r="HC243" s="96"/>
      <c r="HD243" s="96"/>
      <c r="HE243" s="96"/>
      <c r="HF243" s="96"/>
      <c r="HG243" s="96"/>
      <c r="HH243" s="96"/>
      <c r="HI243" s="96"/>
      <c r="HJ243" s="96"/>
      <c r="HK243" s="96"/>
      <c r="HL243" s="96"/>
      <c r="HM243" s="96"/>
      <c r="HN243" s="96"/>
      <c r="HO243" s="96"/>
      <c r="HP243" s="96"/>
      <c r="HQ243" s="96"/>
    </row>
    <row r="244" spans="1:225" s="95" customFormat="1">
      <c r="A244" s="104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  <c r="GP244" s="96"/>
      <c r="GQ244" s="96"/>
      <c r="GR244" s="96"/>
      <c r="GS244" s="96"/>
      <c r="GT244" s="96"/>
      <c r="GU244" s="96"/>
      <c r="GV244" s="96"/>
      <c r="GW244" s="96"/>
      <c r="GX244" s="96"/>
      <c r="GY244" s="96"/>
      <c r="GZ244" s="96"/>
      <c r="HA244" s="96"/>
      <c r="HB244" s="96"/>
      <c r="HC244" s="96"/>
      <c r="HD244" s="96"/>
      <c r="HE244" s="96"/>
      <c r="HF244" s="96"/>
      <c r="HG244" s="96"/>
      <c r="HH244" s="96"/>
      <c r="HI244" s="96"/>
      <c r="HJ244" s="96"/>
      <c r="HK244" s="96"/>
      <c r="HL244" s="96"/>
      <c r="HM244" s="96"/>
      <c r="HN244" s="96"/>
      <c r="HO244" s="96"/>
      <c r="HP244" s="96"/>
      <c r="HQ244" s="96"/>
    </row>
    <row r="245" spans="1:225" s="95" customFormat="1">
      <c r="A245" s="104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  <c r="GP245" s="96"/>
      <c r="GQ245" s="96"/>
      <c r="GR245" s="96"/>
      <c r="GS245" s="96"/>
      <c r="GT245" s="96"/>
      <c r="GU245" s="96"/>
      <c r="GV245" s="96"/>
      <c r="GW245" s="96"/>
      <c r="GX245" s="96"/>
      <c r="GY245" s="96"/>
      <c r="GZ245" s="96"/>
      <c r="HA245" s="96"/>
      <c r="HB245" s="96"/>
      <c r="HC245" s="96"/>
      <c r="HD245" s="96"/>
      <c r="HE245" s="96"/>
      <c r="HF245" s="96"/>
      <c r="HG245" s="96"/>
      <c r="HH245" s="96"/>
      <c r="HI245" s="96"/>
      <c r="HJ245" s="96"/>
      <c r="HK245" s="96"/>
      <c r="HL245" s="96"/>
      <c r="HM245" s="96"/>
      <c r="HN245" s="96"/>
      <c r="HO245" s="96"/>
      <c r="HP245" s="96"/>
      <c r="HQ245" s="96"/>
    </row>
    <row r="246" spans="1:225" s="95" customFormat="1">
      <c r="A246" s="104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  <c r="GP246" s="96"/>
      <c r="GQ246" s="96"/>
      <c r="GR246" s="96"/>
      <c r="GS246" s="96"/>
      <c r="GT246" s="96"/>
      <c r="GU246" s="96"/>
      <c r="GV246" s="96"/>
      <c r="GW246" s="96"/>
      <c r="GX246" s="96"/>
      <c r="GY246" s="96"/>
      <c r="GZ246" s="96"/>
      <c r="HA246" s="96"/>
      <c r="HB246" s="96"/>
      <c r="HC246" s="96"/>
      <c r="HD246" s="96"/>
      <c r="HE246" s="96"/>
      <c r="HF246" s="96"/>
      <c r="HG246" s="96"/>
      <c r="HH246" s="96"/>
      <c r="HI246" s="96"/>
      <c r="HJ246" s="96"/>
      <c r="HK246" s="96"/>
      <c r="HL246" s="96"/>
      <c r="HM246" s="96"/>
      <c r="HN246" s="96"/>
      <c r="HO246" s="96"/>
      <c r="HP246" s="96"/>
      <c r="HQ246" s="96"/>
    </row>
    <row r="247" spans="1:225" s="95" customFormat="1">
      <c r="A247" s="104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  <c r="GP247" s="96"/>
      <c r="GQ247" s="96"/>
      <c r="GR247" s="96"/>
      <c r="GS247" s="96"/>
      <c r="GT247" s="96"/>
      <c r="GU247" s="96"/>
      <c r="GV247" s="96"/>
      <c r="GW247" s="96"/>
      <c r="GX247" s="96"/>
      <c r="GY247" s="96"/>
      <c r="GZ247" s="96"/>
      <c r="HA247" s="96"/>
      <c r="HB247" s="96"/>
      <c r="HC247" s="96"/>
      <c r="HD247" s="96"/>
      <c r="HE247" s="96"/>
      <c r="HF247" s="96"/>
      <c r="HG247" s="96"/>
      <c r="HH247" s="96"/>
      <c r="HI247" s="96"/>
      <c r="HJ247" s="96"/>
      <c r="HK247" s="96"/>
      <c r="HL247" s="96"/>
      <c r="HM247" s="96"/>
      <c r="HN247" s="96"/>
      <c r="HO247" s="96"/>
      <c r="HP247" s="96"/>
      <c r="HQ247" s="96"/>
    </row>
    <row r="248" spans="1:225" s="95" customFormat="1">
      <c r="A248" s="104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  <c r="GP248" s="96"/>
      <c r="GQ248" s="96"/>
      <c r="GR248" s="96"/>
      <c r="GS248" s="96"/>
      <c r="GT248" s="96"/>
      <c r="GU248" s="96"/>
      <c r="GV248" s="96"/>
      <c r="GW248" s="96"/>
      <c r="GX248" s="96"/>
      <c r="GY248" s="96"/>
      <c r="GZ248" s="96"/>
      <c r="HA248" s="96"/>
      <c r="HB248" s="96"/>
      <c r="HC248" s="96"/>
      <c r="HD248" s="96"/>
      <c r="HE248" s="96"/>
      <c r="HF248" s="96"/>
      <c r="HG248" s="96"/>
      <c r="HH248" s="96"/>
      <c r="HI248" s="96"/>
      <c r="HJ248" s="96"/>
      <c r="HK248" s="96"/>
      <c r="HL248" s="96"/>
      <c r="HM248" s="96"/>
      <c r="HN248" s="96"/>
      <c r="HO248" s="96"/>
      <c r="HP248" s="96"/>
      <c r="HQ248" s="96"/>
    </row>
    <row r="249" spans="1:225" s="95" customFormat="1">
      <c r="A249" s="104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  <c r="GP249" s="96"/>
      <c r="GQ249" s="96"/>
      <c r="GR249" s="96"/>
      <c r="GS249" s="96"/>
      <c r="GT249" s="96"/>
      <c r="GU249" s="96"/>
      <c r="GV249" s="96"/>
      <c r="GW249" s="96"/>
      <c r="GX249" s="96"/>
      <c r="GY249" s="96"/>
      <c r="GZ249" s="96"/>
      <c r="HA249" s="96"/>
      <c r="HB249" s="96"/>
      <c r="HC249" s="96"/>
      <c r="HD249" s="96"/>
      <c r="HE249" s="96"/>
      <c r="HF249" s="96"/>
      <c r="HG249" s="96"/>
      <c r="HH249" s="96"/>
      <c r="HI249" s="96"/>
      <c r="HJ249" s="96"/>
      <c r="HK249" s="96"/>
      <c r="HL249" s="96"/>
      <c r="HM249" s="96"/>
      <c r="HN249" s="96"/>
      <c r="HO249" s="96"/>
      <c r="HP249" s="96"/>
      <c r="HQ249" s="96"/>
    </row>
    <row r="250" spans="1:225" s="95" customFormat="1">
      <c r="A250" s="104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  <c r="GP250" s="96"/>
      <c r="GQ250" s="96"/>
      <c r="GR250" s="96"/>
      <c r="GS250" s="96"/>
      <c r="GT250" s="96"/>
      <c r="GU250" s="96"/>
      <c r="GV250" s="96"/>
      <c r="GW250" s="96"/>
      <c r="GX250" s="96"/>
      <c r="GY250" s="96"/>
      <c r="GZ250" s="96"/>
      <c r="HA250" s="96"/>
      <c r="HB250" s="96"/>
      <c r="HC250" s="96"/>
      <c r="HD250" s="96"/>
      <c r="HE250" s="96"/>
      <c r="HF250" s="96"/>
      <c r="HG250" s="96"/>
      <c r="HH250" s="96"/>
      <c r="HI250" s="96"/>
      <c r="HJ250" s="96"/>
      <c r="HK250" s="96"/>
      <c r="HL250" s="96"/>
      <c r="HM250" s="96"/>
      <c r="HN250" s="96"/>
      <c r="HO250" s="96"/>
      <c r="HP250" s="96"/>
      <c r="HQ250" s="96"/>
    </row>
    <row r="251" spans="1:225" s="95" customFormat="1">
      <c r="A251" s="104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  <c r="GP251" s="96"/>
      <c r="GQ251" s="96"/>
      <c r="GR251" s="96"/>
      <c r="GS251" s="96"/>
      <c r="GT251" s="96"/>
      <c r="GU251" s="96"/>
      <c r="GV251" s="96"/>
      <c r="GW251" s="96"/>
      <c r="GX251" s="96"/>
      <c r="GY251" s="96"/>
      <c r="GZ251" s="96"/>
      <c r="HA251" s="96"/>
      <c r="HB251" s="96"/>
      <c r="HC251" s="96"/>
      <c r="HD251" s="96"/>
      <c r="HE251" s="96"/>
      <c r="HF251" s="96"/>
      <c r="HG251" s="96"/>
      <c r="HH251" s="96"/>
      <c r="HI251" s="96"/>
      <c r="HJ251" s="96"/>
      <c r="HK251" s="96"/>
      <c r="HL251" s="96"/>
      <c r="HM251" s="96"/>
      <c r="HN251" s="96"/>
      <c r="HO251" s="96"/>
      <c r="HP251" s="96"/>
      <c r="HQ251" s="96"/>
    </row>
    <row r="252" spans="1:225" s="95" customFormat="1">
      <c r="A252" s="104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  <c r="GP252" s="96"/>
      <c r="GQ252" s="96"/>
      <c r="GR252" s="96"/>
      <c r="GS252" s="96"/>
      <c r="GT252" s="96"/>
      <c r="GU252" s="96"/>
      <c r="GV252" s="96"/>
      <c r="GW252" s="96"/>
      <c r="GX252" s="96"/>
      <c r="GY252" s="96"/>
      <c r="GZ252" s="96"/>
      <c r="HA252" s="96"/>
      <c r="HB252" s="96"/>
      <c r="HC252" s="96"/>
      <c r="HD252" s="96"/>
      <c r="HE252" s="96"/>
      <c r="HF252" s="96"/>
      <c r="HG252" s="96"/>
      <c r="HH252" s="96"/>
      <c r="HI252" s="96"/>
      <c r="HJ252" s="96"/>
      <c r="HK252" s="96"/>
      <c r="HL252" s="96"/>
      <c r="HM252" s="96"/>
      <c r="HN252" s="96"/>
      <c r="HO252" s="96"/>
      <c r="HP252" s="96"/>
      <c r="HQ252" s="96"/>
    </row>
    <row r="253" spans="1:225" s="95" customFormat="1">
      <c r="A253" s="104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  <c r="GP253" s="96"/>
      <c r="GQ253" s="96"/>
      <c r="GR253" s="96"/>
      <c r="GS253" s="96"/>
      <c r="GT253" s="96"/>
      <c r="GU253" s="96"/>
      <c r="GV253" s="96"/>
      <c r="GW253" s="96"/>
      <c r="GX253" s="96"/>
      <c r="GY253" s="96"/>
      <c r="GZ253" s="96"/>
      <c r="HA253" s="96"/>
      <c r="HB253" s="96"/>
      <c r="HC253" s="96"/>
      <c r="HD253" s="96"/>
      <c r="HE253" s="96"/>
      <c r="HF253" s="96"/>
      <c r="HG253" s="96"/>
      <c r="HH253" s="96"/>
      <c r="HI253" s="96"/>
      <c r="HJ253" s="96"/>
      <c r="HK253" s="96"/>
      <c r="HL253" s="96"/>
      <c r="HM253" s="96"/>
      <c r="HN253" s="96"/>
      <c r="HO253" s="96"/>
      <c r="HP253" s="96"/>
      <c r="HQ253" s="96"/>
    </row>
    <row r="254" spans="1:225" s="95" customFormat="1">
      <c r="A254" s="104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  <c r="GP254" s="96"/>
      <c r="GQ254" s="96"/>
      <c r="GR254" s="96"/>
      <c r="GS254" s="96"/>
      <c r="GT254" s="96"/>
      <c r="GU254" s="96"/>
      <c r="GV254" s="96"/>
      <c r="GW254" s="96"/>
      <c r="GX254" s="96"/>
      <c r="GY254" s="96"/>
      <c r="GZ254" s="96"/>
      <c r="HA254" s="96"/>
      <c r="HB254" s="96"/>
      <c r="HC254" s="96"/>
      <c r="HD254" s="96"/>
      <c r="HE254" s="96"/>
      <c r="HF254" s="96"/>
      <c r="HG254" s="96"/>
      <c r="HH254" s="96"/>
      <c r="HI254" s="96"/>
      <c r="HJ254" s="96"/>
      <c r="HK254" s="96"/>
      <c r="HL254" s="96"/>
      <c r="HM254" s="96"/>
      <c r="HN254" s="96"/>
      <c r="HO254" s="96"/>
      <c r="HP254" s="96"/>
      <c r="HQ254" s="96"/>
    </row>
    <row r="255" spans="1:225" s="95" customFormat="1">
      <c r="A255" s="104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  <c r="GP255" s="96"/>
      <c r="GQ255" s="96"/>
      <c r="GR255" s="96"/>
      <c r="GS255" s="96"/>
      <c r="GT255" s="96"/>
      <c r="GU255" s="96"/>
      <c r="GV255" s="96"/>
      <c r="GW255" s="96"/>
      <c r="GX255" s="96"/>
      <c r="GY255" s="96"/>
      <c r="GZ255" s="96"/>
      <c r="HA255" s="96"/>
      <c r="HB255" s="96"/>
      <c r="HC255" s="96"/>
      <c r="HD255" s="96"/>
      <c r="HE255" s="96"/>
      <c r="HF255" s="96"/>
      <c r="HG255" s="96"/>
      <c r="HH255" s="96"/>
      <c r="HI255" s="96"/>
      <c r="HJ255" s="96"/>
      <c r="HK255" s="96"/>
      <c r="HL255" s="96"/>
      <c r="HM255" s="96"/>
      <c r="HN255" s="96"/>
      <c r="HO255" s="96"/>
      <c r="HP255" s="96"/>
      <c r="HQ255" s="96"/>
    </row>
    <row r="256" spans="1:225" s="95" customFormat="1">
      <c r="A256" s="104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  <c r="GP256" s="96"/>
      <c r="GQ256" s="96"/>
      <c r="GR256" s="96"/>
      <c r="GS256" s="96"/>
      <c r="GT256" s="96"/>
      <c r="GU256" s="96"/>
      <c r="GV256" s="96"/>
      <c r="GW256" s="96"/>
      <c r="GX256" s="96"/>
      <c r="GY256" s="96"/>
      <c r="GZ256" s="96"/>
      <c r="HA256" s="96"/>
      <c r="HB256" s="96"/>
      <c r="HC256" s="96"/>
      <c r="HD256" s="96"/>
      <c r="HE256" s="96"/>
      <c r="HF256" s="96"/>
      <c r="HG256" s="96"/>
      <c r="HH256" s="96"/>
      <c r="HI256" s="96"/>
      <c r="HJ256" s="96"/>
      <c r="HK256" s="96"/>
      <c r="HL256" s="96"/>
      <c r="HM256" s="96"/>
      <c r="HN256" s="96"/>
      <c r="HO256" s="96"/>
      <c r="HP256" s="96"/>
      <c r="HQ256" s="96"/>
    </row>
    <row r="257" spans="1:225" s="95" customFormat="1">
      <c r="A257" s="104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  <c r="GP257" s="96"/>
      <c r="GQ257" s="96"/>
      <c r="GR257" s="96"/>
      <c r="GS257" s="96"/>
      <c r="GT257" s="96"/>
      <c r="GU257" s="96"/>
      <c r="GV257" s="96"/>
      <c r="GW257" s="96"/>
      <c r="GX257" s="96"/>
      <c r="GY257" s="96"/>
      <c r="GZ257" s="96"/>
      <c r="HA257" s="96"/>
      <c r="HB257" s="96"/>
      <c r="HC257" s="96"/>
      <c r="HD257" s="96"/>
      <c r="HE257" s="96"/>
      <c r="HF257" s="96"/>
      <c r="HG257" s="96"/>
      <c r="HH257" s="96"/>
      <c r="HI257" s="96"/>
      <c r="HJ257" s="96"/>
      <c r="HK257" s="96"/>
      <c r="HL257" s="96"/>
      <c r="HM257" s="96"/>
      <c r="HN257" s="96"/>
      <c r="HO257" s="96"/>
      <c r="HP257" s="96"/>
      <c r="HQ257" s="96"/>
    </row>
    <row r="258" spans="1:225" s="95" customFormat="1">
      <c r="A258" s="104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  <c r="GP258" s="96"/>
      <c r="GQ258" s="96"/>
      <c r="GR258" s="96"/>
      <c r="GS258" s="96"/>
      <c r="GT258" s="96"/>
      <c r="GU258" s="96"/>
      <c r="GV258" s="96"/>
      <c r="GW258" s="96"/>
      <c r="GX258" s="96"/>
      <c r="GY258" s="96"/>
      <c r="GZ258" s="96"/>
      <c r="HA258" s="96"/>
      <c r="HB258" s="96"/>
      <c r="HC258" s="96"/>
      <c r="HD258" s="96"/>
      <c r="HE258" s="96"/>
      <c r="HF258" s="96"/>
      <c r="HG258" s="96"/>
      <c r="HH258" s="96"/>
      <c r="HI258" s="96"/>
      <c r="HJ258" s="96"/>
      <c r="HK258" s="96"/>
      <c r="HL258" s="96"/>
      <c r="HM258" s="96"/>
      <c r="HN258" s="96"/>
      <c r="HO258" s="96"/>
      <c r="HP258" s="96"/>
      <c r="HQ258" s="96"/>
    </row>
    <row r="259" spans="1:225" s="95" customFormat="1">
      <c r="A259" s="104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  <c r="GP259" s="96"/>
      <c r="GQ259" s="96"/>
      <c r="GR259" s="96"/>
      <c r="GS259" s="96"/>
      <c r="GT259" s="96"/>
      <c r="GU259" s="96"/>
      <c r="GV259" s="96"/>
      <c r="GW259" s="96"/>
      <c r="GX259" s="96"/>
      <c r="GY259" s="96"/>
      <c r="GZ259" s="96"/>
      <c r="HA259" s="96"/>
      <c r="HB259" s="96"/>
      <c r="HC259" s="96"/>
      <c r="HD259" s="96"/>
      <c r="HE259" s="96"/>
      <c r="HF259" s="96"/>
      <c r="HG259" s="96"/>
      <c r="HH259" s="96"/>
      <c r="HI259" s="96"/>
      <c r="HJ259" s="96"/>
      <c r="HK259" s="96"/>
      <c r="HL259" s="96"/>
      <c r="HM259" s="96"/>
      <c r="HN259" s="96"/>
      <c r="HO259" s="96"/>
      <c r="HP259" s="96"/>
      <c r="HQ259" s="96"/>
    </row>
    <row r="260" spans="1:225" s="95" customFormat="1">
      <c r="A260" s="104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  <c r="GP260" s="96"/>
      <c r="GQ260" s="96"/>
      <c r="GR260" s="96"/>
      <c r="GS260" s="96"/>
      <c r="GT260" s="96"/>
      <c r="GU260" s="96"/>
      <c r="GV260" s="96"/>
      <c r="GW260" s="96"/>
      <c r="GX260" s="96"/>
      <c r="GY260" s="96"/>
      <c r="GZ260" s="96"/>
      <c r="HA260" s="96"/>
      <c r="HB260" s="96"/>
      <c r="HC260" s="96"/>
      <c r="HD260" s="96"/>
      <c r="HE260" s="96"/>
      <c r="HF260" s="96"/>
      <c r="HG260" s="96"/>
      <c r="HH260" s="96"/>
      <c r="HI260" s="96"/>
      <c r="HJ260" s="96"/>
      <c r="HK260" s="96"/>
      <c r="HL260" s="96"/>
      <c r="HM260" s="96"/>
      <c r="HN260" s="96"/>
      <c r="HO260" s="96"/>
      <c r="HP260" s="96"/>
      <c r="HQ260" s="96"/>
    </row>
    <row r="261" spans="1:225" s="95" customFormat="1">
      <c r="A261" s="104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  <c r="GP261" s="96"/>
      <c r="GQ261" s="96"/>
      <c r="GR261" s="96"/>
      <c r="GS261" s="96"/>
      <c r="GT261" s="96"/>
      <c r="GU261" s="96"/>
      <c r="GV261" s="96"/>
      <c r="GW261" s="96"/>
      <c r="GX261" s="96"/>
      <c r="GY261" s="96"/>
      <c r="GZ261" s="96"/>
      <c r="HA261" s="96"/>
      <c r="HB261" s="96"/>
      <c r="HC261" s="96"/>
      <c r="HD261" s="96"/>
      <c r="HE261" s="96"/>
      <c r="HF261" s="96"/>
      <c r="HG261" s="96"/>
      <c r="HH261" s="96"/>
      <c r="HI261" s="96"/>
      <c r="HJ261" s="96"/>
      <c r="HK261" s="96"/>
      <c r="HL261" s="96"/>
      <c r="HM261" s="96"/>
      <c r="HN261" s="96"/>
      <c r="HO261" s="96"/>
      <c r="HP261" s="96"/>
      <c r="HQ261" s="96"/>
    </row>
    <row r="262" spans="1:225" s="95" customFormat="1">
      <c r="A262" s="104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  <c r="GP262" s="96"/>
      <c r="GQ262" s="96"/>
      <c r="GR262" s="96"/>
      <c r="GS262" s="96"/>
      <c r="GT262" s="96"/>
      <c r="GU262" s="96"/>
      <c r="GV262" s="96"/>
      <c r="GW262" s="96"/>
      <c r="GX262" s="96"/>
      <c r="GY262" s="96"/>
      <c r="GZ262" s="96"/>
      <c r="HA262" s="96"/>
      <c r="HB262" s="96"/>
      <c r="HC262" s="96"/>
      <c r="HD262" s="96"/>
      <c r="HE262" s="96"/>
      <c r="HF262" s="96"/>
      <c r="HG262" s="96"/>
      <c r="HH262" s="96"/>
      <c r="HI262" s="96"/>
      <c r="HJ262" s="96"/>
      <c r="HK262" s="96"/>
      <c r="HL262" s="96"/>
      <c r="HM262" s="96"/>
      <c r="HN262" s="96"/>
      <c r="HO262" s="96"/>
      <c r="HP262" s="96"/>
      <c r="HQ262" s="96"/>
    </row>
    <row r="263" spans="1:225" s="95" customFormat="1">
      <c r="A263" s="104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  <c r="GP263" s="96"/>
      <c r="GQ263" s="96"/>
      <c r="GR263" s="96"/>
      <c r="GS263" s="96"/>
      <c r="GT263" s="96"/>
      <c r="GU263" s="96"/>
      <c r="GV263" s="96"/>
      <c r="GW263" s="96"/>
      <c r="GX263" s="96"/>
      <c r="GY263" s="96"/>
      <c r="GZ263" s="96"/>
      <c r="HA263" s="96"/>
      <c r="HB263" s="96"/>
      <c r="HC263" s="96"/>
      <c r="HD263" s="96"/>
      <c r="HE263" s="96"/>
      <c r="HF263" s="96"/>
      <c r="HG263" s="96"/>
      <c r="HH263" s="96"/>
      <c r="HI263" s="96"/>
      <c r="HJ263" s="96"/>
      <c r="HK263" s="96"/>
      <c r="HL263" s="96"/>
      <c r="HM263" s="96"/>
      <c r="HN263" s="96"/>
      <c r="HO263" s="96"/>
      <c r="HP263" s="96"/>
      <c r="HQ263" s="96"/>
    </row>
    <row r="264" spans="1:225" s="95" customFormat="1">
      <c r="A264" s="104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  <c r="GP264" s="96"/>
      <c r="GQ264" s="96"/>
      <c r="GR264" s="96"/>
      <c r="GS264" s="96"/>
      <c r="GT264" s="96"/>
      <c r="GU264" s="96"/>
      <c r="GV264" s="96"/>
      <c r="GW264" s="96"/>
      <c r="GX264" s="96"/>
      <c r="GY264" s="96"/>
      <c r="GZ264" s="96"/>
      <c r="HA264" s="96"/>
      <c r="HB264" s="96"/>
      <c r="HC264" s="96"/>
      <c r="HD264" s="96"/>
      <c r="HE264" s="96"/>
      <c r="HF264" s="96"/>
      <c r="HG264" s="96"/>
      <c r="HH264" s="96"/>
      <c r="HI264" s="96"/>
      <c r="HJ264" s="96"/>
      <c r="HK264" s="96"/>
      <c r="HL264" s="96"/>
      <c r="HM264" s="96"/>
      <c r="HN264" s="96"/>
      <c r="HO264" s="96"/>
      <c r="HP264" s="96"/>
      <c r="HQ264" s="96"/>
    </row>
    <row r="265" spans="1:225" s="95" customFormat="1">
      <c r="A265" s="104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  <c r="GP265" s="96"/>
      <c r="GQ265" s="96"/>
      <c r="GR265" s="96"/>
      <c r="GS265" s="96"/>
      <c r="GT265" s="96"/>
      <c r="GU265" s="96"/>
      <c r="GV265" s="96"/>
      <c r="GW265" s="96"/>
      <c r="GX265" s="96"/>
      <c r="GY265" s="96"/>
      <c r="GZ265" s="96"/>
      <c r="HA265" s="96"/>
      <c r="HB265" s="96"/>
      <c r="HC265" s="96"/>
      <c r="HD265" s="96"/>
      <c r="HE265" s="96"/>
      <c r="HF265" s="96"/>
      <c r="HG265" s="96"/>
      <c r="HH265" s="96"/>
      <c r="HI265" s="96"/>
      <c r="HJ265" s="96"/>
      <c r="HK265" s="96"/>
      <c r="HL265" s="96"/>
      <c r="HM265" s="96"/>
      <c r="HN265" s="96"/>
      <c r="HO265" s="96"/>
      <c r="HP265" s="96"/>
      <c r="HQ265" s="96"/>
    </row>
    <row r="266" spans="1:225" s="95" customFormat="1">
      <c r="A266" s="104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  <c r="GP266" s="96"/>
      <c r="GQ266" s="96"/>
      <c r="GR266" s="96"/>
      <c r="GS266" s="96"/>
      <c r="GT266" s="96"/>
      <c r="GU266" s="96"/>
      <c r="GV266" s="96"/>
      <c r="GW266" s="96"/>
      <c r="GX266" s="96"/>
      <c r="GY266" s="96"/>
      <c r="GZ266" s="96"/>
      <c r="HA266" s="96"/>
      <c r="HB266" s="96"/>
      <c r="HC266" s="96"/>
      <c r="HD266" s="96"/>
      <c r="HE266" s="96"/>
      <c r="HF266" s="96"/>
      <c r="HG266" s="96"/>
      <c r="HH266" s="96"/>
      <c r="HI266" s="96"/>
      <c r="HJ266" s="96"/>
      <c r="HK266" s="96"/>
      <c r="HL266" s="96"/>
      <c r="HM266" s="96"/>
      <c r="HN266" s="96"/>
      <c r="HO266" s="96"/>
      <c r="HP266" s="96"/>
      <c r="HQ266" s="96"/>
    </row>
    <row r="267" spans="1:225" s="95" customFormat="1">
      <c r="A267" s="104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  <c r="GP267" s="96"/>
      <c r="GQ267" s="96"/>
      <c r="GR267" s="96"/>
      <c r="GS267" s="96"/>
      <c r="GT267" s="96"/>
      <c r="GU267" s="96"/>
      <c r="GV267" s="96"/>
      <c r="GW267" s="96"/>
      <c r="GX267" s="96"/>
      <c r="GY267" s="96"/>
      <c r="GZ267" s="96"/>
      <c r="HA267" s="96"/>
      <c r="HB267" s="96"/>
      <c r="HC267" s="96"/>
      <c r="HD267" s="96"/>
      <c r="HE267" s="96"/>
      <c r="HF267" s="96"/>
      <c r="HG267" s="96"/>
      <c r="HH267" s="96"/>
      <c r="HI267" s="96"/>
      <c r="HJ267" s="96"/>
      <c r="HK267" s="96"/>
      <c r="HL267" s="96"/>
      <c r="HM267" s="96"/>
      <c r="HN267" s="96"/>
      <c r="HO267" s="96"/>
      <c r="HP267" s="96"/>
      <c r="HQ267" s="96"/>
    </row>
    <row r="268" spans="1:225" s="95" customFormat="1">
      <c r="A268" s="104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  <c r="GP268" s="96"/>
      <c r="GQ268" s="96"/>
      <c r="GR268" s="96"/>
      <c r="GS268" s="96"/>
      <c r="GT268" s="96"/>
      <c r="GU268" s="96"/>
      <c r="GV268" s="96"/>
      <c r="GW268" s="96"/>
      <c r="GX268" s="96"/>
      <c r="GY268" s="96"/>
      <c r="GZ268" s="96"/>
      <c r="HA268" s="96"/>
      <c r="HB268" s="96"/>
      <c r="HC268" s="96"/>
      <c r="HD268" s="96"/>
      <c r="HE268" s="96"/>
      <c r="HF268" s="96"/>
      <c r="HG268" s="96"/>
      <c r="HH268" s="96"/>
      <c r="HI268" s="96"/>
      <c r="HJ268" s="96"/>
      <c r="HK268" s="96"/>
      <c r="HL268" s="96"/>
      <c r="HM268" s="96"/>
      <c r="HN268" s="96"/>
      <c r="HO268" s="96"/>
      <c r="HP268" s="96"/>
      <c r="HQ268" s="96"/>
    </row>
    <row r="269" spans="1:225" s="95" customFormat="1">
      <c r="A269" s="104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  <c r="GP269" s="96"/>
      <c r="GQ269" s="96"/>
      <c r="GR269" s="96"/>
      <c r="GS269" s="96"/>
      <c r="GT269" s="96"/>
      <c r="GU269" s="96"/>
      <c r="GV269" s="96"/>
      <c r="GW269" s="96"/>
      <c r="GX269" s="96"/>
      <c r="GY269" s="96"/>
      <c r="GZ269" s="96"/>
      <c r="HA269" s="96"/>
      <c r="HB269" s="96"/>
      <c r="HC269" s="96"/>
      <c r="HD269" s="96"/>
      <c r="HE269" s="96"/>
      <c r="HF269" s="96"/>
      <c r="HG269" s="96"/>
      <c r="HH269" s="96"/>
      <c r="HI269" s="96"/>
      <c r="HJ269" s="96"/>
      <c r="HK269" s="96"/>
      <c r="HL269" s="96"/>
      <c r="HM269" s="96"/>
      <c r="HN269" s="96"/>
      <c r="HO269" s="96"/>
      <c r="HP269" s="96"/>
      <c r="HQ269" s="96"/>
    </row>
    <row r="270" spans="1:225" s="95" customFormat="1">
      <c r="A270" s="104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  <c r="GP270" s="96"/>
      <c r="GQ270" s="96"/>
      <c r="GR270" s="96"/>
      <c r="GS270" s="96"/>
      <c r="GT270" s="96"/>
      <c r="GU270" s="96"/>
      <c r="GV270" s="96"/>
      <c r="GW270" s="96"/>
      <c r="GX270" s="96"/>
      <c r="GY270" s="96"/>
      <c r="GZ270" s="96"/>
      <c r="HA270" s="96"/>
      <c r="HB270" s="96"/>
      <c r="HC270" s="96"/>
      <c r="HD270" s="96"/>
      <c r="HE270" s="96"/>
      <c r="HF270" s="96"/>
      <c r="HG270" s="96"/>
      <c r="HH270" s="96"/>
      <c r="HI270" s="96"/>
      <c r="HJ270" s="96"/>
      <c r="HK270" s="96"/>
      <c r="HL270" s="96"/>
      <c r="HM270" s="96"/>
      <c r="HN270" s="96"/>
      <c r="HO270" s="96"/>
      <c r="HP270" s="96"/>
      <c r="HQ270" s="96"/>
    </row>
    <row r="271" spans="1:225" s="95" customFormat="1">
      <c r="A271" s="104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  <c r="GP271" s="96"/>
      <c r="GQ271" s="96"/>
      <c r="GR271" s="96"/>
      <c r="GS271" s="96"/>
      <c r="GT271" s="96"/>
      <c r="GU271" s="96"/>
      <c r="GV271" s="96"/>
      <c r="GW271" s="96"/>
      <c r="GX271" s="96"/>
      <c r="GY271" s="96"/>
      <c r="GZ271" s="96"/>
      <c r="HA271" s="96"/>
      <c r="HB271" s="96"/>
      <c r="HC271" s="96"/>
      <c r="HD271" s="96"/>
      <c r="HE271" s="96"/>
      <c r="HF271" s="96"/>
      <c r="HG271" s="96"/>
      <c r="HH271" s="96"/>
      <c r="HI271" s="96"/>
      <c r="HJ271" s="96"/>
      <c r="HK271" s="96"/>
      <c r="HL271" s="96"/>
      <c r="HM271" s="96"/>
      <c r="HN271" s="96"/>
      <c r="HO271" s="96"/>
      <c r="HP271" s="96"/>
      <c r="HQ271" s="96"/>
    </row>
    <row r="272" spans="1:225" s="95" customFormat="1">
      <c r="A272" s="104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  <c r="GP272" s="96"/>
      <c r="GQ272" s="96"/>
      <c r="GR272" s="96"/>
      <c r="GS272" s="96"/>
      <c r="GT272" s="96"/>
      <c r="GU272" s="96"/>
      <c r="GV272" s="96"/>
      <c r="GW272" s="96"/>
      <c r="GX272" s="96"/>
      <c r="GY272" s="96"/>
      <c r="GZ272" s="96"/>
      <c r="HA272" s="96"/>
      <c r="HB272" s="96"/>
      <c r="HC272" s="96"/>
      <c r="HD272" s="96"/>
      <c r="HE272" s="96"/>
      <c r="HF272" s="96"/>
      <c r="HG272" s="96"/>
      <c r="HH272" s="96"/>
      <c r="HI272" s="96"/>
      <c r="HJ272" s="96"/>
      <c r="HK272" s="96"/>
      <c r="HL272" s="96"/>
      <c r="HM272" s="96"/>
      <c r="HN272" s="96"/>
      <c r="HO272" s="96"/>
      <c r="HP272" s="96"/>
      <c r="HQ272" s="96"/>
    </row>
    <row r="273" spans="1:225" s="95" customFormat="1">
      <c r="A273" s="104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  <c r="GP273" s="96"/>
      <c r="GQ273" s="96"/>
      <c r="GR273" s="96"/>
      <c r="GS273" s="96"/>
      <c r="GT273" s="96"/>
      <c r="GU273" s="96"/>
      <c r="GV273" s="96"/>
      <c r="GW273" s="96"/>
      <c r="GX273" s="96"/>
      <c r="GY273" s="96"/>
      <c r="GZ273" s="96"/>
      <c r="HA273" s="96"/>
      <c r="HB273" s="96"/>
      <c r="HC273" s="96"/>
      <c r="HD273" s="96"/>
      <c r="HE273" s="96"/>
      <c r="HF273" s="96"/>
      <c r="HG273" s="96"/>
      <c r="HH273" s="96"/>
      <c r="HI273" s="96"/>
      <c r="HJ273" s="96"/>
      <c r="HK273" s="96"/>
      <c r="HL273" s="96"/>
      <c r="HM273" s="96"/>
      <c r="HN273" s="96"/>
      <c r="HO273" s="96"/>
      <c r="HP273" s="96"/>
      <c r="HQ273" s="96"/>
    </row>
    <row r="274" spans="1:225" s="95" customFormat="1">
      <c r="A274" s="104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  <c r="GP274" s="96"/>
      <c r="GQ274" s="96"/>
      <c r="GR274" s="96"/>
      <c r="GS274" s="96"/>
      <c r="GT274" s="96"/>
      <c r="GU274" s="96"/>
      <c r="GV274" s="96"/>
      <c r="GW274" s="96"/>
      <c r="GX274" s="96"/>
      <c r="GY274" s="96"/>
      <c r="GZ274" s="96"/>
      <c r="HA274" s="96"/>
      <c r="HB274" s="96"/>
      <c r="HC274" s="96"/>
      <c r="HD274" s="96"/>
      <c r="HE274" s="96"/>
      <c r="HF274" s="96"/>
      <c r="HG274" s="96"/>
      <c r="HH274" s="96"/>
      <c r="HI274" s="96"/>
      <c r="HJ274" s="96"/>
      <c r="HK274" s="96"/>
      <c r="HL274" s="96"/>
      <c r="HM274" s="96"/>
      <c r="HN274" s="96"/>
      <c r="HO274" s="96"/>
      <c r="HP274" s="96"/>
      <c r="HQ274" s="96"/>
    </row>
    <row r="275" spans="1:225" s="95" customFormat="1">
      <c r="A275" s="104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  <c r="GP275" s="96"/>
      <c r="GQ275" s="96"/>
      <c r="GR275" s="96"/>
      <c r="GS275" s="96"/>
      <c r="GT275" s="96"/>
      <c r="GU275" s="96"/>
      <c r="GV275" s="96"/>
      <c r="GW275" s="96"/>
      <c r="GX275" s="96"/>
      <c r="GY275" s="96"/>
      <c r="GZ275" s="96"/>
      <c r="HA275" s="96"/>
      <c r="HB275" s="96"/>
      <c r="HC275" s="96"/>
      <c r="HD275" s="96"/>
      <c r="HE275" s="96"/>
      <c r="HF275" s="96"/>
      <c r="HG275" s="96"/>
      <c r="HH275" s="96"/>
      <c r="HI275" s="96"/>
      <c r="HJ275" s="96"/>
      <c r="HK275" s="96"/>
      <c r="HL275" s="96"/>
      <c r="HM275" s="96"/>
      <c r="HN275" s="96"/>
      <c r="HO275" s="96"/>
      <c r="HP275" s="96"/>
      <c r="HQ275" s="96"/>
    </row>
    <row r="276" spans="1:225" s="95" customFormat="1">
      <c r="A276" s="104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  <c r="GP276" s="96"/>
      <c r="GQ276" s="96"/>
      <c r="GR276" s="96"/>
      <c r="GS276" s="96"/>
      <c r="GT276" s="96"/>
      <c r="GU276" s="96"/>
      <c r="GV276" s="96"/>
      <c r="GW276" s="96"/>
      <c r="GX276" s="96"/>
      <c r="GY276" s="96"/>
      <c r="GZ276" s="96"/>
      <c r="HA276" s="96"/>
      <c r="HB276" s="96"/>
      <c r="HC276" s="96"/>
      <c r="HD276" s="96"/>
      <c r="HE276" s="96"/>
      <c r="HF276" s="96"/>
      <c r="HG276" s="96"/>
      <c r="HH276" s="96"/>
      <c r="HI276" s="96"/>
      <c r="HJ276" s="96"/>
      <c r="HK276" s="96"/>
      <c r="HL276" s="96"/>
      <c r="HM276" s="96"/>
      <c r="HN276" s="96"/>
      <c r="HO276" s="96"/>
      <c r="HP276" s="96"/>
      <c r="HQ276" s="96"/>
    </row>
    <row r="277" spans="1:225" s="95" customFormat="1">
      <c r="A277" s="104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  <c r="GP277" s="96"/>
      <c r="GQ277" s="96"/>
      <c r="GR277" s="96"/>
      <c r="GS277" s="96"/>
      <c r="GT277" s="96"/>
      <c r="GU277" s="96"/>
      <c r="GV277" s="96"/>
      <c r="GW277" s="96"/>
      <c r="GX277" s="96"/>
      <c r="GY277" s="96"/>
      <c r="GZ277" s="96"/>
      <c r="HA277" s="96"/>
      <c r="HB277" s="96"/>
      <c r="HC277" s="96"/>
      <c r="HD277" s="96"/>
      <c r="HE277" s="96"/>
      <c r="HF277" s="96"/>
      <c r="HG277" s="96"/>
      <c r="HH277" s="96"/>
      <c r="HI277" s="96"/>
      <c r="HJ277" s="96"/>
      <c r="HK277" s="96"/>
      <c r="HL277" s="96"/>
      <c r="HM277" s="96"/>
      <c r="HN277" s="96"/>
      <c r="HO277" s="96"/>
      <c r="HP277" s="96"/>
      <c r="HQ277" s="96"/>
    </row>
    <row r="278" spans="1:225" s="95" customFormat="1">
      <c r="A278" s="104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  <c r="GP278" s="96"/>
      <c r="GQ278" s="96"/>
      <c r="GR278" s="96"/>
      <c r="GS278" s="96"/>
      <c r="GT278" s="96"/>
      <c r="GU278" s="96"/>
      <c r="GV278" s="96"/>
      <c r="GW278" s="96"/>
      <c r="GX278" s="96"/>
      <c r="GY278" s="96"/>
      <c r="GZ278" s="96"/>
      <c r="HA278" s="96"/>
      <c r="HB278" s="96"/>
      <c r="HC278" s="96"/>
      <c r="HD278" s="96"/>
      <c r="HE278" s="96"/>
      <c r="HF278" s="96"/>
      <c r="HG278" s="96"/>
      <c r="HH278" s="96"/>
      <c r="HI278" s="96"/>
      <c r="HJ278" s="96"/>
      <c r="HK278" s="96"/>
      <c r="HL278" s="96"/>
      <c r="HM278" s="96"/>
      <c r="HN278" s="96"/>
      <c r="HO278" s="96"/>
      <c r="HP278" s="96"/>
      <c r="HQ278" s="96"/>
    </row>
    <row r="279" spans="1:225" s="95" customFormat="1">
      <c r="A279" s="104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  <c r="GP279" s="96"/>
      <c r="GQ279" s="96"/>
      <c r="GR279" s="96"/>
      <c r="GS279" s="96"/>
      <c r="GT279" s="96"/>
      <c r="GU279" s="96"/>
      <c r="GV279" s="96"/>
      <c r="GW279" s="96"/>
      <c r="GX279" s="96"/>
      <c r="GY279" s="96"/>
      <c r="GZ279" s="96"/>
      <c r="HA279" s="96"/>
      <c r="HB279" s="96"/>
      <c r="HC279" s="96"/>
      <c r="HD279" s="96"/>
      <c r="HE279" s="96"/>
      <c r="HF279" s="96"/>
      <c r="HG279" s="96"/>
      <c r="HH279" s="96"/>
      <c r="HI279" s="96"/>
      <c r="HJ279" s="96"/>
      <c r="HK279" s="96"/>
      <c r="HL279" s="96"/>
      <c r="HM279" s="96"/>
      <c r="HN279" s="96"/>
      <c r="HO279" s="96"/>
      <c r="HP279" s="96"/>
      <c r="HQ279" s="96"/>
    </row>
    <row r="280" spans="1:225" s="95" customFormat="1">
      <c r="A280" s="104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  <c r="GP280" s="96"/>
      <c r="GQ280" s="96"/>
      <c r="GR280" s="96"/>
      <c r="GS280" s="96"/>
      <c r="GT280" s="96"/>
      <c r="GU280" s="96"/>
      <c r="GV280" s="96"/>
      <c r="GW280" s="96"/>
      <c r="GX280" s="96"/>
      <c r="GY280" s="96"/>
      <c r="GZ280" s="96"/>
      <c r="HA280" s="96"/>
      <c r="HB280" s="96"/>
      <c r="HC280" s="96"/>
      <c r="HD280" s="96"/>
      <c r="HE280" s="96"/>
      <c r="HF280" s="96"/>
      <c r="HG280" s="96"/>
      <c r="HH280" s="96"/>
      <c r="HI280" s="96"/>
      <c r="HJ280" s="96"/>
      <c r="HK280" s="96"/>
      <c r="HL280" s="96"/>
      <c r="HM280" s="96"/>
      <c r="HN280" s="96"/>
      <c r="HO280" s="96"/>
      <c r="HP280" s="96"/>
      <c r="HQ280" s="96"/>
    </row>
    <row r="281" spans="1:225" s="95" customFormat="1">
      <c r="A281" s="104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  <c r="GP281" s="96"/>
      <c r="GQ281" s="96"/>
      <c r="GR281" s="96"/>
      <c r="GS281" s="96"/>
      <c r="GT281" s="96"/>
      <c r="GU281" s="96"/>
      <c r="GV281" s="96"/>
      <c r="GW281" s="96"/>
      <c r="GX281" s="96"/>
      <c r="GY281" s="96"/>
      <c r="GZ281" s="96"/>
      <c r="HA281" s="96"/>
      <c r="HB281" s="96"/>
      <c r="HC281" s="96"/>
      <c r="HD281" s="96"/>
      <c r="HE281" s="96"/>
      <c r="HF281" s="96"/>
      <c r="HG281" s="96"/>
      <c r="HH281" s="96"/>
      <c r="HI281" s="96"/>
      <c r="HJ281" s="96"/>
      <c r="HK281" s="96"/>
      <c r="HL281" s="96"/>
      <c r="HM281" s="96"/>
      <c r="HN281" s="96"/>
      <c r="HO281" s="96"/>
      <c r="HP281" s="96"/>
      <c r="HQ281" s="96"/>
    </row>
    <row r="282" spans="1:225" s="95" customFormat="1">
      <c r="A282" s="104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  <c r="GP282" s="96"/>
      <c r="GQ282" s="96"/>
      <c r="GR282" s="96"/>
      <c r="GS282" s="96"/>
      <c r="GT282" s="96"/>
      <c r="GU282" s="96"/>
      <c r="GV282" s="96"/>
      <c r="GW282" s="96"/>
      <c r="GX282" s="96"/>
      <c r="GY282" s="96"/>
      <c r="GZ282" s="96"/>
      <c r="HA282" s="96"/>
      <c r="HB282" s="96"/>
      <c r="HC282" s="96"/>
      <c r="HD282" s="96"/>
      <c r="HE282" s="96"/>
      <c r="HF282" s="96"/>
      <c r="HG282" s="96"/>
      <c r="HH282" s="96"/>
      <c r="HI282" s="96"/>
      <c r="HJ282" s="96"/>
      <c r="HK282" s="96"/>
      <c r="HL282" s="96"/>
      <c r="HM282" s="96"/>
      <c r="HN282" s="96"/>
      <c r="HO282" s="96"/>
      <c r="HP282" s="96"/>
      <c r="HQ282" s="96"/>
    </row>
    <row r="283" spans="1:225" s="95" customFormat="1">
      <c r="A283" s="104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  <c r="GP283" s="96"/>
      <c r="GQ283" s="96"/>
      <c r="GR283" s="96"/>
      <c r="GS283" s="96"/>
      <c r="GT283" s="96"/>
      <c r="GU283" s="96"/>
      <c r="GV283" s="96"/>
      <c r="GW283" s="96"/>
      <c r="GX283" s="96"/>
      <c r="GY283" s="96"/>
      <c r="GZ283" s="96"/>
      <c r="HA283" s="96"/>
      <c r="HB283" s="96"/>
      <c r="HC283" s="96"/>
      <c r="HD283" s="96"/>
      <c r="HE283" s="96"/>
      <c r="HF283" s="96"/>
      <c r="HG283" s="96"/>
      <c r="HH283" s="96"/>
      <c r="HI283" s="96"/>
      <c r="HJ283" s="96"/>
      <c r="HK283" s="96"/>
      <c r="HL283" s="96"/>
      <c r="HM283" s="96"/>
      <c r="HN283" s="96"/>
      <c r="HO283" s="96"/>
      <c r="HP283" s="96"/>
      <c r="HQ283" s="96"/>
    </row>
    <row r="284" spans="1:225" s="95" customFormat="1">
      <c r="A284" s="104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  <c r="GP284" s="96"/>
      <c r="GQ284" s="96"/>
      <c r="GR284" s="96"/>
      <c r="GS284" s="96"/>
      <c r="GT284" s="96"/>
      <c r="GU284" s="96"/>
      <c r="GV284" s="96"/>
      <c r="GW284" s="96"/>
      <c r="GX284" s="96"/>
      <c r="GY284" s="96"/>
      <c r="GZ284" s="96"/>
      <c r="HA284" s="96"/>
      <c r="HB284" s="96"/>
      <c r="HC284" s="96"/>
      <c r="HD284" s="96"/>
      <c r="HE284" s="96"/>
      <c r="HF284" s="96"/>
      <c r="HG284" s="96"/>
      <c r="HH284" s="96"/>
      <c r="HI284" s="96"/>
      <c r="HJ284" s="96"/>
      <c r="HK284" s="96"/>
      <c r="HL284" s="96"/>
      <c r="HM284" s="96"/>
      <c r="HN284" s="96"/>
      <c r="HO284" s="96"/>
      <c r="HP284" s="96"/>
      <c r="HQ284" s="96"/>
    </row>
    <row r="285" spans="1:225" s="95" customFormat="1">
      <c r="A285" s="104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  <c r="GP285" s="96"/>
      <c r="GQ285" s="96"/>
      <c r="GR285" s="96"/>
      <c r="GS285" s="96"/>
      <c r="GT285" s="96"/>
      <c r="GU285" s="96"/>
      <c r="GV285" s="96"/>
      <c r="GW285" s="96"/>
      <c r="GX285" s="96"/>
      <c r="GY285" s="96"/>
      <c r="GZ285" s="96"/>
      <c r="HA285" s="96"/>
      <c r="HB285" s="96"/>
      <c r="HC285" s="96"/>
      <c r="HD285" s="96"/>
      <c r="HE285" s="96"/>
      <c r="HF285" s="96"/>
      <c r="HG285" s="96"/>
      <c r="HH285" s="96"/>
      <c r="HI285" s="96"/>
      <c r="HJ285" s="96"/>
      <c r="HK285" s="96"/>
      <c r="HL285" s="96"/>
      <c r="HM285" s="96"/>
      <c r="HN285" s="96"/>
      <c r="HO285" s="96"/>
      <c r="HP285" s="96"/>
      <c r="HQ285" s="96"/>
    </row>
    <row r="286" spans="1:225" s="95" customFormat="1">
      <c r="A286" s="104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  <c r="GP286" s="96"/>
      <c r="GQ286" s="96"/>
      <c r="GR286" s="96"/>
      <c r="GS286" s="96"/>
      <c r="GT286" s="96"/>
      <c r="GU286" s="96"/>
      <c r="GV286" s="96"/>
      <c r="GW286" s="96"/>
      <c r="GX286" s="96"/>
      <c r="GY286" s="96"/>
      <c r="GZ286" s="96"/>
      <c r="HA286" s="96"/>
      <c r="HB286" s="96"/>
      <c r="HC286" s="96"/>
      <c r="HD286" s="96"/>
      <c r="HE286" s="96"/>
      <c r="HF286" s="96"/>
      <c r="HG286" s="96"/>
      <c r="HH286" s="96"/>
      <c r="HI286" s="96"/>
      <c r="HJ286" s="96"/>
      <c r="HK286" s="96"/>
      <c r="HL286" s="96"/>
      <c r="HM286" s="96"/>
      <c r="HN286" s="96"/>
      <c r="HO286" s="96"/>
      <c r="HP286" s="96"/>
      <c r="HQ286" s="96"/>
    </row>
    <row r="287" spans="1:225" s="95" customFormat="1">
      <c r="A287" s="104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  <c r="GP287" s="96"/>
      <c r="GQ287" s="96"/>
      <c r="GR287" s="96"/>
      <c r="GS287" s="96"/>
      <c r="GT287" s="96"/>
      <c r="GU287" s="96"/>
      <c r="GV287" s="96"/>
      <c r="GW287" s="96"/>
      <c r="GX287" s="96"/>
      <c r="GY287" s="96"/>
      <c r="GZ287" s="96"/>
      <c r="HA287" s="96"/>
      <c r="HB287" s="96"/>
      <c r="HC287" s="96"/>
      <c r="HD287" s="96"/>
      <c r="HE287" s="96"/>
      <c r="HF287" s="96"/>
      <c r="HG287" s="96"/>
      <c r="HH287" s="96"/>
      <c r="HI287" s="96"/>
      <c r="HJ287" s="96"/>
      <c r="HK287" s="96"/>
      <c r="HL287" s="96"/>
      <c r="HM287" s="96"/>
      <c r="HN287" s="96"/>
      <c r="HO287" s="96"/>
      <c r="HP287" s="96"/>
      <c r="HQ287" s="96"/>
    </row>
    <row r="288" spans="1:225" s="95" customFormat="1">
      <c r="A288" s="104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  <c r="GP288" s="96"/>
      <c r="GQ288" s="96"/>
      <c r="GR288" s="96"/>
      <c r="GS288" s="96"/>
      <c r="GT288" s="96"/>
      <c r="GU288" s="96"/>
      <c r="GV288" s="96"/>
      <c r="GW288" s="96"/>
      <c r="GX288" s="96"/>
      <c r="GY288" s="96"/>
      <c r="GZ288" s="96"/>
      <c r="HA288" s="96"/>
      <c r="HB288" s="96"/>
      <c r="HC288" s="96"/>
      <c r="HD288" s="96"/>
      <c r="HE288" s="96"/>
      <c r="HF288" s="96"/>
      <c r="HG288" s="96"/>
      <c r="HH288" s="96"/>
      <c r="HI288" s="96"/>
      <c r="HJ288" s="96"/>
      <c r="HK288" s="96"/>
      <c r="HL288" s="96"/>
      <c r="HM288" s="96"/>
      <c r="HN288" s="96"/>
      <c r="HO288" s="96"/>
      <c r="HP288" s="96"/>
      <c r="HQ288" s="96"/>
    </row>
    <row r="289" spans="1:225" s="95" customFormat="1">
      <c r="A289" s="104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  <c r="GP289" s="96"/>
      <c r="GQ289" s="96"/>
      <c r="GR289" s="96"/>
      <c r="GS289" s="96"/>
      <c r="GT289" s="96"/>
      <c r="GU289" s="96"/>
      <c r="GV289" s="96"/>
      <c r="GW289" s="96"/>
      <c r="GX289" s="96"/>
      <c r="GY289" s="96"/>
      <c r="GZ289" s="96"/>
      <c r="HA289" s="96"/>
      <c r="HB289" s="96"/>
      <c r="HC289" s="96"/>
      <c r="HD289" s="96"/>
      <c r="HE289" s="96"/>
      <c r="HF289" s="96"/>
      <c r="HG289" s="96"/>
      <c r="HH289" s="96"/>
      <c r="HI289" s="96"/>
      <c r="HJ289" s="96"/>
      <c r="HK289" s="96"/>
      <c r="HL289" s="96"/>
      <c r="HM289" s="96"/>
      <c r="HN289" s="96"/>
      <c r="HO289" s="96"/>
      <c r="HP289" s="96"/>
      <c r="HQ289" s="96"/>
    </row>
    <row r="290" spans="1:225" s="95" customFormat="1">
      <c r="A290" s="104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  <c r="GP290" s="96"/>
      <c r="GQ290" s="96"/>
      <c r="GR290" s="96"/>
      <c r="GS290" s="96"/>
      <c r="GT290" s="96"/>
      <c r="GU290" s="96"/>
      <c r="GV290" s="96"/>
      <c r="GW290" s="96"/>
      <c r="GX290" s="96"/>
      <c r="GY290" s="96"/>
      <c r="GZ290" s="96"/>
      <c r="HA290" s="96"/>
      <c r="HB290" s="96"/>
      <c r="HC290" s="96"/>
      <c r="HD290" s="96"/>
      <c r="HE290" s="96"/>
      <c r="HF290" s="96"/>
      <c r="HG290" s="96"/>
      <c r="HH290" s="96"/>
      <c r="HI290" s="96"/>
      <c r="HJ290" s="96"/>
      <c r="HK290" s="96"/>
      <c r="HL290" s="96"/>
      <c r="HM290" s="96"/>
      <c r="HN290" s="96"/>
      <c r="HO290" s="96"/>
      <c r="HP290" s="96"/>
      <c r="HQ290" s="96"/>
    </row>
    <row r="291" spans="1:225" s="95" customFormat="1">
      <c r="A291" s="104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  <c r="GP291" s="96"/>
      <c r="GQ291" s="96"/>
      <c r="GR291" s="96"/>
      <c r="GS291" s="96"/>
      <c r="GT291" s="96"/>
      <c r="GU291" s="96"/>
      <c r="GV291" s="96"/>
      <c r="GW291" s="96"/>
      <c r="GX291" s="96"/>
      <c r="GY291" s="96"/>
      <c r="GZ291" s="96"/>
      <c r="HA291" s="96"/>
      <c r="HB291" s="96"/>
      <c r="HC291" s="96"/>
      <c r="HD291" s="96"/>
      <c r="HE291" s="96"/>
      <c r="HF291" s="96"/>
      <c r="HG291" s="96"/>
      <c r="HH291" s="96"/>
      <c r="HI291" s="96"/>
      <c r="HJ291" s="96"/>
      <c r="HK291" s="96"/>
      <c r="HL291" s="96"/>
      <c r="HM291" s="96"/>
      <c r="HN291" s="96"/>
      <c r="HO291" s="96"/>
      <c r="HP291" s="96"/>
      <c r="HQ291" s="96"/>
    </row>
    <row r="292" spans="1:225" s="95" customFormat="1">
      <c r="A292" s="104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  <c r="GP292" s="96"/>
      <c r="GQ292" s="96"/>
      <c r="GR292" s="96"/>
      <c r="GS292" s="96"/>
      <c r="GT292" s="96"/>
      <c r="GU292" s="96"/>
      <c r="GV292" s="96"/>
      <c r="GW292" s="96"/>
      <c r="GX292" s="96"/>
      <c r="GY292" s="96"/>
      <c r="GZ292" s="96"/>
      <c r="HA292" s="96"/>
      <c r="HB292" s="96"/>
      <c r="HC292" s="96"/>
      <c r="HD292" s="96"/>
      <c r="HE292" s="96"/>
      <c r="HF292" s="96"/>
      <c r="HG292" s="96"/>
      <c r="HH292" s="96"/>
      <c r="HI292" s="96"/>
      <c r="HJ292" s="96"/>
      <c r="HK292" s="96"/>
      <c r="HL292" s="96"/>
      <c r="HM292" s="96"/>
      <c r="HN292" s="96"/>
      <c r="HO292" s="96"/>
      <c r="HP292" s="96"/>
      <c r="HQ292" s="96"/>
    </row>
    <row r="293" spans="1:225" s="95" customFormat="1">
      <c r="A293" s="104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  <c r="GP293" s="96"/>
      <c r="GQ293" s="96"/>
      <c r="GR293" s="96"/>
      <c r="GS293" s="96"/>
      <c r="GT293" s="96"/>
      <c r="GU293" s="96"/>
      <c r="GV293" s="96"/>
      <c r="GW293" s="96"/>
      <c r="GX293" s="96"/>
      <c r="GY293" s="96"/>
      <c r="GZ293" s="96"/>
      <c r="HA293" s="96"/>
      <c r="HB293" s="96"/>
      <c r="HC293" s="96"/>
      <c r="HD293" s="96"/>
      <c r="HE293" s="96"/>
      <c r="HF293" s="96"/>
      <c r="HG293" s="96"/>
      <c r="HH293" s="96"/>
      <c r="HI293" s="96"/>
      <c r="HJ293" s="96"/>
      <c r="HK293" s="96"/>
      <c r="HL293" s="96"/>
      <c r="HM293" s="96"/>
      <c r="HN293" s="96"/>
      <c r="HO293" s="96"/>
      <c r="HP293" s="96"/>
      <c r="HQ293" s="96"/>
    </row>
    <row r="294" spans="1:225" s="95" customFormat="1">
      <c r="A294" s="104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  <c r="GP294" s="96"/>
      <c r="GQ294" s="96"/>
      <c r="GR294" s="96"/>
      <c r="GS294" s="96"/>
      <c r="GT294" s="96"/>
      <c r="GU294" s="96"/>
      <c r="GV294" s="96"/>
      <c r="GW294" s="96"/>
      <c r="GX294" s="96"/>
      <c r="GY294" s="96"/>
      <c r="GZ294" s="96"/>
      <c r="HA294" s="96"/>
      <c r="HB294" s="96"/>
      <c r="HC294" s="96"/>
      <c r="HD294" s="96"/>
      <c r="HE294" s="96"/>
      <c r="HF294" s="96"/>
      <c r="HG294" s="96"/>
      <c r="HH294" s="96"/>
      <c r="HI294" s="96"/>
      <c r="HJ294" s="96"/>
      <c r="HK294" s="96"/>
      <c r="HL294" s="96"/>
      <c r="HM294" s="96"/>
      <c r="HN294" s="96"/>
      <c r="HO294" s="96"/>
      <c r="HP294" s="96"/>
      <c r="HQ294" s="96"/>
    </row>
    <row r="295" spans="1:225" s="95" customFormat="1">
      <c r="A295" s="104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  <c r="GP295" s="96"/>
      <c r="GQ295" s="96"/>
      <c r="GR295" s="96"/>
      <c r="GS295" s="96"/>
      <c r="GT295" s="96"/>
      <c r="GU295" s="96"/>
      <c r="GV295" s="96"/>
      <c r="GW295" s="96"/>
      <c r="GX295" s="96"/>
      <c r="GY295" s="96"/>
      <c r="GZ295" s="96"/>
      <c r="HA295" s="96"/>
      <c r="HB295" s="96"/>
      <c r="HC295" s="96"/>
      <c r="HD295" s="96"/>
      <c r="HE295" s="96"/>
      <c r="HF295" s="96"/>
      <c r="HG295" s="96"/>
      <c r="HH295" s="96"/>
      <c r="HI295" s="96"/>
      <c r="HJ295" s="96"/>
      <c r="HK295" s="96"/>
      <c r="HL295" s="96"/>
      <c r="HM295" s="96"/>
      <c r="HN295" s="96"/>
      <c r="HO295" s="96"/>
      <c r="HP295" s="96"/>
      <c r="HQ295" s="96"/>
    </row>
    <row r="296" spans="1:225" s="95" customFormat="1">
      <c r="A296" s="104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  <c r="GP296" s="96"/>
      <c r="GQ296" s="96"/>
      <c r="GR296" s="96"/>
      <c r="GS296" s="96"/>
      <c r="GT296" s="96"/>
      <c r="GU296" s="96"/>
      <c r="GV296" s="96"/>
      <c r="GW296" s="96"/>
      <c r="GX296" s="96"/>
      <c r="GY296" s="96"/>
      <c r="GZ296" s="96"/>
      <c r="HA296" s="96"/>
      <c r="HB296" s="96"/>
      <c r="HC296" s="96"/>
      <c r="HD296" s="96"/>
      <c r="HE296" s="96"/>
      <c r="HF296" s="96"/>
      <c r="HG296" s="96"/>
      <c r="HH296" s="96"/>
      <c r="HI296" s="96"/>
      <c r="HJ296" s="96"/>
      <c r="HK296" s="96"/>
      <c r="HL296" s="96"/>
      <c r="HM296" s="96"/>
      <c r="HN296" s="96"/>
      <c r="HO296" s="96"/>
      <c r="HP296" s="96"/>
      <c r="HQ296" s="96"/>
    </row>
    <row r="297" spans="1:225" s="95" customFormat="1">
      <c r="A297" s="104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  <c r="GP297" s="96"/>
      <c r="GQ297" s="96"/>
      <c r="GR297" s="96"/>
      <c r="GS297" s="96"/>
      <c r="GT297" s="96"/>
      <c r="GU297" s="96"/>
      <c r="GV297" s="96"/>
      <c r="GW297" s="96"/>
      <c r="GX297" s="96"/>
      <c r="GY297" s="96"/>
      <c r="GZ297" s="96"/>
      <c r="HA297" s="96"/>
      <c r="HB297" s="96"/>
      <c r="HC297" s="96"/>
      <c r="HD297" s="96"/>
      <c r="HE297" s="96"/>
      <c r="HF297" s="96"/>
      <c r="HG297" s="96"/>
      <c r="HH297" s="96"/>
      <c r="HI297" s="96"/>
      <c r="HJ297" s="96"/>
      <c r="HK297" s="96"/>
      <c r="HL297" s="96"/>
      <c r="HM297" s="96"/>
      <c r="HN297" s="96"/>
      <c r="HO297" s="96"/>
      <c r="HP297" s="96"/>
      <c r="HQ297" s="96"/>
    </row>
    <row r="298" spans="1:225" s="95" customFormat="1">
      <c r="A298" s="104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  <c r="GP298" s="96"/>
      <c r="GQ298" s="96"/>
      <c r="GR298" s="96"/>
      <c r="GS298" s="96"/>
      <c r="GT298" s="96"/>
      <c r="GU298" s="96"/>
      <c r="GV298" s="96"/>
      <c r="GW298" s="96"/>
      <c r="GX298" s="96"/>
      <c r="GY298" s="96"/>
      <c r="GZ298" s="96"/>
      <c r="HA298" s="96"/>
      <c r="HB298" s="96"/>
      <c r="HC298" s="96"/>
      <c r="HD298" s="96"/>
      <c r="HE298" s="96"/>
      <c r="HF298" s="96"/>
      <c r="HG298" s="96"/>
      <c r="HH298" s="96"/>
      <c r="HI298" s="96"/>
      <c r="HJ298" s="96"/>
      <c r="HK298" s="96"/>
      <c r="HL298" s="96"/>
      <c r="HM298" s="96"/>
      <c r="HN298" s="96"/>
      <c r="HO298" s="96"/>
      <c r="HP298" s="96"/>
      <c r="HQ298" s="96"/>
    </row>
    <row r="299" spans="1:225" s="95" customFormat="1">
      <c r="A299" s="104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  <c r="GP299" s="96"/>
      <c r="GQ299" s="96"/>
      <c r="GR299" s="96"/>
      <c r="GS299" s="96"/>
      <c r="GT299" s="96"/>
      <c r="GU299" s="96"/>
      <c r="GV299" s="96"/>
      <c r="GW299" s="96"/>
      <c r="GX299" s="96"/>
      <c r="GY299" s="96"/>
      <c r="GZ299" s="96"/>
      <c r="HA299" s="96"/>
      <c r="HB299" s="96"/>
      <c r="HC299" s="96"/>
      <c r="HD299" s="96"/>
      <c r="HE299" s="96"/>
      <c r="HF299" s="96"/>
      <c r="HG299" s="96"/>
      <c r="HH299" s="96"/>
      <c r="HI299" s="96"/>
      <c r="HJ299" s="96"/>
      <c r="HK299" s="96"/>
      <c r="HL299" s="96"/>
      <c r="HM299" s="96"/>
      <c r="HN299" s="96"/>
      <c r="HO299" s="96"/>
      <c r="HP299" s="96"/>
      <c r="HQ299" s="96"/>
    </row>
    <row r="300" spans="1:225" s="95" customFormat="1">
      <c r="A300" s="104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  <c r="GP300" s="96"/>
      <c r="GQ300" s="96"/>
      <c r="GR300" s="96"/>
      <c r="GS300" s="96"/>
      <c r="GT300" s="96"/>
      <c r="GU300" s="96"/>
      <c r="GV300" s="96"/>
      <c r="GW300" s="96"/>
      <c r="GX300" s="96"/>
      <c r="GY300" s="96"/>
      <c r="GZ300" s="96"/>
      <c r="HA300" s="96"/>
      <c r="HB300" s="96"/>
      <c r="HC300" s="96"/>
      <c r="HD300" s="96"/>
      <c r="HE300" s="96"/>
      <c r="HF300" s="96"/>
      <c r="HG300" s="96"/>
      <c r="HH300" s="96"/>
      <c r="HI300" s="96"/>
      <c r="HJ300" s="96"/>
      <c r="HK300" s="96"/>
      <c r="HL300" s="96"/>
      <c r="HM300" s="96"/>
      <c r="HN300" s="96"/>
      <c r="HO300" s="96"/>
      <c r="HP300" s="96"/>
      <c r="HQ300" s="96"/>
    </row>
    <row r="301" spans="1:225" s="95" customFormat="1">
      <c r="A301" s="104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  <c r="GP301" s="96"/>
      <c r="GQ301" s="96"/>
      <c r="GR301" s="96"/>
      <c r="GS301" s="96"/>
      <c r="GT301" s="96"/>
      <c r="GU301" s="96"/>
      <c r="GV301" s="96"/>
      <c r="GW301" s="96"/>
      <c r="GX301" s="96"/>
      <c r="GY301" s="96"/>
      <c r="GZ301" s="96"/>
      <c r="HA301" s="96"/>
      <c r="HB301" s="96"/>
      <c r="HC301" s="96"/>
      <c r="HD301" s="96"/>
      <c r="HE301" s="96"/>
      <c r="HF301" s="96"/>
      <c r="HG301" s="96"/>
      <c r="HH301" s="96"/>
      <c r="HI301" s="96"/>
      <c r="HJ301" s="96"/>
      <c r="HK301" s="96"/>
      <c r="HL301" s="96"/>
      <c r="HM301" s="96"/>
      <c r="HN301" s="96"/>
      <c r="HO301" s="96"/>
      <c r="HP301" s="96"/>
      <c r="HQ301" s="96"/>
    </row>
    <row r="302" spans="1:225" s="95" customFormat="1">
      <c r="A302" s="104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  <c r="GP302" s="96"/>
      <c r="GQ302" s="96"/>
      <c r="GR302" s="96"/>
      <c r="GS302" s="96"/>
      <c r="GT302" s="96"/>
      <c r="GU302" s="96"/>
      <c r="GV302" s="96"/>
      <c r="GW302" s="96"/>
      <c r="GX302" s="96"/>
      <c r="GY302" s="96"/>
      <c r="GZ302" s="96"/>
      <c r="HA302" s="96"/>
      <c r="HB302" s="96"/>
      <c r="HC302" s="96"/>
      <c r="HD302" s="96"/>
      <c r="HE302" s="96"/>
      <c r="HF302" s="96"/>
      <c r="HG302" s="96"/>
      <c r="HH302" s="96"/>
      <c r="HI302" s="96"/>
      <c r="HJ302" s="96"/>
      <c r="HK302" s="96"/>
      <c r="HL302" s="96"/>
      <c r="HM302" s="96"/>
      <c r="HN302" s="96"/>
      <c r="HO302" s="96"/>
      <c r="HP302" s="96"/>
      <c r="HQ302" s="96"/>
    </row>
    <row r="303" spans="1:225" s="95" customFormat="1">
      <c r="A303" s="104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  <c r="GP303" s="96"/>
      <c r="GQ303" s="96"/>
      <c r="GR303" s="96"/>
      <c r="GS303" s="96"/>
      <c r="GT303" s="96"/>
      <c r="GU303" s="96"/>
      <c r="GV303" s="96"/>
      <c r="GW303" s="96"/>
      <c r="GX303" s="96"/>
      <c r="GY303" s="96"/>
      <c r="GZ303" s="96"/>
      <c r="HA303" s="96"/>
      <c r="HB303" s="96"/>
      <c r="HC303" s="96"/>
      <c r="HD303" s="96"/>
      <c r="HE303" s="96"/>
      <c r="HF303" s="96"/>
      <c r="HG303" s="96"/>
      <c r="HH303" s="96"/>
      <c r="HI303" s="96"/>
      <c r="HJ303" s="96"/>
      <c r="HK303" s="96"/>
      <c r="HL303" s="96"/>
      <c r="HM303" s="96"/>
      <c r="HN303" s="96"/>
      <c r="HO303" s="96"/>
      <c r="HP303" s="96"/>
      <c r="HQ303" s="96"/>
    </row>
    <row r="304" spans="1:225" s="95" customFormat="1">
      <c r="A304" s="104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  <c r="GP304" s="96"/>
      <c r="GQ304" s="96"/>
      <c r="GR304" s="96"/>
      <c r="GS304" s="96"/>
      <c r="GT304" s="96"/>
      <c r="GU304" s="96"/>
      <c r="GV304" s="96"/>
      <c r="GW304" s="96"/>
      <c r="GX304" s="96"/>
      <c r="GY304" s="96"/>
      <c r="GZ304" s="96"/>
      <c r="HA304" s="96"/>
      <c r="HB304" s="96"/>
      <c r="HC304" s="96"/>
      <c r="HD304" s="96"/>
      <c r="HE304" s="96"/>
      <c r="HF304" s="96"/>
      <c r="HG304" s="96"/>
      <c r="HH304" s="96"/>
      <c r="HI304" s="96"/>
      <c r="HJ304" s="96"/>
      <c r="HK304" s="96"/>
      <c r="HL304" s="96"/>
      <c r="HM304" s="96"/>
      <c r="HN304" s="96"/>
      <c r="HO304" s="96"/>
      <c r="HP304" s="96"/>
      <c r="HQ304" s="96"/>
    </row>
    <row r="305" spans="1:225" s="95" customFormat="1">
      <c r="A305" s="104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  <c r="GP305" s="96"/>
      <c r="GQ305" s="96"/>
      <c r="GR305" s="96"/>
      <c r="GS305" s="96"/>
      <c r="GT305" s="96"/>
      <c r="GU305" s="96"/>
      <c r="GV305" s="96"/>
      <c r="GW305" s="96"/>
      <c r="GX305" s="96"/>
      <c r="GY305" s="96"/>
      <c r="GZ305" s="96"/>
      <c r="HA305" s="96"/>
      <c r="HB305" s="96"/>
      <c r="HC305" s="96"/>
      <c r="HD305" s="96"/>
      <c r="HE305" s="96"/>
      <c r="HF305" s="96"/>
      <c r="HG305" s="96"/>
      <c r="HH305" s="96"/>
      <c r="HI305" s="96"/>
      <c r="HJ305" s="96"/>
      <c r="HK305" s="96"/>
      <c r="HL305" s="96"/>
      <c r="HM305" s="96"/>
      <c r="HN305" s="96"/>
      <c r="HO305" s="96"/>
      <c r="HP305" s="96"/>
      <c r="HQ305" s="96"/>
    </row>
    <row r="306" spans="1:225" s="95" customFormat="1">
      <c r="A306" s="104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  <c r="GP306" s="96"/>
      <c r="GQ306" s="96"/>
      <c r="GR306" s="96"/>
      <c r="GS306" s="96"/>
      <c r="GT306" s="96"/>
      <c r="GU306" s="96"/>
      <c r="GV306" s="96"/>
      <c r="GW306" s="96"/>
      <c r="GX306" s="96"/>
      <c r="GY306" s="96"/>
      <c r="GZ306" s="96"/>
      <c r="HA306" s="96"/>
      <c r="HB306" s="96"/>
      <c r="HC306" s="96"/>
      <c r="HD306" s="96"/>
      <c r="HE306" s="96"/>
      <c r="HF306" s="96"/>
      <c r="HG306" s="96"/>
      <c r="HH306" s="96"/>
      <c r="HI306" s="96"/>
      <c r="HJ306" s="96"/>
      <c r="HK306" s="96"/>
      <c r="HL306" s="96"/>
      <c r="HM306" s="96"/>
      <c r="HN306" s="96"/>
      <c r="HO306" s="96"/>
      <c r="HP306" s="96"/>
      <c r="HQ306" s="96"/>
    </row>
    <row r="307" spans="1:225" s="95" customFormat="1">
      <c r="A307" s="104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  <c r="GP307" s="96"/>
      <c r="GQ307" s="96"/>
      <c r="GR307" s="96"/>
      <c r="GS307" s="96"/>
      <c r="GT307" s="96"/>
      <c r="GU307" s="96"/>
      <c r="GV307" s="96"/>
      <c r="GW307" s="96"/>
      <c r="GX307" s="96"/>
      <c r="GY307" s="96"/>
      <c r="GZ307" s="96"/>
      <c r="HA307" s="96"/>
      <c r="HB307" s="96"/>
      <c r="HC307" s="96"/>
      <c r="HD307" s="96"/>
      <c r="HE307" s="96"/>
      <c r="HF307" s="96"/>
      <c r="HG307" s="96"/>
      <c r="HH307" s="96"/>
      <c r="HI307" s="96"/>
      <c r="HJ307" s="96"/>
      <c r="HK307" s="96"/>
      <c r="HL307" s="96"/>
      <c r="HM307" s="96"/>
      <c r="HN307" s="96"/>
      <c r="HO307" s="96"/>
      <c r="HP307" s="96"/>
      <c r="HQ307" s="96"/>
    </row>
    <row r="308" spans="1:225" s="95" customFormat="1">
      <c r="A308" s="104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  <c r="GP308" s="96"/>
      <c r="GQ308" s="96"/>
      <c r="GR308" s="96"/>
      <c r="GS308" s="96"/>
      <c r="GT308" s="96"/>
      <c r="GU308" s="96"/>
      <c r="GV308" s="96"/>
      <c r="GW308" s="96"/>
      <c r="GX308" s="96"/>
      <c r="GY308" s="96"/>
      <c r="GZ308" s="96"/>
      <c r="HA308" s="96"/>
      <c r="HB308" s="96"/>
      <c r="HC308" s="96"/>
      <c r="HD308" s="96"/>
      <c r="HE308" s="96"/>
      <c r="HF308" s="96"/>
      <c r="HG308" s="96"/>
      <c r="HH308" s="96"/>
      <c r="HI308" s="96"/>
      <c r="HJ308" s="96"/>
      <c r="HK308" s="96"/>
      <c r="HL308" s="96"/>
      <c r="HM308" s="96"/>
      <c r="HN308" s="96"/>
      <c r="HO308" s="96"/>
      <c r="HP308" s="96"/>
      <c r="HQ308" s="96"/>
    </row>
    <row r="309" spans="1:225" s="95" customFormat="1">
      <c r="A309" s="104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  <c r="GP309" s="96"/>
      <c r="GQ309" s="96"/>
      <c r="GR309" s="96"/>
      <c r="GS309" s="96"/>
      <c r="GT309" s="96"/>
      <c r="GU309" s="96"/>
      <c r="GV309" s="96"/>
      <c r="GW309" s="96"/>
      <c r="GX309" s="96"/>
      <c r="GY309" s="96"/>
      <c r="GZ309" s="96"/>
      <c r="HA309" s="96"/>
      <c r="HB309" s="96"/>
      <c r="HC309" s="96"/>
      <c r="HD309" s="96"/>
      <c r="HE309" s="96"/>
      <c r="HF309" s="96"/>
      <c r="HG309" s="96"/>
      <c r="HH309" s="96"/>
      <c r="HI309" s="96"/>
      <c r="HJ309" s="96"/>
      <c r="HK309" s="96"/>
      <c r="HL309" s="96"/>
      <c r="HM309" s="96"/>
      <c r="HN309" s="96"/>
      <c r="HO309" s="96"/>
      <c r="HP309" s="96"/>
      <c r="HQ309" s="96"/>
    </row>
    <row r="310" spans="1:225" s="95" customFormat="1">
      <c r="A310" s="104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  <c r="GP310" s="96"/>
      <c r="GQ310" s="96"/>
      <c r="GR310" s="96"/>
      <c r="GS310" s="96"/>
      <c r="GT310" s="96"/>
      <c r="GU310" s="96"/>
      <c r="GV310" s="96"/>
      <c r="GW310" s="96"/>
      <c r="GX310" s="96"/>
      <c r="GY310" s="96"/>
      <c r="GZ310" s="96"/>
      <c r="HA310" s="96"/>
      <c r="HB310" s="96"/>
      <c r="HC310" s="96"/>
      <c r="HD310" s="96"/>
      <c r="HE310" s="96"/>
      <c r="HF310" s="96"/>
      <c r="HG310" s="96"/>
      <c r="HH310" s="96"/>
      <c r="HI310" s="96"/>
      <c r="HJ310" s="96"/>
      <c r="HK310" s="96"/>
      <c r="HL310" s="96"/>
      <c r="HM310" s="96"/>
      <c r="HN310" s="96"/>
      <c r="HO310" s="96"/>
      <c r="HP310" s="96"/>
      <c r="HQ310" s="96"/>
    </row>
    <row r="311" spans="1:225" s="95" customFormat="1">
      <c r="A311" s="104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  <c r="GP311" s="96"/>
      <c r="GQ311" s="96"/>
      <c r="GR311" s="96"/>
      <c r="GS311" s="96"/>
      <c r="GT311" s="96"/>
      <c r="GU311" s="96"/>
      <c r="GV311" s="96"/>
      <c r="GW311" s="96"/>
      <c r="GX311" s="96"/>
      <c r="GY311" s="96"/>
      <c r="GZ311" s="96"/>
      <c r="HA311" s="96"/>
      <c r="HB311" s="96"/>
      <c r="HC311" s="96"/>
      <c r="HD311" s="96"/>
      <c r="HE311" s="96"/>
      <c r="HF311" s="96"/>
      <c r="HG311" s="96"/>
      <c r="HH311" s="96"/>
      <c r="HI311" s="96"/>
      <c r="HJ311" s="96"/>
      <c r="HK311" s="96"/>
      <c r="HL311" s="96"/>
      <c r="HM311" s="96"/>
      <c r="HN311" s="96"/>
      <c r="HO311" s="96"/>
      <c r="HP311" s="96"/>
      <c r="HQ311" s="96"/>
    </row>
    <row r="312" spans="1:225" s="95" customFormat="1">
      <c r="A312" s="104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  <c r="GP312" s="96"/>
      <c r="GQ312" s="96"/>
      <c r="GR312" s="96"/>
      <c r="GS312" s="96"/>
      <c r="GT312" s="96"/>
      <c r="GU312" s="96"/>
      <c r="GV312" s="96"/>
      <c r="GW312" s="96"/>
      <c r="GX312" s="96"/>
      <c r="GY312" s="96"/>
      <c r="GZ312" s="96"/>
      <c r="HA312" s="96"/>
      <c r="HB312" s="96"/>
      <c r="HC312" s="96"/>
      <c r="HD312" s="96"/>
      <c r="HE312" s="96"/>
      <c r="HF312" s="96"/>
      <c r="HG312" s="96"/>
      <c r="HH312" s="96"/>
      <c r="HI312" s="96"/>
      <c r="HJ312" s="96"/>
      <c r="HK312" s="96"/>
      <c r="HL312" s="96"/>
      <c r="HM312" s="96"/>
      <c r="HN312" s="96"/>
      <c r="HO312" s="96"/>
      <c r="HP312" s="96"/>
      <c r="HQ312" s="96"/>
    </row>
    <row r="313" spans="1:225" s="95" customFormat="1">
      <c r="A313" s="104"/>
      <c r="AH313" s="96"/>
      <c r="AI313" s="96"/>
      <c r="AJ313" s="96"/>
      <c r="AK313" s="96"/>
      <c r="AL313" s="96"/>
      <c r="AM313" s="96"/>
      <c r="AN313" s="96"/>
      <c r="AO313" s="96"/>
      <c r="AP313" s="96"/>
      <c r="AQ313" s="96"/>
      <c r="AR313" s="96"/>
      <c r="AS313" s="96"/>
      <c r="AT313" s="96"/>
      <c r="AU313" s="96"/>
      <c r="AV313" s="96"/>
      <c r="AW313" s="96"/>
      <c r="AX313" s="96"/>
      <c r="AY313" s="96"/>
      <c r="AZ313" s="96"/>
      <c r="BA313" s="96"/>
      <c r="BB313" s="96"/>
      <c r="BC313" s="96"/>
      <c r="BD313" s="96"/>
      <c r="BE313" s="96"/>
      <c r="BF313" s="96"/>
      <c r="BG313" s="96"/>
      <c r="BH313" s="96"/>
      <c r="BI313" s="96"/>
      <c r="BJ313" s="96"/>
      <c r="BK313" s="96"/>
      <c r="BL313" s="96"/>
      <c r="BM313" s="96"/>
      <c r="BN313" s="96"/>
      <c r="BO313" s="96"/>
      <c r="BP313" s="96"/>
      <c r="BQ313" s="96"/>
      <c r="BR313" s="96"/>
      <c r="BS313" s="96"/>
      <c r="BT313" s="96"/>
      <c r="BU313" s="96"/>
      <c r="BV313" s="96"/>
      <c r="BW313" s="96"/>
      <c r="BX313" s="96"/>
      <c r="BY313" s="96"/>
      <c r="BZ313" s="96"/>
      <c r="CA313" s="96"/>
      <c r="CB313" s="96"/>
      <c r="CC313" s="96"/>
      <c r="CD313" s="96"/>
      <c r="CE313" s="96"/>
      <c r="CF313" s="96"/>
      <c r="CG313" s="96"/>
      <c r="CH313" s="96"/>
      <c r="CI313" s="96"/>
      <c r="CJ313" s="96"/>
      <c r="CK313" s="96"/>
      <c r="CL313" s="96"/>
      <c r="CM313" s="96"/>
      <c r="CN313" s="96"/>
      <c r="CO313" s="96"/>
      <c r="CP313" s="96"/>
      <c r="CQ313" s="96"/>
      <c r="CR313" s="96"/>
      <c r="CS313" s="96"/>
      <c r="CT313" s="96"/>
      <c r="CU313" s="96"/>
      <c r="CV313" s="96"/>
      <c r="CW313" s="96"/>
      <c r="CX313" s="96"/>
      <c r="CY313" s="96"/>
      <c r="CZ313" s="96"/>
      <c r="DA313" s="96"/>
      <c r="DB313" s="96"/>
      <c r="DC313" s="96"/>
      <c r="DD313" s="96"/>
      <c r="DE313" s="96"/>
      <c r="DF313" s="96"/>
      <c r="DG313" s="96"/>
      <c r="DH313" s="96"/>
      <c r="DI313" s="96"/>
      <c r="DJ313" s="96"/>
      <c r="DK313" s="96"/>
      <c r="DL313" s="96"/>
      <c r="DM313" s="96"/>
      <c r="DN313" s="96"/>
      <c r="DO313" s="96"/>
      <c r="DP313" s="96"/>
      <c r="DQ313" s="96"/>
      <c r="DR313" s="96"/>
      <c r="DS313" s="96"/>
      <c r="DT313" s="96"/>
      <c r="DU313" s="96"/>
      <c r="DV313" s="96"/>
      <c r="DW313" s="96"/>
      <c r="DX313" s="96"/>
      <c r="DY313" s="96"/>
      <c r="DZ313" s="96"/>
      <c r="EA313" s="96"/>
      <c r="EB313" s="96"/>
      <c r="EC313" s="96"/>
      <c r="ED313" s="96"/>
      <c r="EE313" s="96"/>
      <c r="EF313" s="96"/>
      <c r="EG313" s="96"/>
      <c r="EH313" s="96"/>
      <c r="EI313" s="96"/>
      <c r="EJ313" s="96"/>
      <c r="EK313" s="96"/>
      <c r="EL313" s="96"/>
      <c r="EM313" s="96"/>
      <c r="EN313" s="96"/>
      <c r="EO313" s="96"/>
      <c r="EP313" s="96"/>
      <c r="EQ313" s="96"/>
      <c r="ER313" s="96"/>
      <c r="ES313" s="96"/>
      <c r="ET313" s="96"/>
      <c r="EU313" s="96"/>
      <c r="EV313" s="96"/>
      <c r="EW313" s="96"/>
      <c r="EX313" s="96"/>
      <c r="EY313" s="96"/>
      <c r="EZ313" s="96"/>
      <c r="FA313" s="96"/>
      <c r="FB313" s="96"/>
      <c r="FC313" s="96"/>
      <c r="FD313" s="96"/>
      <c r="FE313" s="96"/>
      <c r="FF313" s="96"/>
      <c r="FG313" s="96"/>
      <c r="FH313" s="96"/>
      <c r="FI313" s="96"/>
      <c r="FJ313" s="96"/>
      <c r="FK313" s="96"/>
      <c r="FL313" s="96"/>
      <c r="FM313" s="96"/>
      <c r="FN313" s="96"/>
      <c r="FO313" s="96"/>
      <c r="FP313" s="96"/>
      <c r="FQ313" s="96"/>
      <c r="FR313" s="96"/>
      <c r="FS313" s="96"/>
      <c r="FT313" s="96"/>
      <c r="FU313" s="96"/>
      <c r="FV313" s="96"/>
      <c r="FW313" s="96"/>
      <c r="FX313" s="96"/>
      <c r="FY313" s="96"/>
      <c r="FZ313" s="96"/>
      <c r="GA313" s="96"/>
      <c r="GB313" s="96"/>
      <c r="GC313" s="96"/>
      <c r="GD313" s="96"/>
      <c r="GE313" s="96"/>
      <c r="GF313" s="96"/>
      <c r="GG313" s="96"/>
      <c r="GH313" s="96"/>
      <c r="GI313" s="96"/>
      <c r="GJ313" s="96"/>
      <c r="GK313" s="96"/>
      <c r="GL313" s="96"/>
      <c r="GM313" s="96"/>
      <c r="GN313" s="96"/>
      <c r="GO313" s="96"/>
      <c r="GP313" s="96"/>
      <c r="GQ313" s="96"/>
      <c r="GR313" s="96"/>
      <c r="GS313" s="96"/>
      <c r="GT313" s="96"/>
      <c r="GU313" s="96"/>
      <c r="GV313" s="96"/>
      <c r="GW313" s="96"/>
      <c r="GX313" s="96"/>
      <c r="GY313" s="96"/>
      <c r="GZ313" s="96"/>
      <c r="HA313" s="96"/>
      <c r="HB313" s="96"/>
      <c r="HC313" s="96"/>
      <c r="HD313" s="96"/>
      <c r="HE313" s="96"/>
      <c r="HF313" s="96"/>
      <c r="HG313" s="96"/>
      <c r="HH313" s="96"/>
      <c r="HI313" s="96"/>
      <c r="HJ313" s="96"/>
      <c r="HK313" s="96"/>
      <c r="HL313" s="96"/>
      <c r="HM313" s="96"/>
      <c r="HN313" s="96"/>
      <c r="HO313" s="96"/>
      <c r="HP313" s="96"/>
      <c r="HQ313" s="96"/>
    </row>
    <row r="314" spans="1:225" s="95" customFormat="1">
      <c r="A314" s="104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  <c r="GP314" s="96"/>
      <c r="GQ314" s="96"/>
      <c r="GR314" s="96"/>
      <c r="GS314" s="96"/>
      <c r="GT314" s="96"/>
      <c r="GU314" s="96"/>
      <c r="GV314" s="96"/>
      <c r="GW314" s="96"/>
      <c r="GX314" s="96"/>
      <c r="GY314" s="96"/>
      <c r="GZ314" s="96"/>
      <c r="HA314" s="96"/>
      <c r="HB314" s="96"/>
      <c r="HC314" s="96"/>
      <c r="HD314" s="96"/>
      <c r="HE314" s="96"/>
      <c r="HF314" s="96"/>
      <c r="HG314" s="96"/>
      <c r="HH314" s="96"/>
      <c r="HI314" s="96"/>
      <c r="HJ314" s="96"/>
      <c r="HK314" s="96"/>
      <c r="HL314" s="96"/>
      <c r="HM314" s="96"/>
      <c r="HN314" s="96"/>
      <c r="HO314" s="96"/>
      <c r="HP314" s="96"/>
      <c r="HQ314" s="96"/>
    </row>
    <row r="315" spans="1:225" s="95" customFormat="1">
      <c r="A315" s="104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  <c r="GP315" s="96"/>
      <c r="GQ315" s="96"/>
      <c r="GR315" s="96"/>
      <c r="GS315" s="96"/>
      <c r="GT315" s="96"/>
      <c r="GU315" s="96"/>
      <c r="GV315" s="96"/>
      <c r="GW315" s="96"/>
      <c r="GX315" s="96"/>
      <c r="GY315" s="96"/>
      <c r="GZ315" s="96"/>
      <c r="HA315" s="96"/>
      <c r="HB315" s="96"/>
      <c r="HC315" s="96"/>
      <c r="HD315" s="96"/>
      <c r="HE315" s="96"/>
      <c r="HF315" s="96"/>
      <c r="HG315" s="96"/>
      <c r="HH315" s="96"/>
      <c r="HI315" s="96"/>
      <c r="HJ315" s="96"/>
      <c r="HK315" s="96"/>
      <c r="HL315" s="96"/>
      <c r="HM315" s="96"/>
      <c r="HN315" s="96"/>
      <c r="HO315" s="96"/>
      <c r="HP315" s="96"/>
      <c r="HQ315" s="96"/>
    </row>
    <row r="316" spans="1:225" s="95" customFormat="1">
      <c r="A316" s="104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  <c r="GP316" s="96"/>
      <c r="GQ316" s="96"/>
      <c r="GR316" s="96"/>
      <c r="GS316" s="96"/>
      <c r="GT316" s="96"/>
      <c r="GU316" s="96"/>
      <c r="GV316" s="96"/>
      <c r="GW316" s="96"/>
      <c r="GX316" s="96"/>
      <c r="GY316" s="96"/>
      <c r="GZ316" s="96"/>
      <c r="HA316" s="96"/>
      <c r="HB316" s="96"/>
      <c r="HC316" s="96"/>
      <c r="HD316" s="96"/>
      <c r="HE316" s="96"/>
      <c r="HF316" s="96"/>
      <c r="HG316" s="96"/>
      <c r="HH316" s="96"/>
      <c r="HI316" s="96"/>
      <c r="HJ316" s="96"/>
      <c r="HK316" s="96"/>
      <c r="HL316" s="96"/>
      <c r="HM316" s="96"/>
      <c r="HN316" s="96"/>
      <c r="HO316" s="96"/>
      <c r="HP316" s="96"/>
      <c r="HQ316" s="96"/>
    </row>
    <row r="317" spans="1:225" s="95" customFormat="1">
      <c r="A317" s="104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  <c r="GP317" s="96"/>
      <c r="GQ317" s="96"/>
      <c r="GR317" s="96"/>
      <c r="GS317" s="96"/>
      <c r="GT317" s="96"/>
      <c r="GU317" s="96"/>
      <c r="GV317" s="96"/>
      <c r="GW317" s="96"/>
      <c r="GX317" s="96"/>
      <c r="GY317" s="96"/>
      <c r="GZ317" s="96"/>
      <c r="HA317" s="96"/>
      <c r="HB317" s="96"/>
      <c r="HC317" s="96"/>
      <c r="HD317" s="96"/>
      <c r="HE317" s="96"/>
      <c r="HF317" s="96"/>
      <c r="HG317" s="96"/>
      <c r="HH317" s="96"/>
      <c r="HI317" s="96"/>
      <c r="HJ317" s="96"/>
      <c r="HK317" s="96"/>
      <c r="HL317" s="96"/>
      <c r="HM317" s="96"/>
      <c r="HN317" s="96"/>
      <c r="HO317" s="96"/>
      <c r="HP317" s="96"/>
      <c r="HQ317" s="96"/>
    </row>
    <row r="318" spans="1:225" s="95" customFormat="1">
      <c r="A318" s="104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</row>
    <row r="319" spans="1:225" s="95" customFormat="1">
      <c r="A319" s="104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96"/>
      <c r="GW319" s="96"/>
      <c r="GX319" s="96"/>
      <c r="GY319" s="96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96"/>
      <c r="HK319" s="96"/>
      <c r="HL319" s="96"/>
      <c r="HM319" s="96"/>
      <c r="HN319" s="96"/>
      <c r="HO319" s="96"/>
      <c r="HP319" s="96"/>
      <c r="HQ319" s="96"/>
    </row>
    <row r="320" spans="1:225" s="95" customFormat="1">
      <c r="A320" s="104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</row>
    <row r="321" spans="1:225" s="95" customFormat="1">
      <c r="A321" s="104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</row>
    <row r="322" spans="1:225" s="95" customFormat="1">
      <c r="A322" s="104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</row>
    <row r="323" spans="1:225" s="95" customFormat="1">
      <c r="A323" s="104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  <c r="GP323" s="96"/>
      <c r="GQ323" s="96"/>
      <c r="GR323" s="96"/>
      <c r="GS323" s="96"/>
      <c r="GT323" s="96"/>
      <c r="GU323" s="96"/>
      <c r="GV323" s="96"/>
      <c r="GW323" s="96"/>
      <c r="GX323" s="96"/>
      <c r="GY323" s="96"/>
      <c r="GZ323" s="96"/>
      <c r="HA323" s="96"/>
      <c r="HB323" s="96"/>
      <c r="HC323" s="96"/>
      <c r="HD323" s="96"/>
      <c r="HE323" s="96"/>
      <c r="HF323" s="96"/>
      <c r="HG323" s="96"/>
      <c r="HH323" s="96"/>
      <c r="HI323" s="96"/>
      <c r="HJ323" s="96"/>
      <c r="HK323" s="96"/>
      <c r="HL323" s="96"/>
      <c r="HM323" s="96"/>
      <c r="HN323" s="96"/>
      <c r="HO323" s="96"/>
      <c r="HP323" s="96"/>
      <c r="HQ323" s="96"/>
    </row>
    <row r="324" spans="1:225" s="95" customFormat="1">
      <c r="A324" s="104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  <c r="GP324" s="96"/>
      <c r="GQ324" s="96"/>
      <c r="GR324" s="96"/>
      <c r="GS324" s="96"/>
      <c r="GT324" s="96"/>
      <c r="GU324" s="96"/>
      <c r="GV324" s="96"/>
      <c r="GW324" s="96"/>
      <c r="GX324" s="96"/>
      <c r="GY324" s="96"/>
      <c r="GZ324" s="96"/>
      <c r="HA324" s="96"/>
      <c r="HB324" s="96"/>
      <c r="HC324" s="96"/>
      <c r="HD324" s="96"/>
      <c r="HE324" s="96"/>
      <c r="HF324" s="96"/>
      <c r="HG324" s="96"/>
      <c r="HH324" s="96"/>
      <c r="HI324" s="96"/>
      <c r="HJ324" s="96"/>
      <c r="HK324" s="96"/>
      <c r="HL324" s="96"/>
      <c r="HM324" s="96"/>
      <c r="HN324" s="96"/>
      <c r="HO324" s="96"/>
      <c r="HP324" s="96"/>
      <c r="HQ324" s="96"/>
    </row>
    <row r="325" spans="1:225" s="95" customFormat="1">
      <c r="A325" s="104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  <c r="GP325" s="96"/>
      <c r="GQ325" s="96"/>
      <c r="GR325" s="96"/>
      <c r="GS325" s="96"/>
      <c r="GT325" s="96"/>
      <c r="GU325" s="96"/>
      <c r="GV325" s="96"/>
      <c r="GW325" s="96"/>
      <c r="GX325" s="96"/>
      <c r="GY325" s="96"/>
      <c r="GZ325" s="96"/>
      <c r="HA325" s="96"/>
      <c r="HB325" s="96"/>
      <c r="HC325" s="96"/>
      <c r="HD325" s="96"/>
      <c r="HE325" s="96"/>
      <c r="HF325" s="96"/>
      <c r="HG325" s="96"/>
      <c r="HH325" s="96"/>
      <c r="HI325" s="96"/>
      <c r="HJ325" s="96"/>
      <c r="HK325" s="96"/>
      <c r="HL325" s="96"/>
      <c r="HM325" s="96"/>
      <c r="HN325" s="96"/>
      <c r="HO325" s="96"/>
      <c r="HP325" s="96"/>
      <c r="HQ325" s="96"/>
    </row>
    <row r="326" spans="1:225" s="95" customFormat="1">
      <c r="A326" s="104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  <c r="GP326" s="96"/>
      <c r="GQ326" s="96"/>
      <c r="GR326" s="96"/>
      <c r="GS326" s="96"/>
      <c r="GT326" s="96"/>
      <c r="GU326" s="96"/>
      <c r="GV326" s="96"/>
      <c r="GW326" s="96"/>
      <c r="GX326" s="96"/>
      <c r="GY326" s="96"/>
      <c r="GZ326" s="96"/>
      <c r="HA326" s="96"/>
      <c r="HB326" s="96"/>
      <c r="HC326" s="96"/>
      <c r="HD326" s="96"/>
      <c r="HE326" s="96"/>
      <c r="HF326" s="96"/>
      <c r="HG326" s="96"/>
      <c r="HH326" s="96"/>
      <c r="HI326" s="96"/>
      <c r="HJ326" s="96"/>
      <c r="HK326" s="96"/>
      <c r="HL326" s="96"/>
      <c r="HM326" s="96"/>
      <c r="HN326" s="96"/>
      <c r="HO326" s="96"/>
      <c r="HP326" s="96"/>
      <c r="HQ326" s="96"/>
    </row>
    <row r="327" spans="1:225" s="95" customFormat="1">
      <c r="A327" s="104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  <c r="GP327" s="96"/>
      <c r="GQ327" s="96"/>
      <c r="GR327" s="96"/>
      <c r="GS327" s="96"/>
      <c r="GT327" s="96"/>
      <c r="GU327" s="96"/>
      <c r="GV327" s="96"/>
      <c r="GW327" s="96"/>
      <c r="GX327" s="96"/>
      <c r="GY327" s="96"/>
      <c r="GZ327" s="96"/>
      <c r="HA327" s="96"/>
      <c r="HB327" s="96"/>
      <c r="HC327" s="96"/>
      <c r="HD327" s="96"/>
      <c r="HE327" s="96"/>
      <c r="HF327" s="96"/>
      <c r="HG327" s="96"/>
      <c r="HH327" s="96"/>
      <c r="HI327" s="96"/>
      <c r="HJ327" s="96"/>
      <c r="HK327" s="96"/>
      <c r="HL327" s="96"/>
      <c r="HM327" s="96"/>
      <c r="HN327" s="96"/>
      <c r="HO327" s="96"/>
      <c r="HP327" s="96"/>
      <c r="HQ327" s="96"/>
    </row>
    <row r="328" spans="1:225" s="95" customFormat="1">
      <c r="A328" s="104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  <c r="GP328" s="96"/>
      <c r="GQ328" s="96"/>
      <c r="GR328" s="96"/>
      <c r="GS328" s="96"/>
      <c r="GT328" s="96"/>
      <c r="GU328" s="96"/>
      <c r="GV328" s="96"/>
      <c r="GW328" s="96"/>
      <c r="GX328" s="96"/>
      <c r="GY328" s="96"/>
      <c r="GZ328" s="96"/>
      <c r="HA328" s="96"/>
      <c r="HB328" s="96"/>
      <c r="HC328" s="96"/>
      <c r="HD328" s="96"/>
      <c r="HE328" s="96"/>
      <c r="HF328" s="96"/>
      <c r="HG328" s="96"/>
      <c r="HH328" s="96"/>
      <c r="HI328" s="96"/>
      <c r="HJ328" s="96"/>
      <c r="HK328" s="96"/>
      <c r="HL328" s="96"/>
      <c r="HM328" s="96"/>
      <c r="HN328" s="96"/>
      <c r="HO328" s="96"/>
      <c r="HP328" s="96"/>
      <c r="HQ328" s="96"/>
    </row>
    <row r="329" spans="1:225" s="95" customFormat="1">
      <c r="A329" s="104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  <c r="GP329" s="96"/>
      <c r="GQ329" s="96"/>
      <c r="GR329" s="96"/>
      <c r="GS329" s="96"/>
      <c r="GT329" s="96"/>
      <c r="GU329" s="96"/>
      <c r="GV329" s="96"/>
      <c r="GW329" s="96"/>
      <c r="GX329" s="96"/>
      <c r="GY329" s="96"/>
      <c r="GZ329" s="96"/>
      <c r="HA329" s="96"/>
      <c r="HB329" s="96"/>
      <c r="HC329" s="96"/>
      <c r="HD329" s="96"/>
      <c r="HE329" s="96"/>
      <c r="HF329" s="96"/>
      <c r="HG329" s="96"/>
      <c r="HH329" s="96"/>
      <c r="HI329" s="96"/>
      <c r="HJ329" s="96"/>
      <c r="HK329" s="96"/>
      <c r="HL329" s="96"/>
      <c r="HM329" s="96"/>
      <c r="HN329" s="96"/>
      <c r="HO329" s="96"/>
      <c r="HP329" s="96"/>
      <c r="HQ329" s="96"/>
    </row>
    <row r="330" spans="1:225" s="95" customFormat="1">
      <c r="A330" s="104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  <c r="GP330" s="96"/>
      <c r="GQ330" s="96"/>
      <c r="GR330" s="96"/>
      <c r="GS330" s="96"/>
      <c r="GT330" s="96"/>
      <c r="GU330" s="96"/>
      <c r="GV330" s="96"/>
      <c r="GW330" s="96"/>
      <c r="GX330" s="96"/>
      <c r="GY330" s="96"/>
      <c r="GZ330" s="96"/>
      <c r="HA330" s="96"/>
      <c r="HB330" s="96"/>
      <c r="HC330" s="96"/>
      <c r="HD330" s="96"/>
      <c r="HE330" s="96"/>
      <c r="HF330" s="96"/>
      <c r="HG330" s="96"/>
      <c r="HH330" s="96"/>
      <c r="HI330" s="96"/>
      <c r="HJ330" s="96"/>
      <c r="HK330" s="96"/>
      <c r="HL330" s="96"/>
      <c r="HM330" s="96"/>
      <c r="HN330" s="96"/>
      <c r="HO330" s="96"/>
      <c r="HP330" s="96"/>
      <c r="HQ330" s="96"/>
    </row>
    <row r="331" spans="1:225" s="95" customFormat="1">
      <c r="A331" s="104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  <c r="GP331" s="96"/>
      <c r="GQ331" s="96"/>
      <c r="GR331" s="96"/>
      <c r="GS331" s="96"/>
      <c r="GT331" s="96"/>
      <c r="GU331" s="96"/>
      <c r="GV331" s="96"/>
      <c r="GW331" s="96"/>
      <c r="GX331" s="96"/>
      <c r="GY331" s="96"/>
      <c r="GZ331" s="96"/>
      <c r="HA331" s="96"/>
      <c r="HB331" s="96"/>
      <c r="HC331" s="96"/>
      <c r="HD331" s="96"/>
      <c r="HE331" s="96"/>
      <c r="HF331" s="96"/>
      <c r="HG331" s="96"/>
      <c r="HH331" s="96"/>
      <c r="HI331" s="96"/>
      <c r="HJ331" s="96"/>
      <c r="HK331" s="96"/>
      <c r="HL331" s="96"/>
      <c r="HM331" s="96"/>
      <c r="HN331" s="96"/>
      <c r="HO331" s="96"/>
      <c r="HP331" s="96"/>
      <c r="HQ331" s="96"/>
    </row>
    <row r="332" spans="1:225" s="95" customFormat="1">
      <c r="A332" s="104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  <c r="GP332" s="96"/>
      <c r="GQ332" s="96"/>
      <c r="GR332" s="96"/>
      <c r="GS332" s="96"/>
      <c r="GT332" s="96"/>
      <c r="GU332" s="96"/>
      <c r="GV332" s="96"/>
      <c r="GW332" s="96"/>
      <c r="GX332" s="96"/>
      <c r="GY332" s="96"/>
      <c r="GZ332" s="96"/>
      <c r="HA332" s="96"/>
      <c r="HB332" s="96"/>
      <c r="HC332" s="96"/>
      <c r="HD332" s="96"/>
      <c r="HE332" s="96"/>
      <c r="HF332" s="96"/>
      <c r="HG332" s="96"/>
      <c r="HH332" s="96"/>
      <c r="HI332" s="96"/>
      <c r="HJ332" s="96"/>
      <c r="HK332" s="96"/>
      <c r="HL332" s="96"/>
      <c r="HM332" s="96"/>
      <c r="HN332" s="96"/>
      <c r="HO332" s="96"/>
      <c r="HP332" s="96"/>
      <c r="HQ332" s="96"/>
    </row>
    <row r="333" spans="1:225" s="95" customFormat="1">
      <c r="A333" s="104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  <c r="GP333" s="96"/>
      <c r="GQ333" s="96"/>
      <c r="GR333" s="96"/>
      <c r="GS333" s="96"/>
      <c r="GT333" s="96"/>
      <c r="GU333" s="96"/>
      <c r="GV333" s="96"/>
      <c r="GW333" s="96"/>
      <c r="GX333" s="96"/>
      <c r="GY333" s="96"/>
      <c r="GZ333" s="96"/>
      <c r="HA333" s="96"/>
      <c r="HB333" s="96"/>
      <c r="HC333" s="96"/>
      <c r="HD333" s="96"/>
      <c r="HE333" s="96"/>
      <c r="HF333" s="96"/>
      <c r="HG333" s="96"/>
      <c r="HH333" s="96"/>
      <c r="HI333" s="96"/>
      <c r="HJ333" s="96"/>
      <c r="HK333" s="96"/>
      <c r="HL333" s="96"/>
      <c r="HM333" s="96"/>
      <c r="HN333" s="96"/>
      <c r="HO333" s="96"/>
      <c r="HP333" s="96"/>
      <c r="HQ333" s="96"/>
    </row>
    <row r="334" spans="1:225" s="95" customFormat="1">
      <c r="A334" s="104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  <c r="GP334" s="96"/>
      <c r="GQ334" s="96"/>
      <c r="GR334" s="96"/>
      <c r="GS334" s="96"/>
      <c r="GT334" s="96"/>
      <c r="GU334" s="96"/>
      <c r="GV334" s="96"/>
      <c r="GW334" s="96"/>
      <c r="GX334" s="96"/>
      <c r="GY334" s="96"/>
      <c r="GZ334" s="96"/>
      <c r="HA334" s="96"/>
      <c r="HB334" s="96"/>
      <c r="HC334" s="96"/>
      <c r="HD334" s="96"/>
      <c r="HE334" s="96"/>
      <c r="HF334" s="96"/>
      <c r="HG334" s="96"/>
      <c r="HH334" s="96"/>
      <c r="HI334" s="96"/>
      <c r="HJ334" s="96"/>
      <c r="HK334" s="96"/>
      <c r="HL334" s="96"/>
      <c r="HM334" s="96"/>
      <c r="HN334" s="96"/>
      <c r="HO334" s="96"/>
      <c r="HP334" s="96"/>
      <c r="HQ334" s="96"/>
    </row>
    <row r="335" spans="1:225" s="95" customFormat="1">
      <c r="A335" s="104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  <c r="GP335" s="96"/>
      <c r="GQ335" s="96"/>
      <c r="GR335" s="96"/>
      <c r="GS335" s="96"/>
      <c r="GT335" s="96"/>
      <c r="GU335" s="96"/>
      <c r="GV335" s="96"/>
      <c r="GW335" s="96"/>
      <c r="GX335" s="96"/>
      <c r="GY335" s="96"/>
      <c r="GZ335" s="96"/>
      <c r="HA335" s="96"/>
      <c r="HB335" s="96"/>
      <c r="HC335" s="96"/>
      <c r="HD335" s="96"/>
      <c r="HE335" s="96"/>
      <c r="HF335" s="96"/>
      <c r="HG335" s="96"/>
      <c r="HH335" s="96"/>
      <c r="HI335" s="96"/>
      <c r="HJ335" s="96"/>
      <c r="HK335" s="96"/>
      <c r="HL335" s="96"/>
      <c r="HM335" s="96"/>
      <c r="HN335" s="96"/>
      <c r="HO335" s="96"/>
      <c r="HP335" s="96"/>
      <c r="HQ335" s="96"/>
    </row>
    <row r="336" spans="1:225" s="95" customFormat="1">
      <c r="A336" s="104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  <c r="GP336" s="96"/>
      <c r="GQ336" s="96"/>
      <c r="GR336" s="96"/>
      <c r="GS336" s="96"/>
      <c r="GT336" s="96"/>
      <c r="GU336" s="96"/>
      <c r="GV336" s="96"/>
      <c r="GW336" s="96"/>
      <c r="GX336" s="96"/>
      <c r="GY336" s="96"/>
      <c r="GZ336" s="96"/>
      <c r="HA336" s="96"/>
      <c r="HB336" s="96"/>
      <c r="HC336" s="96"/>
      <c r="HD336" s="96"/>
      <c r="HE336" s="96"/>
      <c r="HF336" s="96"/>
      <c r="HG336" s="96"/>
      <c r="HH336" s="96"/>
      <c r="HI336" s="96"/>
      <c r="HJ336" s="96"/>
      <c r="HK336" s="96"/>
      <c r="HL336" s="96"/>
      <c r="HM336" s="96"/>
      <c r="HN336" s="96"/>
      <c r="HO336" s="96"/>
      <c r="HP336" s="96"/>
      <c r="HQ336" s="96"/>
    </row>
    <row r="337" spans="1:225" s="95" customFormat="1">
      <c r="A337" s="104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  <c r="GP337" s="96"/>
      <c r="GQ337" s="96"/>
      <c r="GR337" s="96"/>
      <c r="GS337" s="96"/>
      <c r="GT337" s="96"/>
      <c r="GU337" s="96"/>
      <c r="GV337" s="96"/>
      <c r="GW337" s="96"/>
      <c r="GX337" s="96"/>
      <c r="GY337" s="96"/>
      <c r="GZ337" s="96"/>
      <c r="HA337" s="96"/>
      <c r="HB337" s="96"/>
      <c r="HC337" s="96"/>
      <c r="HD337" s="96"/>
      <c r="HE337" s="96"/>
      <c r="HF337" s="96"/>
      <c r="HG337" s="96"/>
      <c r="HH337" s="96"/>
      <c r="HI337" s="96"/>
      <c r="HJ337" s="96"/>
      <c r="HK337" s="96"/>
      <c r="HL337" s="96"/>
      <c r="HM337" s="96"/>
      <c r="HN337" s="96"/>
      <c r="HO337" s="96"/>
      <c r="HP337" s="96"/>
      <c r="HQ337" s="96"/>
    </row>
    <row r="338" spans="1:225" s="95" customFormat="1">
      <c r="A338" s="104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  <c r="GP338" s="96"/>
      <c r="GQ338" s="96"/>
      <c r="GR338" s="96"/>
      <c r="GS338" s="96"/>
      <c r="GT338" s="96"/>
      <c r="GU338" s="96"/>
      <c r="GV338" s="96"/>
      <c r="GW338" s="96"/>
      <c r="GX338" s="96"/>
      <c r="GY338" s="96"/>
      <c r="GZ338" s="96"/>
      <c r="HA338" s="96"/>
      <c r="HB338" s="96"/>
      <c r="HC338" s="96"/>
      <c r="HD338" s="96"/>
      <c r="HE338" s="96"/>
      <c r="HF338" s="96"/>
      <c r="HG338" s="96"/>
      <c r="HH338" s="96"/>
      <c r="HI338" s="96"/>
      <c r="HJ338" s="96"/>
      <c r="HK338" s="96"/>
      <c r="HL338" s="96"/>
      <c r="HM338" s="96"/>
      <c r="HN338" s="96"/>
      <c r="HO338" s="96"/>
      <c r="HP338" s="96"/>
      <c r="HQ338" s="96"/>
    </row>
    <row r="339" spans="1:225" s="95" customFormat="1">
      <c r="A339" s="104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  <c r="GP339" s="96"/>
      <c r="GQ339" s="96"/>
      <c r="GR339" s="96"/>
      <c r="GS339" s="96"/>
      <c r="GT339" s="96"/>
      <c r="GU339" s="96"/>
      <c r="GV339" s="96"/>
      <c r="GW339" s="96"/>
      <c r="GX339" s="96"/>
      <c r="GY339" s="96"/>
      <c r="GZ339" s="96"/>
      <c r="HA339" s="96"/>
      <c r="HB339" s="96"/>
      <c r="HC339" s="96"/>
      <c r="HD339" s="96"/>
      <c r="HE339" s="96"/>
      <c r="HF339" s="96"/>
      <c r="HG339" s="96"/>
      <c r="HH339" s="96"/>
      <c r="HI339" s="96"/>
      <c r="HJ339" s="96"/>
      <c r="HK339" s="96"/>
      <c r="HL339" s="96"/>
      <c r="HM339" s="96"/>
      <c r="HN339" s="96"/>
      <c r="HO339" s="96"/>
      <c r="HP339" s="96"/>
      <c r="HQ339" s="96"/>
    </row>
    <row r="340" spans="1:225" s="95" customFormat="1">
      <c r="A340" s="104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  <c r="GP340" s="96"/>
      <c r="GQ340" s="96"/>
      <c r="GR340" s="96"/>
      <c r="GS340" s="96"/>
      <c r="GT340" s="96"/>
      <c r="GU340" s="96"/>
      <c r="GV340" s="96"/>
      <c r="GW340" s="96"/>
      <c r="GX340" s="96"/>
      <c r="GY340" s="96"/>
      <c r="GZ340" s="96"/>
      <c r="HA340" s="96"/>
      <c r="HB340" s="96"/>
      <c r="HC340" s="96"/>
      <c r="HD340" s="96"/>
      <c r="HE340" s="96"/>
      <c r="HF340" s="96"/>
      <c r="HG340" s="96"/>
      <c r="HH340" s="96"/>
      <c r="HI340" s="96"/>
      <c r="HJ340" s="96"/>
      <c r="HK340" s="96"/>
      <c r="HL340" s="96"/>
      <c r="HM340" s="96"/>
      <c r="HN340" s="96"/>
      <c r="HO340" s="96"/>
      <c r="HP340" s="96"/>
      <c r="HQ340" s="96"/>
    </row>
    <row r="341" spans="1:225" s="95" customFormat="1">
      <c r="A341" s="104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  <c r="GP341" s="96"/>
      <c r="GQ341" s="96"/>
      <c r="GR341" s="96"/>
      <c r="GS341" s="96"/>
      <c r="GT341" s="96"/>
      <c r="GU341" s="96"/>
      <c r="GV341" s="96"/>
      <c r="GW341" s="96"/>
      <c r="GX341" s="96"/>
      <c r="GY341" s="96"/>
      <c r="GZ341" s="96"/>
      <c r="HA341" s="96"/>
      <c r="HB341" s="96"/>
      <c r="HC341" s="96"/>
      <c r="HD341" s="96"/>
      <c r="HE341" s="96"/>
      <c r="HF341" s="96"/>
      <c r="HG341" s="96"/>
      <c r="HH341" s="96"/>
      <c r="HI341" s="96"/>
      <c r="HJ341" s="96"/>
      <c r="HK341" s="96"/>
      <c r="HL341" s="96"/>
      <c r="HM341" s="96"/>
      <c r="HN341" s="96"/>
      <c r="HO341" s="96"/>
      <c r="HP341" s="96"/>
      <c r="HQ341" s="96"/>
    </row>
    <row r="342" spans="1:225" s="95" customFormat="1">
      <c r="A342" s="104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  <c r="GP342" s="96"/>
      <c r="GQ342" s="96"/>
      <c r="GR342" s="96"/>
      <c r="GS342" s="96"/>
      <c r="GT342" s="96"/>
      <c r="GU342" s="96"/>
      <c r="GV342" s="96"/>
      <c r="GW342" s="96"/>
      <c r="GX342" s="96"/>
      <c r="GY342" s="96"/>
      <c r="GZ342" s="96"/>
      <c r="HA342" s="96"/>
      <c r="HB342" s="96"/>
      <c r="HC342" s="96"/>
      <c r="HD342" s="96"/>
      <c r="HE342" s="96"/>
      <c r="HF342" s="96"/>
      <c r="HG342" s="96"/>
      <c r="HH342" s="96"/>
      <c r="HI342" s="96"/>
      <c r="HJ342" s="96"/>
      <c r="HK342" s="96"/>
      <c r="HL342" s="96"/>
      <c r="HM342" s="96"/>
      <c r="HN342" s="96"/>
      <c r="HO342" s="96"/>
      <c r="HP342" s="96"/>
      <c r="HQ342" s="96"/>
    </row>
    <row r="343" spans="1:225" s="95" customFormat="1">
      <c r="A343" s="104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  <c r="GP343" s="96"/>
      <c r="GQ343" s="96"/>
      <c r="GR343" s="96"/>
      <c r="GS343" s="96"/>
      <c r="GT343" s="96"/>
      <c r="GU343" s="96"/>
      <c r="GV343" s="96"/>
      <c r="GW343" s="96"/>
      <c r="GX343" s="96"/>
      <c r="GY343" s="96"/>
      <c r="GZ343" s="96"/>
      <c r="HA343" s="96"/>
      <c r="HB343" s="96"/>
      <c r="HC343" s="96"/>
      <c r="HD343" s="96"/>
      <c r="HE343" s="96"/>
      <c r="HF343" s="96"/>
      <c r="HG343" s="96"/>
      <c r="HH343" s="96"/>
      <c r="HI343" s="96"/>
      <c r="HJ343" s="96"/>
      <c r="HK343" s="96"/>
      <c r="HL343" s="96"/>
      <c r="HM343" s="96"/>
      <c r="HN343" s="96"/>
      <c r="HO343" s="96"/>
      <c r="HP343" s="96"/>
      <c r="HQ343" s="96"/>
    </row>
    <row r="344" spans="1:225" s="95" customFormat="1">
      <c r="A344" s="104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  <c r="GP344" s="96"/>
      <c r="GQ344" s="96"/>
      <c r="GR344" s="96"/>
      <c r="GS344" s="96"/>
      <c r="GT344" s="96"/>
      <c r="GU344" s="96"/>
      <c r="GV344" s="96"/>
      <c r="GW344" s="96"/>
      <c r="GX344" s="96"/>
      <c r="GY344" s="96"/>
      <c r="GZ344" s="96"/>
      <c r="HA344" s="96"/>
      <c r="HB344" s="96"/>
      <c r="HC344" s="96"/>
      <c r="HD344" s="96"/>
      <c r="HE344" s="96"/>
      <c r="HF344" s="96"/>
      <c r="HG344" s="96"/>
      <c r="HH344" s="96"/>
      <c r="HI344" s="96"/>
      <c r="HJ344" s="96"/>
      <c r="HK344" s="96"/>
      <c r="HL344" s="96"/>
      <c r="HM344" s="96"/>
      <c r="HN344" s="96"/>
      <c r="HO344" s="96"/>
      <c r="HP344" s="96"/>
      <c r="HQ344" s="96"/>
    </row>
    <row r="345" spans="1:225" s="95" customFormat="1">
      <c r="A345" s="104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  <c r="GP345" s="96"/>
      <c r="GQ345" s="96"/>
      <c r="GR345" s="96"/>
      <c r="GS345" s="96"/>
      <c r="GT345" s="96"/>
      <c r="GU345" s="96"/>
      <c r="GV345" s="96"/>
      <c r="GW345" s="96"/>
      <c r="GX345" s="96"/>
      <c r="GY345" s="96"/>
      <c r="GZ345" s="96"/>
      <c r="HA345" s="96"/>
      <c r="HB345" s="96"/>
      <c r="HC345" s="96"/>
      <c r="HD345" s="96"/>
      <c r="HE345" s="96"/>
      <c r="HF345" s="96"/>
      <c r="HG345" s="96"/>
      <c r="HH345" s="96"/>
      <c r="HI345" s="96"/>
      <c r="HJ345" s="96"/>
      <c r="HK345" s="96"/>
      <c r="HL345" s="96"/>
      <c r="HM345" s="96"/>
      <c r="HN345" s="96"/>
      <c r="HO345" s="96"/>
      <c r="HP345" s="96"/>
      <c r="HQ345" s="96"/>
    </row>
    <row r="346" spans="1:225" s="95" customFormat="1">
      <c r="A346" s="104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  <c r="GP346" s="96"/>
      <c r="GQ346" s="96"/>
      <c r="GR346" s="96"/>
      <c r="GS346" s="96"/>
      <c r="GT346" s="96"/>
      <c r="GU346" s="96"/>
      <c r="GV346" s="96"/>
      <c r="GW346" s="96"/>
      <c r="GX346" s="96"/>
      <c r="GY346" s="96"/>
      <c r="GZ346" s="96"/>
      <c r="HA346" s="96"/>
      <c r="HB346" s="96"/>
      <c r="HC346" s="96"/>
      <c r="HD346" s="96"/>
      <c r="HE346" s="96"/>
      <c r="HF346" s="96"/>
      <c r="HG346" s="96"/>
      <c r="HH346" s="96"/>
      <c r="HI346" s="96"/>
      <c r="HJ346" s="96"/>
      <c r="HK346" s="96"/>
      <c r="HL346" s="96"/>
      <c r="HM346" s="96"/>
      <c r="HN346" s="96"/>
      <c r="HO346" s="96"/>
      <c r="HP346" s="96"/>
      <c r="HQ346" s="96"/>
    </row>
    <row r="347" spans="1:225" s="95" customFormat="1">
      <c r="A347" s="104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  <c r="GP347" s="96"/>
      <c r="GQ347" s="96"/>
      <c r="GR347" s="96"/>
      <c r="GS347" s="96"/>
      <c r="GT347" s="96"/>
      <c r="GU347" s="96"/>
      <c r="GV347" s="96"/>
      <c r="GW347" s="96"/>
      <c r="GX347" s="96"/>
      <c r="GY347" s="96"/>
      <c r="GZ347" s="96"/>
      <c r="HA347" s="96"/>
      <c r="HB347" s="96"/>
      <c r="HC347" s="96"/>
      <c r="HD347" s="96"/>
      <c r="HE347" s="96"/>
      <c r="HF347" s="96"/>
      <c r="HG347" s="96"/>
      <c r="HH347" s="96"/>
      <c r="HI347" s="96"/>
      <c r="HJ347" s="96"/>
      <c r="HK347" s="96"/>
      <c r="HL347" s="96"/>
      <c r="HM347" s="96"/>
      <c r="HN347" s="96"/>
      <c r="HO347" s="96"/>
      <c r="HP347" s="96"/>
      <c r="HQ347" s="96"/>
    </row>
    <row r="348" spans="1:225" s="95" customFormat="1">
      <c r="A348" s="104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  <c r="GP348" s="96"/>
      <c r="GQ348" s="96"/>
      <c r="GR348" s="96"/>
      <c r="GS348" s="96"/>
      <c r="GT348" s="96"/>
      <c r="GU348" s="96"/>
      <c r="GV348" s="96"/>
      <c r="GW348" s="96"/>
      <c r="GX348" s="96"/>
      <c r="GY348" s="96"/>
      <c r="GZ348" s="96"/>
      <c r="HA348" s="96"/>
      <c r="HB348" s="96"/>
      <c r="HC348" s="96"/>
      <c r="HD348" s="96"/>
      <c r="HE348" s="96"/>
      <c r="HF348" s="96"/>
      <c r="HG348" s="96"/>
      <c r="HH348" s="96"/>
      <c r="HI348" s="96"/>
      <c r="HJ348" s="96"/>
      <c r="HK348" s="96"/>
      <c r="HL348" s="96"/>
      <c r="HM348" s="96"/>
      <c r="HN348" s="96"/>
      <c r="HO348" s="96"/>
      <c r="HP348" s="96"/>
      <c r="HQ348" s="96"/>
    </row>
    <row r="349" spans="1:225" s="95" customFormat="1">
      <c r="A349" s="104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  <c r="GP349" s="96"/>
      <c r="GQ349" s="96"/>
      <c r="GR349" s="96"/>
      <c r="GS349" s="96"/>
      <c r="GT349" s="96"/>
      <c r="GU349" s="96"/>
      <c r="GV349" s="96"/>
      <c r="GW349" s="96"/>
      <c r="GX349" s="96"/>
      <c r="GY349" s="96"/>
      <c r="GZ349" s="96"/>
      <c r="HA349" s="96"/>
      <c r="HB349" s="96"/>
      <c r="HC349" s="96"/>
      <c r="HD349" s="96"/>
      <c r="HE349" s="96"/>
      <c r="HF349" s="96"/>
      <c r="HG349" s="96"/>
      <c r="HH349" s="96"/>
      <c r="HI349" s="96"/>
      <c r="HJ349" s="96"/>
      <c r="HK349" s="96"/>
      <c r="HL349" s="96"/>
      <c r="HM349" s="96"/>
      <c r="HN349" s="96"/>
      <c r="HO349" s="96"/>
      <c r="HP349" s="96"/>
      <c r="HQ349" s="96"/>
    </row>
    <row r="350" spans="1:225" s="95" customFormat="1">
      <c r="A350" s="104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  <c r="GP350" s="96"/>
      <c r="GQ350" s="96"/>
      <c r="GR350" s="96"/>
      <c r="GS350" s="96"/>
      <c r="GT350" s="96"/>
      <c r="GU350" s="96"/>
      <c r="GV350" s="96"/>
      <c r="GW350" s="96"/>
      <c r="GX350" s="96"/>
      <c r="GY350" s="96"/>
      <c r="GZ350" s="96"/>
      <c r="HA350" s="96"/>
      <c r="HB350" s="96"/>
      <c r="HC350" s="96"/>
      <c r="HD350" s="96"/>
      <c r="HE350" s="96"/>
      <c r="HF350" s="96"/>
      <c r="HG350" s="96"/>
      <c r="HH350" s="96"/>
      <c r="HI350" s="96"/>
      <c r="HJ350" s="96"/>
      <c r="HK350" s="96"/>
      <c r="HL350" s="96"/>
      <c r="HM350" s="96"/>
      <c r="HN350" s="96"/>
      <c r="HO350" s="96"/>
      <c r="HP350" s="96"/>
      <c r="HQ350" s="96"/>
    </row>
    <row r="351" spans="1:225" s="95" customFormat="1">
      <c r="A351" s="104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  <c r="GP351" s="96"/>
      <c r="GQ351" s="96"/>
      <c r="GR351" s="96"/>
      <c r="GS351" s="96"/>
      <c r="GT351" s="96"/>
      <c r="GU351" s="96"/>
      <c r="GV351" s="96"/>
      <c r="GW351" s="96"/>
      <c r="GX351" s="96"/>
      <c r="GY351" s="96"/>
      <c r="GZ351" s="96"/>
      <c r="HA351" s="96"/>
      <c r="HB351" s="96"/>
      <c r="HC351" s="96"/>
      <c r="HD351" s="96"/>
      <c r="HE351" s="96"/>
      <c r="HF351" s="96"/>
      <c r="HG351" s="96"/>
      <c r="HH351" s="96"/>
      <c r="HI351" s="96"/>
      <c r="HJ351" s="96"/>
      <c r="HK351" s="96"/>
      <c r="HL351" s="96"/>
      <c r="HM351" s="96"/>
      <c r="HN351" s="96"/>
      <c r="HO351" s="96"/>
      <c r="HP351" s="96"/>
      <c r="HQ351" s="96"/>
    </row>
    <row r="352" spans="1:225" s="95" customFormat="1">
      <c r="A352" s="104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  <c r="GP352" s="96"/>
      <c r="GQ352" s="96"/>
      <c r="GR352" s="96"/>
      <c r="GS352" s="96"/>
      <c r="GT352" s="96"/>
      <c r="GU352" s="96"/>
      <c r="GV352" s="96"/>
      <c r="GW352" s="96"/>
      <c r="GX352" s="96"/>
      <c r="GY352" s="96"/>
      <c r="GZ352" s="96"/>
      <c r="HA352" s="96"/>
      <c r="HB352" s="96"/>
      <c r="HC352" s="96"/>
      <c r="HD352" s="96"/>
      <c r="HE352" s="96"/>
      <c r="HF352" s="96"/>
      <c r="HG352" s="96"/>
      <c r="HH352" s="96"/>
      <c r="HI352" s="96"/>
      <c r="HJ352" s="96"/>
      <c r="HK352" s="96"/>
      <c r="HL352" s="96"/>
      <c r="HM352" s="96"/>
      <c r="HN352" s="96"/>
      <c r="HO352" s="96"/>
      <c r="HP352" s="96"/>
      <c r="HQ352" s="96"/>
    </row>
    <row r="353" spans="1:225" s="95" customFormat="1">
      <c r="A353" s="104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  <c r="GP353" s="96"/>
      <c r="GQ353" s="96"/>
      <c r="GR353" s="96"/>
      <c r="GS353" s="96"/>
      <c r="GT353" s="96"/>
      <c r="GU353" s="96"/>
      <c r="GV353" s="96"/>
      <c r="GW353" s="96"/>
      <c r="GX353" s="96"/>
      <c r="GY353" s="96"/>
      <c r="GZ353" s="96"/>
      <c r="HA353" s="96"/>
      <c r="HB353" s="96"/>
      <c r="HC353" s="96"/>
      <c r="HD353" s="96"/>
      <c r="HE353" s="96"/>
      <c r="HF353" s="96"/>
      <c r="HG353" s="96"/>
      <c r="HH353" s="96"/>
      <c r="HI353" s="96"/>
      <c r="HJ353" s="96"/>
      <c r="HK353" s="96"/>
      <c r="HL353" s="96"/>
      <c r="HM353" s="96"/>
      <c r="HN353" s="96"/>
      <c r="HO353" s="96"/>
      <c r="HP353" s="96"/>
      <c r="HQ353" s="96"/>
    </row>
    <row r="354" spans="1:225" s="95" customFormat="1">
      <c r="A354" s="104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  <c r="GP354" s="96"/>
      <c r="GQ354" s="96"/>
      <c r="GR354" s="96"/>
      <c r="GS354" s="96"/>
      <c r="GT354" s="96"/>
      <c r="GU354" s="96"/>
      <c r="GV354" s="96"/>
      <c r="GW354" s="96"/>
      <c r="GX354" s="96"/>
      <c r="GY354" s="96"/>
      <c r="GZ354" s="96"/>
      <c r="HA354" s="96"/>
      <c r="HB354" s="96"/>
      <c r="HC354" s="96"/>
      <c r="HD354" s="96"/>
      <c r="HE354" s="96"/>
      <c r="HF354" s="96"/>
      <c r="HG354" s="96"/>
      <c r="HH354" s="96"/>
      <c r="HI354" s="96"/>
      <c r="HJ354" s="96"/>
      <c r="HK354" s="96"/>
      <c r="HL354" s="96"/>
      <c r="HM354" s="96"/>
      <c r="HN354" s="96"/>
      <c r="HO354" s="96"/>
      <c r="HP354" s="96"/>
      <c r="HQ354" s="96"/>
    </row>
    <row r="355" spans="1:225" s="95" customFormat="1">
      <c r="A355" s="104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  <c r="GP355" s="96"/>
      <c r="GQ355" s="96"/>
      <c r="GR355" s="96"/>
      <c r="GS355" s="96"/>
      <c r="GT355" s="96"/>
      <c r="GU355" s="96"/>
      <c r="GV355" s="96"/>
      <c r="GW355" s="96"/>
      <c r="GX355" s="96"/>
      <c r="GY355" s="96"/>
      <c r="GZ355" s="96"/>
      <c r="HA355" s="96"/>
      <c r="HB355" s="96"/>
      <c r="HC355" s="96"/>
      <c r="HD355" s="96"/>
      <c r="HE355" s="96"/>
      <c r="HF355" s="96"/>
      <c r="HG355" s="96"/>
      <c r="HH355" s="96"/>
      <c r="HI355" s="96"/>
      <c r="HJ355" s="96"/>
      <c r="HK355" s="96"/>
      <c r="HL355" s="96"/>
      <c r="HM355" s="96"/>
      <c r="HN355" s="96"/>
      <c r="HO355" s="96"/>
      <c r="HP355" s="96"/>
      <c r="HQ355" s="96"/>
    </row>
    <row r="356" spans="1:225" s="95" customFormat="1">
      <c r="A356" s="104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  <c r="GP356" s="96"/>
      <c r="GQ356" s="96"/>
      <c r="GR356" s="96"/>
      <c r="GS356" s="96"/>
      <c r="GT356" s="96"/>
      <c r="GU356" s="96"/>
      <c r="GV356" s="96"/>
      <c r="GW356" s="96"/>
      <c r="GX356" s="96"/>
      <c r="GY356" s="96"/>
      <c r="GZ356" s="96"/>
      <c r="HA356" s="96"/>
      <c r="HB356" s="96"/>
      <c r="HC356" s="96"/>
      <c r="HD356" s="96"/>
      <c r="HE356" s="96"/>
      <c r="HF356" s="96"/>
      <c r="HG356" s="96"/>
      <c r="HH356" s="96"/>
      <c r="HI356" s="96"/>
      <c r="HJ356" s="96"/>
      <c r="HK356" s="96"/>
      <c r="HL356" s="96"/>
      <c r="HM356" s="96"/>
      <c r="HN356" s="96"/>
      <c r="HO356" s="96"/>
      <c r="HP356" s="96"/>
      <c r="HQ356" s="96"/>
    </row>
    <row r="357" spans="1:225" s="95" customFormat="1">
      <c r="A357" s="104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  <c r="GP357" s="96"/>
      <c r="GQ357" s="96"/>
      <c r="GR357" s="96"/>
      <c r="GS357" s="96"/>
      <c r="GT357" s="96"/>
      <c r="GU357" s="96"/>
      <c r="GV357" s="96"/>
      <c r="GW357" s="96"/>
      <c r="GX357" s="96"/>
      <c r="GY357" s="96"/>
      <c r="GZ357" s="96"/>
      <c r="HA357" s="96"/>
      <c r="HB357" s="96"/>
      <c r="HC357" s="96"/>
      <c r="HD357" s="96"/>
      <c r="HE357" s="96"/>
      <c r="HF357" s="96"/>
      <c r="HG357" s="96"/>
      <c r="HH357" s="96"/>
      <c r="HI357" s="96"/>
      <c r="HJ357" s="96"/>
      <c r="HK357" s="96"/>
      <c r="HL357" s="96"/>
      <c r="HM357" s="96"/>
      <c r="HN357" s="96"/>
      <c r="HO357" s="96"/>
      <c r="HP357" s="96"/>
      <c r="HQ357" s="96"/>
    </row>
    <row r="358" spans="1:225" s="95" customFormat="1">
      <c r="A358" s="104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  <c r="GP358" s="96"/>
      <c r="GQ358" s="96"/>
      <c r="GR358" s="96"/>
      <c r="GS358" s="96"/>
      <c r="GT358" s="96"/>
      <c r="GU358" s="96"/>
      <c r="GV358" s="96"/>
      <c r="GW358" s="96"/>
      <c r="GX358" s="96"/>
      <c r="GY358" s="96"/>
      <c r="GZ358" s="96"/>
      <c r="HA358" s="96"/>
      <c r="HB358" s="96"/>
      <c r="HC358" s="96"/>
      <c r="HD358" s="96"/>
      <c r="HE358" s="96"/>
      <c r="HF358" s="96"/>
      <c r="HG358" s="96"/>
      <c r="HH358" s="96"/>
      <c r="HI358" s="96"/>
      <c r="HJ358" s="96"/>
      <c r="HK358" s="96"/>
      <c r="HL358" s="96"/>
      <c r="HM358" s="96"/>
      <c r="HN358" s="96"/>
      <c r="HO358" s="96"/>
      <c r="HP358" s="96"/>
      <c r="HQ358" s="96"/>
    </row>
    <row r="359" spans="1:225" s="95" customFormat="1">
      <c r="A359" s="104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  <c r="GP359" s="96"/>
      <c r="GQ359" s="96"/>
      <c r="GR359" s="96"/>
      <c r="GS359" s="96"/>
      <c r="GT359" s="96"/>
      <c r="GU359" s="96"/>
      <c r="GV359" s="96"/>
      <c r="GW359" s="96"/>
      <c r="GX359" s="96"/>
      <c r="GY359" s="96"/>
      <c r="GZ359" s="96"/>
      <c r="HA359" s="96"/>
      <c r="HB359" s="96"/>
      <c r="HC359" s="96"/>
      <c r="HD359" s="96"/>
      <c r="HE359" s="96"/>
      <c r="HF359" s="96"/>
      <c r="HG359" s="96"/>
      <c r="HH359" s="96"/>
      <c r="HI359" s="96"/>
      <c r="HJ359" s="96"/>
      <c r="HK359" s="96"/>
      <c r="HL359" s="96"/>
      <c r="HM359" s="96"/>
      <c r="HN359" s="96"/>
      <c r="HO359" s="96"/>
      <c r="HP359" s="96"/>
      <c r="HQ359" s="96"/>
    </row>
    <row r="360" spans="1:225" s="95" customFormat="1">
      <c r="A360" s="104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  <c r="GP360" s="96"/>
      <c r="GQ360" s="96"/>
      <c r="GR360" s="96"/>
      <c r="GS360" s="96"/>
      <c r="GT360" s="96"/>
      <c r="GU360" s="96"/>
      <c r="GV360" s="96"/>
      <c r="GW360" s="96"/>
      <c r="GX360" s="96"/>
      <c r="GY360" s="96"/>
      <c r="GZ360" s="96"/>
      <c r="HA360" s="96"/>
      <c r="HB360" s="96"/>
      <c r="HC360" s="96"/>
      <c r="HD360" s="96"/>
      <c r="HE360" s="96"/>
      <c r="HF360" s="96"/>
      <c r="HG360" s="96"/>
      <c r="HH360" s="96"/>
      <c r="HI360" s="96"/>
      <c r="HJ360" s="96"/>
      <c r="HK360" s="96"/>
      <c r="HL360" s="96"/>
      <c r="HM360" s="96"/>
      <c r="HN360" s="96"/>
      <c r="HO360" s="96"/>
      <c r="HP360" s="96"/>
      <c r="HQ360" s="96"/>
    </row>
    <row r="361" spans="1:225" s="95" customFormat="1">
      <c r="A361" s="104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  <c r="GP361" s="96"/>
      <c r="GQ361" s="96"/>
      <c r="GR361" s="96"/>
      <c r="GS361" s="96"/>
      <c r="GT361" s="96"/>
      <c r="GU361" s="96"/>
      <c r="GV361" s="96"/>
      <c r="GW361" s="96"/>
      <c r="GX361" s="96"/>
      <c r="GY361" s="96"/>
      <c r="GZ361" s="96"/>
      <c r="HA361" s="96"/>
      <c r="HB361" s="96"/>
      <c r="HC361" s="96"/>
      <c r="HD361" s="96"/>
      <c r="HE361" s="96"/>
      <c r="HF361" s="96"/>
      <c r="HG361" s="96"/>
      <c r="HH361" s="96"/>
      <c r="HI361" s="96"/>
      <c r="HJ361" s="96"/>
      <c r="HK361" s="96"/>
      <c r="HL361" s="96"/>
      <c r="HM361" s="96"/>
      <c r="HN361" s="96"/>
      <c r="HO361" s="96"/>
      <c r="HP361" s="96"/>
      <c r="HQ361" s="96"/>
    </row>
    <row r="362" spans="1:225" s="95" customFormat="1">
      <c r="A362" s="104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  <c r="GP362" s="96"/>
      <c r="GQ362" s="96"/>
      <c r="GR362" s="96"/>
      <c r="GS362" s="96"/>
      <c r="GT362" s="96"/>
      <c r="GU362" s="96"/>
      <c r="GV362" s="96"/>
      <c r="GW362" s="96"/>
      <c r="GX362" s="96"/>
      <c r="GY362" s="96"/>
      <c r="GZ362" s="96"/>
      <c r="HA362" s="96"/>
      <c r="HB362" s="96"/>
      <c r="HC362" s="96"/>
      <c r="HD362" s="96"/>
      <c r="HE362" s="96"/>
      <c r="HF362" s="96"/>
      <c r="HG362" s="96"/>
      <c r="HH362" s="96"/>
      <c r="HI362" s="96"/>
      <c r="HJ362" s="96"/>
      <c r="HK362" s="96"/>
      <c r="HL362" s="96"/>
      <c r="HM362" s="96"/>
      <c r="HN362" s="96"/>
      <c r="HO362" s="96"/>
      <c r="HP362" s="96"/>
      <c r="HQ362" s="96"/>
    </row>
    <row r="363" spans="1:225" s="95" customFormat="1">
      <c r="A363" s="104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  <c r="GP363" s="96"/>
      <c r="GQ363" s="96"/>
      <c r="GR363" s="96"/>
      <c r="GS363" s="96"/>
      <c r="GT363" s="96"/>
      <c r="GU363" s="96"/>
      <c r="GV363" s="96"/>
      <c r="GW363" s="96"/>
      <c r="GX363" s="96"/>
      <c r="GY363" s="96"/>
      <c r="GZ363" s="96"/>
      <c r="HA363" s="96"/>
      <c r="HB363" s="96"/>
      <c r="HC363" s="96"/>
      <c r="HD363" s="96"/>
      <c r="HE363" s="96"/>
      <c r="HF363" s="96"/>
      <c r="HG363" s="96"/>
      <c r="HH363" s="96"/>
      <c r="HI363" s="96"/>
      <c r="HJ363" s="96"/>
      <c r="HK363" s="96"/>
      <c r="HL363" s="96"/>
      <c r="HM363" s="96"/>
      <c r="HN363" s="96"/>
      <c r="HO363" s="96"/>
      <c r="HP363" s="96"/>
      <c r="HQ363" s="96"/>
    </row>
    <row r="364" spans="1:225" s="95" customFormat="1">
      <c r="A364" s="104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  <c r="GP364" s="96"/>
      <c r="GQ364" s="96"/>
      <c r="GR364" s="96"/>
      <c r="GS364" s="96"/>
      <c r="GT364" s="96"/>
      <c r="GU364" s="96"/>
      <c r="GV364" s="96"/>
      <c r="GW364" s="96"/>
      <c r="GX364" s="96"/>
      <c r="GY364" s="96"/>
      <c r="GZ364" s="96"/>
      <c r="HA364" s="96"/>
      <c r="HB364" s="96"/>
      <c r="HC364" s="96"/>
      <c r="HD364" s="96"/>
      <c r="HE364" s="96"/>
      <c r="HF364" s="96"/>
      <c r="HG364" s="96"/>
      <c r="HH364" s="96"/>
      <c r="HI364" s="96"/>
      <c r="HJ364" s="96"/>
      <c r="HK364" s="96"/>
      <c r="HL364" s="96"/>
      <c r="HM364" s="96"/>
      <c r="HN364" s="96"/>
      <c r="HO364" s="96"/>
      <c r="HP364" s="96"/>
      <c r="HQ364" s="96"/>
    </row>
    <row r="365" spans="1:225" s="95" customFormat="1">
      <c r="A365" s="104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  <c r="GP365" s="96"/>
      <c r="GQ365" s="96"/>
      <c r="GR365" s="96"/>
      <c r="GS365" s="96"/>
      <c r="GT365" s="96"/>
      <c r="GU365" s="96"/>
      <c r="GV365" s="96"/>
      <c r="GW365" s="96"/>
      <c r="GX365" s="96"/>
      <c r="GY365" s="96"/>
      <c r="GZ365" s="96"/>
      <c r="HA365" s="96"/>
      <c r="HB365" s="96"/>
      <c r="HC365" s="96"/>
      <c r="HD365" s="96"/>
      <c r="HE365" s="96"/>
      <c r="HF365" s="96"/>
      <c r="HG365" s="96"/>
      <c r="HH365" s="96"/>
      <c r="HI365" s="96"/>
      <c r="HJ365" s="96"/>
      <c r="HK365" s="96"/>
      <c r="HL365" s="96"/>
      <c r="HM365" s="96"/>
      <c r="HN365" s="96"/>
      <c r="HO365" s="96"/>
      <c r="HP365" s="96"/>
      <c r="HQ365" s="96"/>
    </row>
    <row r="366" spans="1:225" s="95" customFormat="1">
      <c r="A366" s="104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  <c r="GP366" s="96"/>
      <c r="GQ366" s="96"/>
      <c r="GR366" s="96"/>
      <c r="GS366" s="96"/>
      <c r="GT366" s="96"/>
      <c r="GU366" s="96"/>
      <c r="GV366" s="96"/>
      <c r="GW366" s="96"/>
      <c r="GX366" s="96"/>
      <c r="GY366" s="96"/>
      <c r="GZ366" s="96"/>
      <c r="HA366" s="96"/>
      <c r="HB366" s="96"/>
      <c r="HC366" s="96"/>
      <c r="HD366" s="96"/>
      <c r="HE366" s="96"/>
      <c r="HF366" s="96"/>
      <c r="HG366" s="96"/>
      <c r="HH366" s="96"/>
      <c r="HI366" s="96"/>
      <c r="HJ366" s="96"/>
      <c r="HK366" s="96"/>
      <c r="HL366" s="96"/>
      <c r="HM366" s="96"/>
      <c r="HN366" s="96"/>
      <c r="HO366" s="96"/>
      <c r="HP366" s="96"/>
      <c r="HQ366" s="96"/>
    </row>
    <row r="367" spans="1:225" s="95" customFormat="1">
      <c r="A367" s="104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  <c r="GP367" s="96"/>
      <c r="GQ367" s="96"/>
      <c r="GR367" s="96"/>
      <c r="GS367" s="96"/>
      <c r="GT367" s="96"/>
      <c r="GU367" s="96"/>
      <c r="GV367" s="96"/>
      <c r="GW367" s="96"/>
      <c r="GX367" s="96"/>
      <c r="GY367" s="96"/>
      <c r="GZ367" s="96"/>
      <c r="HA367" s="96"/>
      <c r="HB367" s="96"/>
      <c r="HC367" s="96"/>
      <c r="HD367" s="96"/>
      <c r="HE367" s="96"/>
      <c r="HF367" s="96"/>
      <c r="HG367" s="96"/>
      <c r="HH367" s="96"/>
      <c r="HI367" s="96"/>
      <c r="HJ367" s="96"/>
      <c r="HK367" s="96"/>
      <c r="HL367" s="96"/>
      <c r="HM367" s="96"/>
      <c r="HN367" s="96"/>
      <c r="HO367" s="96"/>
      <c r="HP367" s="96"/>
      <c r="HQ367" s="96"/>
    </row>
    <row r="368" spans="1:225" s="95" customFormat="1">
      <c r="A368" s="104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  <c r="GP368" s="96"/>
      <c r="GQ368" s="96"/>
      <c r="GR368" s="96"/>
      <c r="GS368" s="96"/>
      <c r="GT368" s="96"/>
      <c r="GU368" s="96"/>
      <c r="GV368" s="96"/>
      <c r="GW368" s="96"/>
      <c r="GX368" s="96"/>
      <c r="GY368" s="96"/>
      <c r="GZ368" s="96"/>
      <c r="HA368" s="96"/>
      <c r="HB368" s="96"/>
      <c r="HC368" s="96"/>
      <c r="HD368" s="96"/>
      <c r="HE368" s="96"/>
      <c r="HF368" s="96"/>
      <c r="HG368" s="96"/>
      <c r="HH368" s="96"/>
      <c r="HI368" s="96"/>
      <c r="HJ368" s="96"/>
      <c r="HK368" s="96"/>
      <c r="HL368" s="96"/>
      <c r="HM368" s="96"/>
      <c r="HN368" s="96"/>
      <c r="HO368" s="96"/>
      <c r="HP368" s="96"/>
      <c r="HQ368" s="96"/>
    </row>
    <row r="369" spans="1:225" s="95" customFormat="1">
      <c r="A369" s="104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  <c r="GP369" s="96"/>
      <c r="GQ369" s="96"/>
      <c r="GR369" s="96"/>
      <c r="GS369" s="96"/>
      <c r="GT369" s="96"/>
      <c r="GU369" s="96"/>
      <c r="GV369" s="96"/>
      <c r="GW369" s="96"/>
      <c r="GX369" s="96"/>
      <c r="GY369" s="96"/>
      <c r="GZ369" s="96"/>
      <c r="HA369" s="96"/>
      <c r="HB369" s="96"/>
      <c r="HC369" s="96"/>
      <c r="HD369" s="96"/>
      <c r="HE369" s="96"/>
      <c r="HF369" s="96"/>
      <c r="HG369" s="96"/>
      <c r="HH369" s="96"/>
      <c r="HI369" s="96"/>
      <c r="HJ369" s="96"/>
      <c r="HK369" s="96"/>
      <c r="HL369" s="96"/>
      <c r="HM369" s="96"/>
      <c r="HN369" s="96"/>
      <c r="HO369" s="96"/>
      <c r="HP369" s="96"/>
      <c r="HQ369" s="96"/>
    </row>
    <row r="370" spans="1:225" s="95" customFormat="1">
      <c r="A370" s="104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  <c r="GP370" s="96"/>
      <c r="GQ370" s="96"/>
      <c r="GR370" s="96"/>
      <c r="GS370" s="96"/>
      <c r="GT370" s="96"/>
      <c r="GU370" s="96"/>
      <c r="GV370" s="96"/>
      <c r="GW370" s="96"/>
      <c r="GX370" s="96"/>
      <c r="GY370" s="96"/>
      <c r="GZ370" s="96"/>
      <c r="HA370" s="96"/>
      <c r="HB370" s="96"/>
      <c r="HC370" s="96"/>
      <c r="HD370" s="96"/>
      <c r="HE370" s="96"/>
      <c r="HF370" s="96"/>
      <c r="HG370" s="96"/>
      <c r="HH370" s="96"/>
      <c r="HI370" s="96"/>
      <c r="HJ370" s="96"/>
      <c r="HK370" s="96"/>
      <c r="HL370" s="96"/>
      <c r="HM370" s="96"/>
      <c r="HN370" s="96"/>
      <c r="HO370" s="96"/>
      <c r="HP370" s="96"/>
      <c r="HQ370" s="96"/>
    </row>
    <row r="371" spans="1:225" s="95" customFormat="1">
      <c r="A371" s="104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  <c r="GP371" s="96"/>
      <c r="GQ371" s="96"/>
      <c r="GR371" s="96"/>
      <c r="GS371" s="96"/>
      <c r="GT371" s="96"/>
      <c r="GU371" s="96"/>
      <c r="GV371" s="96"/>
      <c r="GW371" s="96"/>
      <c r="GX371" s="96"/>
      <c r="GY371" s="96"/>
      <c r="GZ371" s="96"/>
      <c r="HA371" s="96"/>
      <c r="HB371" s="96"/>
      <c r="HC371" s="96"/>
      <c r="HD371" s="96"/>
      <c r="HE371" s="96"/>
      <c r="HF371" s="96"/>
      <c r="HG371" s="96"/>
      <c r="HH371" s="96"/>
      <c r="HI371" s="96"/>
      <c r="HJ371" s="96"/>
      <c r="HK371" s="96"/>
      <c r="HL371" s="96"/>
      <c r="HM371" s="96"/>
      <c r="HN371" s="96"/>
      <c r="HO371" s="96"/>
      <c r="HP371" s="96"/>
      <c r="HQ371" s="96"/>
    </row>
    <row r="372" spans="1:225" s="95" customFormat="1">
      <c r="A372" s="104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  <c r="GP372" s="96"/>
      <c r="GQ372" s="96"/>
      <c r="GR372" s="96"/>
      <c r="GS372" s="96"/>
      <c r="GT372" s="96"/>
      <c r="GU372" s="96"/>
      <c r="GV372" s="96"/>
      <c r="GW372" s="96"/>
      <c r="GX372" s="96"/>
      <c r="GY372" s="96"/>
      <c r="GZ372" s="96"/>
      <c r="HA372" s="96"/>
      <c r="HB372" s="96"/>
      <c r="HC372" s="96"/>
      <c r="HD372" s="96"/>
      <c r="HE372" s="96"/>
      <c r="HF372" s="96"/>
      <c r="HG372" s="96"/>
      <c r="HH372" s="96"/>
      <c r="HI372" s="96"/>
      <c r="HJ372" s="96"/>
      <c r="HK372" s="96"/>
      <c r="HL372" s="96"/>
      <c r="HM372" s="96"/>
      <c r="HN372" s="96"/>
      <c r="HO372" s="96"/>
      <c r="HP372" s="96"/>
      <c r="HQ372" s="96"/>
    </row>
    <row r="373" spans="1:225" s="95" customFormat="1">
      <c r="A373" s="104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  <c r="GP373" s="96"/>
      <c r="GQ373" s="96"/>
      <c r="GR373" s="96"/>
      <c r="GS373" s="96"/>
      <c r="GT373" s="96"/>
      <c r="GU373" s="96"/>
      <c r="GV373" s="96"/>
      <c r="GW373" s="96"/>
      <c r="GX373" s="96"/>
      <c r="GY373" s="96"/>
      <c r="GZ373" s="96"/>
      <c r="HA373" s="96"/>
      <c r="HB373" s="96"/>
      <c r="HC373" s="96"/>
      <c r="HD373" s="96"/>
      <c r="HE373" s="96"/>
      <c r="HF373" s="96"/>
      <c r="HG373" s="96"/>
      <c r="HH373" s="96"/>
      <c r="HI373" s="96"/>
      <c r="HJ373" s="96"/>
      <c r="HK373" s="96"/>
      <c r="HL373" s="96"/>
      <c r="HM373" s="96"/>
      <c r="HN373" s="96"/>
      <c r="HO373" s="96"/>
      <c r="HP373" s="96"/>
      <c r="HQ373" s="96"/>
    </row>
    <row r="374" spans="1:225" s="95" customFormat="1">
      <c r="A374" s="104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  <c r="GP374" s="96"/>
      <c r="GQ374" s="96"/>
      <c r="GR374" s="96"/>
      <c r="GS374" s="96"/>
      <c r="GT374" s="96"/>
      <c r="GU374" s="96"/>
      <c r="GV374" s="96"/>
      <c r="GW374" s="96"/>
      <c r="GX374" s="96"/>
      <c r="GY374" s="96"/>
      <c r="GZ374" s="96"/>
      <c r="HA374" s="96"/>
      <c r="HB374" s="96"/>
      <c r="HC374" s="96"/>
      <c r="HD374" s="96"/>
      <c r="HE374" s="96"/>
      <c r="HF374" s="96"/>
      <c r="HG374" s="96"/>
      <c r="HH374" s="96"/>
      <c r="HI374" s="96"/>
      <c r="HJ374" s="96"/>
      <c r="HK374" s="96"/>
      <c r="HL374" s="96"/>
      <c r="HM374" s="96"/>
      <c r="HN374" s="96"/>
      <c r="HO374" s="96"/>
      <c r="HP374" s="96"/>
      <c r="HQ374" s="96"/>
    </row>
    <row r="375" spans="1:225" s="95" customFormat="1">
      <c r="A375" s="104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  <c r="GP375" s="96"/>
      <c r="GQ375" s="96"/>
      <c r="GR375" s="96"/>
      <c r="GS375" s="96"/>
      <c r="GT375" s="96"/>
      <c r="GU375" s="96"/>
      <c r="GV375" s="96"/>
      <c r="GW375" s="96"/>
      <c r="GX375" s="96"/>
      <c r="GY375" s="96"/>
      <c r="GZ375" s="96"/>
      <c r="HA375" s="96"/>
      <c r="HB375" s="96"/>
      <c r="HC375" s="96"/>
      <c r="HD375" s="96"/>
      <c r="HE375" s="96"/>
      <c r="HF375" s="96"/>
      <c r="HG375" s="96"/>
      <c r="HH375" s="96"/>
      <c r="HI375" s="96"/>
      <c r="HJ375" s="96"/>
      <c r="HK375" s="96"/>
      <c r="HL375" s="96"/>
      <c r="HM375" s="96"/>
      <c r="HN375" s="96"/>
      <c r="HO375" s="96"/>
      <c r="HP375" s="96"/>
      <c r="HQ375" s="96"/>
    </row>
    <row r="376" spans="1:225" s="95" customFormat="1">
      <c r="A376" s="104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  <c r="GP376" s="96"/>
      <c r="GQ376" s="96"/>
      <c r="GR376" s="96"/>
      <c r="GS376" s="96"/>
      <c r="GT376" s="96"/>
      <c r="GU376" s="96"/>
      <c r="GV376" s="96"/>
      <c r="GW376" s="96"/>
      <c r="GX376" s="96"/>
      <c r="GY376" s="96"/>
      <c r="GZ376" s="96"/>
      <c r="HA376" s="96"/>
      <c r="HB376" s="96"/>
      <c r="HC376" s="96"/>
      <c r="HD376" s="96"/>
      <c r="HE376" s="96"/>
      <c r="HF376" s="96"/>
      <c r="HG376" s="96"/>
      <c r="HH376" s="96"/>
      <c r="HI376" s="96"/>
      <c r="HJ376" s="96"/>
      <c r="HK376" s="96"/>
      <c r="HL376" s="96"/>
      <c r="HM376" s="96"/>
      <c r="HN376" s="96"/>
      <c r="HO376" s="96"/>
      <c r="HP376" s="96"/>
      <c r="HQ376" s="96"/>
    </row>
    <row r="377" spans="1:225" s="95" customFormat="1">
      <c r="A377" s="104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  <c r="GP377" s="96"/>
      <c r="GQ377" s="96"/>
      <c r="GR377" s="96"/>
      <c r="GS377" s="96"/>
      <c r="GT377" s="96"/>
      <c r="GU377" s="96"/>
      <c r="GV377" s="96"/>
      <c r="GW377" s="96"/>
      <c r="GX377" s="96"/>
      <c r="GY377" s="96"/>
      <c r="GZ377" s="96"/>
      <c r="HA377" s="96"/>
      <c r="HB377" s="96"/>
      <c r="HC377" s="96"/>
      <c r="HD377" s="96"/>
      <c r="HE377" s="96"/>
      <c r="HF377" s="96"/>
      <c r="HG377" s="96"/>
      <c r="HH377" s="96"/>
      <c r="HI377" s="96"/>
      <c r="HJ377" s="96"/>
      <c r="HK377" s="96"/>
      <c r="HL377" s="96"/>
      <c r="HM377" s="96"/>
      <c r="HN377" s="96"/>
      <c r="HO377" s="96"/>
      <c r="HP377" s="96"/>
      <c r="HQ377" s="96"/>
    </row>
    <row r="378" spans="1:225" s="95" customFormat="1">
      <c r="A378" s="104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  <c r="GP378" s="96"/>
      <c r="GQ378" s="96"/>
      <c r="GR378" s="96"/>
      <c r="GS378" s="96"/>
      <c r="GT378" s="96"/>
      <c r="GU378" s="96"/>
      <c r="GV378" s="96"/>
      <c r="GW378" s="96"/>
      <c r="GX378" s="96"/>
      <c r="GY378" s="96"/>
      <c r="GZ378" s="96"/>
      <c r="HA378" s="96"/>
      <c r="HB378" s="96"/>
      <c r="HC378" s="96"/>
      <c r="HD378" s="96"/>
      <c r="HE378" s="96"/>
      <c r="HF378" s="96"/>
      <c r="HG378" s="96"/>
      <c r="HH378" s="96"/>
      <c r="HI378" s="96"/>
      <c r="HJ378" s="96"/>
      <c r="HK378" s="96"/>
      <c r="HL378" s="96"/>
      <c r="HM378" s="96"/>
      <c r="HN378" s="96"/>
      <c r="HO378" s="96"/>
      <c r="HP378" s="96"/>
      <c r="HQ378" s="96"/>
    </row>
    <row r="379" spans="1:225" s="95" customFormat="1">
      <c r="A379" s="104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  <c r="GP379" s="96"/>
      <c r="GQ379" s="96"/>
      <c r="GR379" s="96"/>
      <c r="GS379" s="96"/>
      <c r="GT379" s="96"/>
      <c r="GU379" s="96"/>
      <c r="GV379" s="96"/>
      <c r="GW379" s="96"/>
      <c r="GX379" s="96"/>
      <c r="GY379" s="96"/>
      <c r="GZ379" s="96"/>
      <c r="HA379" s="96"/>
      <c r="HB379" s="96"/>
      <c r="HC379" s="96"/>
      <c r="HD379" s="96"/>
      <c r="HE379" s="96"/>
      <c r="HF379" s="96"/>
      <c r="HG379" s="96"/>
      <c r="HH379" s="96"/>
      <c r="HI379" s="96"/>
      <c r="HJ379" s="96"/>
      <c r="HK379" s="96"/>
      <c r="HL379" s="96"/>
      <c r="HM379" s="96"/>
      <c r="HN379" s="96"/>
      <c r="HO379" s="96"/>
      <c r="HP379" s="96"/>
      <c r="HQ379" s="96"/>
    </row>
    <row r="380" spans="1:225" s="95" customFormat="1">
      <c r="A380" s="104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  <c r="GP380" s="96"/>
      <c r="GQ380" s="96"/>
      <c r="GR380" s="96"/>
      <c r="GS380" s="96"/>
      <c r="GT380" s="96"/>
      <c r="GU380" s="96"/>
      <c r="GV380" s="96"/>
      <c r="GW380" s="96"/>
      <c r="GX380" s="96"/>
      <c r="GY380" s="96"/>
      <c r="GZ380" s="96"/>
      <c r="HA380" s="96"/>
      <c r="HB380" s="96"/>
      <c r="HC380" s="96"/>
      <c r="HD380" s="96"/>
      <c r="HE380" s="96"/>
      <c r="HF380" s="96"/>
      <c r="HG380" s="96"/>
      <c r="HH380" s="96"/>
      <c r="HI380" s="96"/>
      <c r="HJ380" s="96"/>
      <c r="HK380" s="96"/>
      <c r="HL380" s="96"/>
      <c r="HM380" s="96"/>
      <c r="HN380" s="96"/>
      <c r="HO380" s="96"/>
      <c r="HP380" s="96"/>
      <c r="HQ380" s="96"/>
    </row>
    <row r="381" spans="1:225" s="95" customFormat="1">
      <c r="A381" s="104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  <c r="GP381" s="96"/>
      <c r="GQ381" s="96"/>
      <c r="GR381" s="96"/>
      <c r="GS381" s="96"/>
      <c r="GT381" s="96"/>
      <c r="GU381" s="96"/>
      <c r="GV381" s="96"/>
      <c r="GW381" s="96"/>
      <c r="GX381" s="96"/>
      <c r="GY381" s="96"/>
      <c r="GZ381" s="96"/>
      <c r="HA381" s="96"/>
      <c r="HB381" s="96"/>
      <c r="HC381" s="96"/>
      <c r="HD381" s="96"/>
      <c r="HE381" s="96"/>
      <c r="HF381" s="96"/>
      <c r="HG381" s="96"/>
      <c r="HH381" s="96"/>
      <c r="HI381" s="96"/>
      <c r="HJ381" s="96"/>
      <c r="HK381" s="96"/>
      <c r="HL381" s="96"/>
      <c r="HM381" s="96"/>
      <c r="HN381" s="96"/>
      <c r="HO381" s="96"/>
      <c r="HP381" s="96"/>
      <c r="HQ381" s="96"/>
    </row>
    <row r="382" spans="1:225" s="95" customFormat="1">
      <c r="A382" s="104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  <c r="GP382" s="96"/>
      <c r="GQ382" s="96"/>
      <c r="GR382" s="96"/>
      <c r="GS382" s="96"/>
      <c r="GT382" s="96"/>
      <c r="GU382" s="96"/>
      <c r="GV382" s="96"/>
      <c r="GW382" s="96"/>
      <c r="GX382" s="96"/>
      <c r="GY382" s="96"/>
      <c r="GZ382" s="96"/>
      <c r="HA382" s="96"/>
      <c r="HB382" s="96"/>
      <c r="HC382" s="96"/>
      <c r="HD382" s="96"/>
      <c r="HE382" s="96"/>
      <c r="HF382" s="96"/>
      <c r="HG382" s="96"/>
      <c r="HH382" s="96"/>
      <c r="HI382" s="96"/>
      <c r="HJ382" s="96"/>
      <c r="HK382" s="96"/>
      <c r="HL382" s="96"/>
      <c r="HM382" s="96"/>
      <c r="HN382" s="96"/>
      <c r="HO382" s="96"/>
      <c r="HP382" s="96"/>
      <c r="HQ382" s="96"/>
    </row>
    <row r="383" spans="1:225" s="95" customFormat="1">
      <c r="A383" s="104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  <c r="GP383" s="96"/>
      <c r="GQ383" s="96"/>
      <c r="GR383" s="96"/>
      <c r="GS383" s="96"/>
      <c r="GT383" s="96"/>
      <c r="GU383" s="96"/>
      <c r="GV383" s="96"/>
      <c r="GW383" s="96"/>
      <c r="GX383" s="96"/>
      <c r="GY383" s="96"/>
      <c r="GZ383" s="96"/>
      <c r="HA383" s="96"/>
      <c r="HB383" s="96"/>
      <c r="HC383" s="96"/>
      <c r="HD383" s="96"/>
      <c r="HE383" s="96"/>
      <c r="HF383" s="96"/>
      <c r="HG383" s="96"/>
      <c r="HH383" s="96"/>
      <c r="HI383" s="96"/>
      <c r="HJ383" s="96"/>
      <c r="HK383" s="96"/>
      <c r="HL383" s="96"/>
      <c r="HM383" s="96"/>
      <c r="HN383" s="96"/>
      <c r="HO383" s="96"/>
      <c r="HP383" s="96"/>
      <c r="HQ383" s="96"/>
    </row>
    <row r="384" spans="1:225" s="95" customFormat="1">
      <c r="A384" s="104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  <c r="GP384" s="96"/>
      <c r="GQ384" s="96"/>
      <c r="GR384" s="96"/>
      <c r="GS384" s="96"/>
      <c r="GT384" s="96"/>
      <c r="GU384" s="96"/>
      <c r="GV384" s="96"/>
      <c r="GW384" s="96"/>
      <c r="GX384" s="96"/>
      <c r="GY384" s="96"/>
      <c r="GZ384" s="96"/>
      <c r="HA384" s="96"/>
      <c r="HB384" s="96"/>
      <c r="HC384" s="96"/>
      <c r="HD384" s="96"/>
      <c r="HE384" s="96"/>
      <c r="HF384" s="96"/>
      <c r="HG384" s="96"/>
      <c r="HH384" s="96"/>
      <c r="HI384" s="96"/>
      <c r="HJ384" s="96"/>
      <c r="HK384" s="96"/>
      <c r="HL384" s="96"/>
      <c r="HM384" s="96"/>
      <c r="HN384" s="96"/>
      <c r="HO384" s="96"/>
      <c r="HP384" s="96"/>
      <c r="HQ384" s="96"/>
    </row>
    <row r="385" spans="1:225" s="95" customFormat="1">
      <c r="A385" s="104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  <c r="GP385" s="96"/>
      <c r="GQ385" s="96"/>
      <c r="GR385" s="96"/>
      <c r="GS385" s="96"/>
      <c r="GT385" s="96"/>
      <c r="GU385" s="96"/>
      <c r="GV385" s="96"/>
      <c r="GW385" s="96"/>
      <c r="GX385" s="96"/>
      <c r="GY385" s="96"/>
      <c r="GZ385" s="96"/>
      <c r="HA385" s="96"/>
      <c r="HB385" s="96"/>
      <c r="HC385" s="96"/>
      <c r="HD385" s="96"/>
      <c r="HE385" s="96"/>
      <c r="HF385" s="96"/>
      <c r="HG385" s="96"/>
      <c r="HH385" s="96"/>
      <c r="HI385" s="96"/>
      <c r="HJ385" s="96"/>
      <c r="HK385" s="96"/>
      <c r="HL385" s="96"/>
      <c r="HM385" s="96"/>
      <c r="HN385" s="96"/>
      <c r="HO385" s="96"/>
      <c r="HP385" s="96"/>
      <c r="HQ385" s="96"/>
    </row>
    <row r="386" spans="1:225" s="95" customFormat="1">
      <c r="A386" s="104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  <c r="GP386" s="96"/>
      <c r="GQ386" s="96"/>
      <c r="GR386" s="96"/>
      <c r="GS386" s="96"/>
      <c r="GT386" s="96"/>
      <c r="GU386" s="96"/>
      <c r="GV386" s="96"/>
      <c r="GW386" s="96"/>
      <c r="GX386" s="96"/>
      <c r="GY386" s="96"/>
      <c r="GZ386" s="96"/>
      <c r="HA386" s="96"/>
      <c r="HB386" s="96"/>
      <c r="HC386" s="96"/>
      <c r="HD386" s="96"/>
      <c r="HE386" s="96"/>
      <c r="HF386" s="96"/>
      <c r="HG386" s="96"/>
      <c r="HH386" s="96"/>
      <c r="HI386" s="96"/>
      <c r="HJ386" s="96"/>
      <c r="HK386" s="96"/>
      <c r="HL386" s="96"/>
      <c r="HM386" s="96"/>
      <c r="HN386" s="96"/>
      <c r="HO386" s="96"/>
      <c r="HP386" s="96"/>
      <c r="HQ386" s="96"/>
    </row>
    <row r="387" spans="1:225" s="95" customFormat="1">
      <c r="A387" s="104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  <c r="GP387" s="96"/>
      <c r="GQ387" s="96"/>
      <c r="GR387" s="96"/>
      <c r="GS387" s="96"/>
      <c r="GT387" s="96"/>
      <c r="GU387" s="96"/>
      <c r="GV387" s="96"/>
      <c r="GW387" s="96"/>
      <c r="GX387" s="96"/>
      <c r="GY387" s="96"/>
      <c r="GZ387" s="96"/>
      <c r="HA387" s="96"/>
      <c r="HB387" s="96"/>
      <c r="HC387" s="96"/>
      <c r="HD387" s="96"/>
      <c r="HE387" s="96"/>
      <c r="HF387" s="96"/>
      <c r="HG387" s="96"/>
      <c r="HH387" s="96"/>
      <c r="HI387" s="96"/>
      <c r="HJ387" s="96"/>
      <c r="HK387" s="96"/>
      <c r="HL387" s="96"/>
      <c r="HM387" s="96"/>
      <c r="HN387" s="96"/>
      <c r="HO387" s="96"/>
      <c r="HP387" s="96"/>
      <c r="HQ387" s="96"/>
    </row>
    <row r="388" spans="1:225" s="95" customFormat="1">
      <c r="A388" s="104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  <c r="GP388" s="96"/>
      <c r="GQ388" s="96"/>
      <c r="GR388" s="96"/>
      <c r="GS388" s="96"/>
      <c r="GT388" s="96"/>
      <c r="GU388" s="96"/>
      <c r="GV388" s="96"/>
      <c r="GW388" s="96"/>
      <c r="GX388" s="96"/>
      <c r="GY388" s="96"/>
      <c r="GZ388" s="96"/>
      <c r="HA388" s="96"/>
      <c r="HB388" s="96"/>
      <c r="HC388" s="96"/>
      <c r="HD388" s="96"/>
      <c r="HE388" s="96"/>
      <c r="HF388" s="96"/>
      <c r="HG388" s="96"/>
      <c r="HH388" s="96"/>
      <c r="HI388" s="96"/>
      <c r="HJ388" s="96"/>
      <c r="HK388" s="96"/>
      <c r="HL388" s="96"/>
      <c r="HM388" s="96"/>
      <c r="HN388" s="96"/>
      <c r="HO388" s="96"/>
      <c r="HP388" s="96"/>
      <c r="HQ388" s="96"/>
    </row>
    <row r="389" spans="1:225" s="95" customFormat="1">
      <c r="A389" s="104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  <c r="GP389" s="96"/>
      <c r="GQ389" s="96"/>
      <c r="GR389" s="96"/>
      <c r="GS389" s="96"/>
      <c r="GT389" s="96"/>
      <c r="GU389" s="96"/>
      <c r="GV389" s="96"/>
      <c r="GW389" s="96"/>
      <c r="GX389" s="96"/>
      <c r="GY389" s="96"/>
      <c r="GZ389" s="96"/>
      <c r="HA389" s="96"/>
      <c r="HB389" s="96"/>
      <c r="HC389" s="96"/>
      <c r="HD389" s="96"/>
      <c r="HE389" s="96"/>
      <c r="HF389" s="96"/>
      <c r="HG389" s="96"/>
      <c r="HH389" s="96"/>
      <c r="HI389" s="96"/>
      <c r="HJ389" s="96"/>
      <c r="HK389" s="96"/>
      <c r="HL389" s="96"/>
      <c r="HM389" s="96"/>
      <c r="HN389" s="96"/>
      <c r="HO389" s="96"/>
      <c r="HP389" s="96"/>
      <c r="HQ389" s="96"/>
    </row>
    <row r="390" spans="1:225" s="95" customFormat="1">
      <c r="A390" s="104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  <c r="GP390" s="96"/>
      <c r="GQ390" s="96"/>
      <c r="GR390" s="96"/>
      <c r="GS390" s="96"/>
      <c r="GT390" s="96"/>
      <c r="GU390" s="96"/>
      <c r="GV390" s="96"/>
      <c r="GW390" s="96"/>
      <c r="GX390" s="96"/>
      <c r="GY390" s="96"/>
      <c r="GZ390" s="96"/>
      <c r="HA390" s="96"/>
      <c r="HB390" s="96"/>
      <c r="HC390" s="96"/>
      <c r="HD390" s="96"/>
      <c r="HE390" s="96"/>
      <c r="HF390" s="96"/>
      <c r="HG390" s="96"/>
      <c r="HH390" s="96"/>
      <c r="HI390" s="96"/>
      <c r="HJ390" s="96"/>
      <c r="HK390" s="96"/>
      <c r="HL390" s="96"/>
      <c r="HM390" s="96"/>
      <c r="HN390" s="96"/>
      <c r="HO390" s="96"/>
      <c r="HP390" s="96"/>
      <c r="HQ390" s="96"/>
    </row>
    <row r="391" spans="1:225" s="95" customFormat="1">
      <c r="A391" s="104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  <c r="GP391" s="96"/>
      <c r="GQ391" s="96"/>
      <c r="GR391" s="96"/>
      <c r="GS391" s="96"/>
      <c r="GT391" s="96"/>
      <c r="GU391" s="96"/>
      <c r="GV391" s="96"/>
      <c r="GW391" s="96"/>
      <c r="GX391" s="96"/>
      <c r="GY391" s="96"/>
      <c r="GZ391" s="96"/>
      <c r="HA391" s="96"/>
      <c r="HB391" s="96"/>
      <c r="HC391" s="96"/>
      <c r="HD391" s="96"/>
      <c r="HE391" s="96"/>
      <c r="HF391" s="96"/>
      <c r="HG391" s="96"/>
      <c r="HH391" s="96"/>
      <c r="HI391" s="96"/>
      <c r="HJ391" s="96"/>
      <c r="HK391" s="96"/>
      <c r="HL391" s="96"/>
      <c r="HM391" s="96"/>
      <c r="HN391" s="96"/>
      <c r="HO391" s="96"/>
      <c r="HP391" s="96"/>
      <c r="HQ391" s="96"/>
    </row>
    <row r="392" spans="1:225" s="95" customFormat="1">
      <c r="A392" s="104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  <c r="GP392" s="96"/>
      <c r="GQ392" s="96"/>
      <c r="GR392" s="96"/>
      <c r="GS392" s="96"/>
      <c r="GT392" s="96"/>
      <c r="GU392" s="96"/>
      <c r="GV392" s="96"/>
      <c r="GW392" s="96"/>
      <c r="GX392" s="96"/>
      <c r="GY392" s="96"/>
      <c r="GZ392" s="96"/>
      <c r="HA392" s="96"/>
      <c r="HB392" s="96"/>
      <c r="HC392" s="96"/>
      <c r="HD392" s="96"/>
      <c r="HE392" s="96"/>
      <c r="HF392" s="96"/>
      <c r="HG392" s="96"/>
      <c r="HH392" s="96"/>
      <c r="HI392" s="96"/>
      <c r="HJ392" s="96"/>
      <c r="HK392" s="96"/>
      <c r="HL392" s="96"/>
      <c r="HM392" s="96"/>
      <c r="HN392" s="96"/>
      <c r="HO392" s="96"/>
      <c r="HP392" s="96"/>
      <c r="HQ392" s="96"/>
    </row>
    <row r="393" spans="1:225" s="95" customFormat="1">
      <c r="A393" s="104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  <c r="GP393" s="96"/>
      <c r="GQ393" s="96"/>
      <c r="GR393" s="96"/>
      <c r="GS393" s="96"/>
      <c r="GT393" s="96"/>
      <c r="GU393" s="96"/>
      <c r="GV393" s="96"/>
      <c r="GW393" s="96"/>
      <c r="GX393" s="96"/>
      <c r="GY393" s="96"/>
      <c r="GZ393" s="96"/>
      <c r="HA393" s="96"/>
      <c r="HB393" s="96"/>
      <c r="HC393" s="96"/>
      <c r="HD393" s="96"/>
      <c r="HE393" s="96"/>
      <c r="HF393" s="96"/>
      <c r="HG393" s="96"/>
      <c r="HH393" s="96"/>
      <c r="HI393" s="96"/>
      <c r="HJ393" s="96"/>
      <c r="HK393" s="96"/>
      <c r="HL393" s="96"/>
      <c r="HM393" s="96"/>
      <c r="HN393" s="96"/>
      <c r="HO393" s="96"/>
      <c r="HP393" s="96"/>
      <c r="HQ393" s="96"/>
    </row>
    <row r="394" spans="1:225" s="95" customFormat="1">
      <c r="A394" s="104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  <c r="GP394" s="96"/>
      <c r="GQ394" s="96"/>
      <c r="GR394" s="96"/>
      <c r="GS394" s="96"/>
      <c r="GT394" s="96"/>
      <c r="GU394" s="96"/>
      <c r="GV394" s="96"/>
      <c r="GW394" s="96"/>
      <c r="GX394" s="96"/>
      <c r="GY394" s="96"/>
      <c r="GZ394" s="96"/>
      <c r="HA394" s="96"/>
      <c r="HB394" s="96"/>
      <c r="HC394" s="96"/>
      <c r="HD394" s="96"/>
      <c r="HE394" s="96"/>
      <c r="HF394" s="96"/>
      <c r="HG394" s="96"/>
      <c r="HH394" s="96"/>
      <c r="HI394" s="96"/>
      <c r="HJ394" s="96"/>
      <c r="HK394" s="96"/>
      <c r="HL394" s="96"/>
      <c r="HM394" s="96"/>
      <c r="HN394" s="96"/>
      <c r="HO394" s="96"/>
      <c r="HP394" s="96"/>
      <c r="HQ394" s="96"/>
    </row>
    <row r="395" spans="1:225" s="95" customFormat="1">
      <c r="A395" s="104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  <c r="GP395" s="96"/>
      <c r="GQ395" s="96"/>
      <c r="GR395" s="96"/>
      <c r="GS395" s="96"/>
      <c r="GT395" s="96"/>
      <c r="GU395" s="96"/>
      <c r="GV395" s="96"/>
      <c r="GW395" s="96"/>
      <c r="GX395" s="96"/>
      <c r="GY395" s="96"/>
      <c r="GZ395" s="96"/>
      <c r="HA395" s="96"/>
      <c r="HB395" s="96"/>
      <c r="HC395" s="96"/>
      <c r="HD395" s="96"/>
      <c r="HE395" s="96"/>
      <c r="HF395" s="96"/>
      <c r="HG395" s="96"/>
      <c r="HH395" s="96"/>
      <c r="HI395" s="96"/>
      <c r="HJ395" s="96"/>
      <c r="HK395" s="96"/>
      <c r="HL395" s="96"/>
      <c r="HM395" s="96"/>
      <c r="HN395" s="96"/>
      <c r="HO395" s="96"/>
      <c r="HP395" s="96"/>
      <c r="HQ395" s="96"/>
    </row>
    <row r="396" spans="1:225" s="95" customFormat="1">
      <c r="A396" s="104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  <c r="GP396" s="96"/>
      <c r="GQ396" s="96"/>
      <c r="GR396" s="96"/>
      <c r="GS396" s="96"/>
      <c r="GT396" s="96"/>
      <c r="GU396" s="96"/>
      <c r="GV396" s="96"/>
      <c r="GW396" s="96"/>
      <c r="GX396" s="96"/>
      <c r="GY396" s="96"/>
      <c r="GZ396" s="96"/>
      <c r="HA396" s="96"/>
      <c r="HB396" s="96"/>
      <c r="HC396" s="96"/>
      <c r="HD396" s="96"/>
      <c r="HE396" s="96"/>
      <c r="HF396" s="96"/>
      <c r="HG396" s="96"/>
      <c r="HH396" s="96"/>
      <c r="HI396" s="96"/>
      <c r="HJ396" s="96"/>
      <c r="HK396" s="96"/>
      <c r="HL396" s="96"/>
      <c r="HM396" s="96"/>
      <c r="HN396" s="96"/>
      <c r="HO396" s="96"/>
      <c r="HP396" s="96"/>
      <c r="HQ396" s="96"/>
    </row>
    <row r="397" spans="1:225" s="95" customFormat="1">
      <c r="A397" s="104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  <c r="GP397" s="96"/>
      <c r="GQ397" s="96"/>
      <c r="GR397" s="96"/>
      <c r="GS397" s="96"/>
      <c r="GT397" s="96"/>
      <c r="GU397" s="96"/>
      <c r="GV397" s="96"/>
      <c r="GW397" s="96"/>
      <c r="GX397" s="96"/>
      <c r="GY397" s="96"/>
      <c r="GZ397" s="96"/>
      <c r="HA397" s="96"/>
      <c r="HB397" s="96"/>
      <c r="HC397" s="96"/>
      <c r="HD397" s="96"/>
      <c r="HE397" s="96"/>
      <c r="HF397" s="96"/>
      <c r="HG397" s="96"/>
      <c r="HH397" s="96"/>
      <c r="HI397" s="96"/>
      <c r="HJ397" s="96"/>
      <c r="HK397" s="96"/>
      <c r="HL397" s="96"/>
      <c r="HM397" s="96"/>
      <c r="HN397" s="96"/>
      <c r="HO397" s="96"/>
      <c r="HP397" s="96"/>
      <c r="HQ397" s="96"/>
    </row>
    <row r="398" spans="1:225" s="95" customFormat="1">
      <c r="A398" s="104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  <c r="GP398" s="96"/>
      <c r="GQ398" s="96"/>
      <c r="GR398" s="96"/>
      <c r="GS398" s="96"/>
      <c r="GT398" s="96"/>
      <c r="GU398" s="96"/>
      <c r="GV398" s="96"/>
      <c r="GW398" s="96"/>
      <c r="GX398" s="96"/>
      <c r="GY398" s="96"/>
      <c r="GZ398" s="96"/>
      <c r="HA398" s="96"/>
      <c r="HB398" s="96"/>
      <c r="HC398" s="96"/>
      <c r="HD398" s="96"/>
      <c r="HE398" s="96"/>
      <c r="HF398" s="96"/>
      <c r="HG398" s="96"/>
      <c r="HH398" s="96"/>
      <c r="HI398" s="96"/>
      <c r="HJ398" s="96"/>
      <c r="HK398" s="96"/>
      <c r="HL398" s="96"/>
      <c r="HM398" s="96"/>
      <c r="HN398" s="96"/>
      <c r="HO398" s="96"/>
      <c r="HP398" s="96"/>
      <c r="HQ398" s="96"/>
    </row>
    <row r="399" spans="1:225" s="95" customFormat="1">
      <c r="A399" s="104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  <c r="GP399" s="96"/>
      <c r="GQ399" s="96"/>
      <c r="GR399" s="96"/>
      <c r="GS399" s="96"/>
      <c r="GT399" s="96"/>
      <c r="GU399" s="96"/>
      <c r="GV399" s="96"/>
      <c r="GW399" s="96"/>
      <c r="GX399" s="96"/>
      <c r="GY399" s="96"/>
      <c r="GZ399" s="96"/>
      <c r="HA399" s="96"/>
      <c r="HB399" s="96"/>
      <c r="HC399" s="96"/>
      <c r="HD399" s="96"/>
      <c r="HE399" s="96"/>
      <c r="HF399" s="96"/>
      <c r="HG399" s="96"/>
      <c r="HH399" s="96"/>
      <c r="HI399" s="96"/>
      <c r="HJ399" s="96"/>
      <c r="HK399" s="96"/>
      <c r="HL399" s="96"/>
      <c r="HM399" s="96"/>
      <c r="HN399" s="96"/>
      <c r="HO399" s="96"/>
      <c r="HP399" s="96"/>
      <c r="HQ399" s="96"/>
    </row>
    <row r="400" spans="1:225" s="95" customFormat="1">
      <c r="A400" s="104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  <c r="GP400" s="96"/>
      <c r="GQ400" s="96"/>
      <c r="GR400" s="96"/>
      <c r="GS400" s="96"/>
      <c r="GT400" s="96"/>
      <c r="GU400" s="96"/>
      <c r="GV400" s="96"/>
      <c r="GW400" s="96"/>
      <c r="GX400" s="96"/>
      <c r="GY400" s="96"/>
      <c r="GZ400" s="96"/>
      <c r="HA400" s="96"/>
      <c r="HB400" s="96"/>
      <c r="HC400" s="96"/>
      <c r="HD400" s="96"/>
      <c r="HE400" s="96"/>
      <c r="HF400" s="96"/>
      <c r="HG400" s="96"/>
      <c r="HH400" s="96"/>
      <c r="HI400" s="96"/>
      <c r="HJ400" s="96"/>
      <c r="HK400" s="96"/>
      <c r="HL400" s="96"/>
      <c r="HM400" s="96"/>
      <c r="HN400" s="96"/>
      <c r="HO400" s="96"/>
      <c r="HP400" s="96"/>
      <c r="HQ400" s="96"/>
    </row>
    <row r="401" spans="1:225" s="95" customFormat="1">
      <c r="A401" s="104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  <c r="GP401" s="96"/>
      <c r="GQ401" s="96"/>
      <c r="GR401" s="96"/>
      <c r="GS401" s="96"/>
      <c r="GT401" s="96"/>
      <c r="GU401" s="96"/>
      <c r="GV401" s="96"/>
      <c r="GW401" s="96"/>
      <c r="GX401" s="96"/>
      <c r="GY401" s="96"/>
      <c r="GZ401" s="96"/>
      <c r="HA401" s="96"/>
      <c r="HB401" s="96"/>
      <c r="HC401" s="96"/>
      <c r="HD401" s="96"/>
      <c r="HE401" s="96"/>
      <c r="HF401" s="96"/>
      <c r="HG401" s="96"/>
      <c r="HH401" s="96"/>
      <c r="HI401" s="96"/>
      <c r="HJ401" s="96"/>
      <c r="HK401" s="96"/>
      <c r="HL401" s="96"/>
      <c r="HM401" s="96"/>
      <c r="HN401" s="96"/>
      <c r="HO401" s="96"/>
      <c r="HP401" s="96"/>
      <c r="HQ401" s="96"/>
    </row>
    <row r="402" spans="1:225" s="95" customFormat="1">
      <c r="A402" s="104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  <c r="GP402" s="96"/>
      <c r="GQ402" s="96"/>
      <c r="GR402" s="96"/>
      <c r="GS402" s="96"/>
      <c r="GT402" s="96"/>
      <c r="GU402" s="96"/>
      <c r="GV402" s="96"/>
      <c r="GW402" s="96"/>
      <c r="GX402" s="96"/>
      <c r="GY402" s="96"/>
      <c r="GZ402" s="96"/>
      <c r="HA402" s="96"/>
      <c r="HB402" s="96"/>
      <c r="HC402" s="96"/>
      <c r="HD402" s="96"/>
      <c r="HE402" s="96"/>
      <c r="HF402" s="96"/>
      <c r="HG402" s="96"/>
      <c r="HH402" s="96"/>
      <c r="HI402" s="96"/>
      <c r="HJ402" s="96"/>
      <c r="HK402" s="96"/>
      <c r="HL402" s="96"/>
      <c r="HM402" s="96"/>
      <c r="HN402" s="96"/>
      <c r="HO402" s="96"/>
      <c r="HP402" s="96"/>
      <c r="HQ402" s="96"/>
    </row>
    <row r="403" spans="1:225" s="95" customFormat="1">
      <c r="A403" s="104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  <c r="GP403" s="96"/>
      <c r="GQ403" s="96"/>
      <c r="GR403" s="96"/>
      <c r="GS403" s="96"/>
      <c r="GT403" s="96"/>
      <c r="GU403" s="96"/>
      <c r="GV403" s="96"/>
      <c r="GW403" s="96"/>
      <c r="GX403" s="96"/>
      <c r="GY403" s="96"/>
      <c r="GZ403" s="96"/>
      <c r="HA403" s="96"/>
      <c r="HB403" s="96"/>
      <c r="HC403" s="96"/>
      <c r="HD403" s="96"/>
      <c r="HE403" s="96"/>
      <c r="HF403" s="96"/>
      <c r="HG403" s="96"/>
      <c r="HH403" s="96"/>
      <c r="HI403" s="96"/>
      <c r="HJ403" s="96"/>
      <c r="HK403" s="96"/>
      <c r="HL403" s="96"/>
      <c r="HM403" s="96"/>
      <c r="HN403" s="96"/>
      <c r="HO403" s="96"/>
      <c r="HP403" s="96"/>
      <c r="HQ403" s="96"/>
    </row>
    <row r="404" spans="1:225" s="95" customFormat="1">
      <c r="A404" s="104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  <c r="GP404" s="96"/>
      <c r="GQ404" s="96"/>
      <c r="GR404" s="96"/>
      <c r="GS404" s="96"/>
      <c r="GT404" s="96"/>
      <c r="GU404" s="96"/>
      <c r="GV404" s="96"/>
      <c r="GW404" s="96"/>
      <c r="GX404" s="96"/>
      <c r="GY404" s="96"/>
      <c r="GZ404" s="96"/>
      <c r="HA404" s="96"/>
      <c r="HB404" s="96"/>
      <c r="HC404" s="96"/>
      <c r="HD404" s="96"/>
      <c r="HE404" s="96"/>
      <c r="HF404" s="96"/>
      <c r="HG404" s="96"/>
      <c r="HH404" s="96"/>
      <c r="HI404" s="96"/>
      <c r="HJ404" s="96"/>
      <c r="HK404" s="96"/>
      <c r="HL404" s="96"/>
      <c r="HM404" s="96"/>
      <c r="HN404" s="96"/>
      <c r="HO404" s="96"/>
      <c r="HP404" s="96"/>
      <c r="HQ404" s="96"/>
    </row>
    <row r="405" spans="1:225" s="95" customFormat="1">
      <c r="A405" s="104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  <c r="GP405" s="96"/>
      <c r="GQ405" s="96"/>
      <c r="GR405" s="96"/>
      <c r="GS405" s="96"/>
      <c r="GT405" s="96"/>
      <c r="GU405" s="96"/>
      <c r="GV405" s="96"/>
      <c r="GW405" s="96"/>
      <c r="GX405" s="96"/>
      <c r="GY405" s="96"/>
      <c r="GZ405" s="96"/>
      <c r="HA405" s="96"/>
      <c r="HB405" s="96"/>
      <c r="HC405" s="96"/>
      <c r="HD405" s="96"/>
      <c r="HE405" s="96"/>
      <c r="HF405" s="96"/>
      <c r="HG405" s="96"/>
      <c r="HH405" s="96"/>
      <c r="HI405" s="96"/>
      <c r="HJ405" s="96"/>
      <c r="HK405" s="96"/>
      <c r="HL405" s="96"/>
      <c r="HM405" s="96"/>
      <c r="HN405" s="96"/>
      <c r="HO405" s="96"/>
      <c r="HP405" s="96"/>
      <c r="HQ405" s="96"/>
    </row>
    <row r="406" spans="1:225" s="95" customFormat="1">
      <c r="A406" s="104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  <c r="GP406" s="96"/>
      <c r="GQ406" s="96"/>
      <c r="GR406" s="96"/>
      <c r="GS406" s="96"/>
      <c r="GT406" s="96"/>
      <c r="GU406" s="96"/>
      <c r="GV406" s="96"/>
      <c r="GW406" s="96"/>
      <c r="GX406" s="96"/>
      <c r="GY406" s="96"/>
      <c r="GZ406" s="96"/>
      <c r="HA406" s="96"/>
      <c r="HB406" s="96"/>
      <c r="HC406" s="96"/>
      <c r="HD406" s="96"/>
      <c r="HE406" s="96"/>
      <c r="HF406" s="96"/>
      <c r="HG406" s="96"/>
      <c r="HH406" s="96"/>
      <c r="HI406" s="96"/>
      <c r="HJ406" s="96"/>
      <c r="HK406" s="96"/>
      <c r="HL406" s="96"/>
      <c r="HM406" s="96"/>
      <c r="HN406" s="96"/>
      <c r="HO406" s="96"/>
      <c r="HP406" s="96"/>
      <c r="HQ406" s="96"/>
    </row>
    <row r="407" spans="1:225" s="95" customFormat="1">
      <c r="A407" s="104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  <c r="GP407" s="96"/>
      <c r="GQ407" s="96"/>
      <c r="GR407" s="96"/>
      <c r="GS407" s="96"/>
      <c r="GT407" s="96"/>
      <c r="GU407" s="96"/>
      <c r="GV407" s="96"/>
      <c r="GW407" s="96"/>
      <c r="GX407" s="96"/>
      <c r="GY407" s="96"/>
      <c r="GZ407" s="96"/>
      <c r="HA407" s="96"/>
      <c r="HB407" s="96"/>
      <c r="HC407" s="96"/>
      <c r="HD407" s="96"/>
      <c r="HE407" s="96"/>
      <c r="HF407" s="96"/>
      <c r="HG407" s="96"/>
      <c r="HH407" s="96"/>
      <c r="HI407" s="96"/>
      <c r="HJ407" s="96"/>
      <c r="HK407" s="96"/>
      <c r="HL407" s="96"/>
      <c r="HM407" s="96"/>
      <c r="HN407" s="96"/>
      <c r="HO407" s="96"/>
      <c r="HP407" s="96"/>
      <c r="HQ407" s="96"/>
    </row>
    <row r="408" spans="1:225" s="95" customFormat="1">
      <c r="A408" s="104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  <c r="GP408" s="96"/>
      <c r="GQ408" s="96"/>
      <c r="GR408" s="96"/>
      <c r="GS408" s="96"/>
      <c r="GT408" s="96"/>
      <c r="GU408" s="96"/>
      <c r="GV408" s="96"/>
      <c r="GW408" s="96"/>
      <c r="GX408" s="96"/>
      <c r="GY408" s="96"/>
      <c r="GZ408" s="96"/>
      <c r="HA408" s="96"/>
      <c r="HB408" s="96"/>
      <c r="HC408" s="96"/>
      <c r="HD408" s="96"/>
      <c r="HE408" s="96"/>
      <c r="HF408" s="96"/>
      <c r="HG408" s="96"/>
      <c r="HH408" s="96"/>
      <c r="HI408" s="96"/>
      <c r="HJ408" s="96"/>
      <c r="HK408" s="96"/>
      <c r="HL408" s="96"/>
      <c r="HM408" s="96"/>
      <c r="HN408" s="96"/>
      <c r="HO408" s="96"/>
      <c r="HP408" s="96"/>
      <c r="HQ408" s="96"/>
    </row>
    <row r="409" spans="1:225" s="95" customFormat="1">
      <c r="A409" s="104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  <c r="GP409" s="96"/>
      <c r="GQ409" s="96"/>
      <c r="GR409" s="96"/>
      <c r="GS409" s="96"/>
      <c r="GT409" s="96"/>
      <c r="GU409" s="96"/>
      <c r="GV409" s="96"/>
      <c r="GW409" s="96"/>
      <c r="GX409" s="96"/>
      <c r="GY409" s="96"/>
      <c r="GZ409" s="96"/>
      <c r="HA409" s="96"/>
      <c r="HB409" s="96"/>
      <c r="HC409" s="96"/>
      <c r="HD409" s="96"/>
      <c r="HE409" s="96"/>
      <c r="HF409" s="96"/>
      <c r="HG409" s="96"/>
      <c r="HH409" s="96"/>
      <c r="HI409" s="96"/>
      <c r="HJ409" s="96"/>
      <c r="HK409" s="96"/>
      <c r="HL409" s="96"/>
      <c r="HM409" s="96"/>
      <c r="HN409" s="96"/>
      <c r="HO409" s="96"/>
      <c r="HP409" s="96"/>
      <c r="HQ409" s="96"/>
    </row>
    <row r="410" spans="1:225" s="95" customFormat="1">
      <c r="A410" s="104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  <c r="GP410" s="96"/>
      <c r="GQ410" s="96"/>
      <c r="GR410" s="96"/>
      <c r="GS410" s="96"/>
      <c r="GT410" s="96"/>
      <c r="GU410" s="96"/>
      <c r="GV410" s="96"/>
      <c r="GW410" s="96"/>
      <c r="GX410" s="96"/>
      <c r="GY410" s="96"/>
      <c r="GZ410" s="96"/>
      <c r="HA410" s="96"/>
      <c r="HB410" s="96"/>
      <c r="HC410" s="96"/>
      <c r="HD410" s="96"/>
      <c r="HE410" s="96"/>
      <c r="HF410" s="96"/>
      <c r="HG410" s="96"/>
      <c r="HH410" s="96"/>
      <c r="HI410" s="96"/>
      <c r="HJ410" s="96"/>
      <c r="HK410" s="96"/>
      <c r="HL410" s="96"/>
      <c r="HM410" s="96"/>
      <c r="HN410" s="96"/>
      <c r="HO410" s="96"/>
      <c r="HP410" s="96"/>
      <c r="HQ410" s="96"/>
    </row>
    <row r="411" spans="1:225" s="95" customFormat="1">
      <c r="A411" s="104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  <c r="GP411" s="96"/>
      <c r="GQ411" s="96"/>
      <c r="GR411" s="96"/>
      <c r="GS411" s="96"/>
      <c r="GT411" s="96"/>
      <c r="GU411" s="96"/>
      <c r="GV411" s="96"/>
      <c r="GW411" s="96"/>
      <c r="GX411" s="96"/>
      <c r="GY411" s="96"/>
      <c r="GZ411" s="96"/>
      <c r="HA411" s="96"/>
      <c r="HB411" s="96"/>
      <c r="HC411" s="96"/>
      <c r="HD411" s="96"/>
      <c r="HE411" s="96"/>
      <c r="HF411" s="96"/>
      <c r="HG411" s="96"/>
      <c r="HH411" s="96"/>
      <c r="HI411" s="96"/>
      <c r="HJ411" s="96"/>
      <c r="HK411" s="96"/>
      <c r="HL411" s="96"/>
      <c r="HM411" s="96"/>
      <c r="HN411" s="96"/>
      <c r="HO411" s="96"/>
      <c r="HP411" s="96"/>
      <c r="HQ411" s="96"/>
    </row>
    <row r="412" spans="1:225" s="95" customFormat="1">
      <c r="A412" s="104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  <c r="GP412" s="96"/>
      <c r="GQ412" s="96"/>
      <c r="GR412" s="96"/>
      <c r="GS412" s="96"/>
      <c r="GT412" s="96"/>
      <c r="GU412" s="96"/>
      <c r="GV412" s="96"/>
      <c r="GW412" s="96"/>
      <c r="GX412" s="96"/>
      <c r="GY412" s="96"/>
      <c r="GZ412" s="96"/>
      <c r="HA412" s="96"/>
      <c r="HB412" s="96"/>
      <c r="HC412" s="96"/>
      <c r="HD412" s="96"/>
      <c r="HE412" s="96"/>
      <c r="HF412" s="96"/>
      <c r="HG412" s="96"/>
      <c r="HH412" s="96"/>
      <c r="HI412" s="96"/>
      <c r="HJ412" s="96"/>
      <c r="HK412" s="96"/>
      <c r="HL412" s="96"/>
      <c r="HM412" s="96"/>
      <c r="HN412" s="96"/>
      <c r="HO412" s="96"/>
      <c r="HP412" s="96"/>
      <c r="HQ412" s="96"/>
    </row>
    <row r="413" spans="1:225" s="95" customFormat="1">
      <c r="A413" s="104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  <c r="GP413" s="96"/>
      <c r="GQ413" s="96"/>
      <c r="GR413" s="96"/>
      <c r="GS413" s="96"/>
      <c r="GT413" s="96"/>
      <c r="GU413" s="96"/>
      <c r="GV413" s="96"/>
      <c r="GW413" s="96"/>
      <c r="GX413" s="96"/>
      <c r="GY413" s="96"/>
      <c r="GZ413" s="96"/>
      <c r="HA413" s="96"/>
      <c r="HB413" s="96"/>
      <c r="HC413" s="96"/>
      <c r="HD413" s="96"/>
      <c r="HE413" s="96"/>
      <c r="HF413" s="96"/>
      <c r="HG413" s="96"/>
      <c r="HH413" s="96"/>
      <c r="HI413" s="96"/>
      <c r="HJ413" s="96"/>
      <c r="HK413" s="96"/>
      <c r="HL413" s="96"/>
      <c r="HM413" s="96"/>
      <c r="HN413" s="96"/>
      <c r="HO413" s="96"/>
      <c r="HP413" s="96"/>
      <c r="HQ413" s="96"/>
    </row>
    <row r="414" spans="1:225" s="95" customFormat="1">
      <c r="A414" s="104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  <c r="GP414" s="96"/>
      <c r="GQ414" s="96"/>
      <c r="GR414" s="96"/>
      <c r="GS414" s="96"/>
      <c r="GT414" s="96"/>
      <c r="GU414" s="96"/>
      <c r="GV414" s="96"/>
      <c r="GW414" s="96"/>
      <c r="GX414" s="96"/>
      <c r="GY414" s="96"/>
      <c r="GZ414" s="96"/>
      <c r="HA414" s="96"/>
      <c r="HB414" s="96"/>
      <c r="HC414" s="96"/>
      <c r="HD414" s="96"/>
      <c r="HE414" s="96"/>
      <c r="HF414" s="96"/>
      <c r="HG414" s="96"/>
      <c r="HH414" s="96"/>
      <c r="HI414" s="96"/>
      <c r="HJ414" s="96"/>
      <c r="HK414" s="96"/>
      <c r="HL414" s="96"/>
      <c r="HM414" s="96"/>
      <c r="HN414" s="96"/>
      <c r="HO414" s="96"/>
      <c r="HP414" s="96"/>
      <c r="HQ414" s="96"/>
    </row>
    <row r="415" spans="1:225" s="95" customFormat="1">
      <c r="A415" s="104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  <c r="GP415" s="96"/>
      <c r="GQ415" s="96"/>
      <c r="GR415" s="96"/>
      <c r="GS415" s="96"/>
      <c r="GT415" s="96"/>
      <c r="GU415" s="96"/>
      <c r="GV415" s="96"/>
      <c r="GW415" s="96"/>
      <c r="GX415" s="96"/>
      <c r="GY415" s="96"/>
      <c r="GZ415" s="96"/>
      <c r="HA415" s="96"/>
      <c r="HB415" s="96"/>
      <c r="HC415" s="96"/>
      <c r="HD415" s="96"/>
      <c r="HE415" s="96"/>
      <c r="HF415" s="96"/>
      <c r="HG415" s="96"/>
      <c r="HH415" s="96"/>
      <c r="HI415" s="96"/>
      <c r="HJ415" s="96"/>
      <c r="HK415" s="96"/>
      <c r="HL415" s="96"/>
      <c r="HM415" s="96"/>
      <c r="HN415" s="96"/>
      <c r="HO415" s="96"/>
      <c r="HP415" s="96"/>
      <c r="HQ415" s="96"/>
    </row>
    <row r="416" spans="1:225" s="95" customFormat="1">
      <c r="A416" s="104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  <c r="GP416" s="96"/>
      <c r="GQ416" s="96"/>
      <c r="GR416" s="96"/>
      <c r="GS416" s="96"/>
      <c r="GT416" s="96"/>
      <c r="GU416" s="96"/>
      <c r="GV416" s="96"/>
      <c r="GW416" s="96"/>
      <c r="GX416" s="96"/>
      <c r="GY416" s="96"/>
      <c r="GZ416" s="96"/>
      <c r="HA416" s="96"/>
      <c r="HB416" s="96"/>
      <c r="HC416" s="96"/>
      <c r="HD416" s="96"/>
      <c r="HE416" s="96"/>
      <c r="HF416" s="96"/>
      <c r="HG416" s="96"/>
      <c r="HH416" s="96"/>
      <c r="HI416" s="96"/>
      <c r="HJ416" s="96"/>
      <c r="HK416" s="96"/>
      <c r="HL416" s="96"/>
      <c r="HM416" s="96"/>
      <c r="HN416" s="96"/>
      <c r="HO416" s="96"/>
      <c r="HP416" s="96"/>
      <c r="HQ416" s="96"/>
    </row>
    <row r="417" spans="1:225" s="95" customFormat="1">
      <c r="A417" s="104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  <c r="GP417" s="96"/>
      <c r="GQ417" s="96"/>
      <c r="GR417" s="96"/>
      <c r="GS417" s="96"/>
      <c r="GT417" s="96"/>
      <c r="GU417" s="96"/>
      <c r="GV417" s="96"/>
      <c r="GW417" s="96"/>
      <c r="GX417" s="96"/>
      <c r="GY417" s="96"/>
      <c r="GZ417" s="96"/>
      <c r="HA417" s="96"/>
      <c r="HB417" s="96"/>
      <c r="HC417" s="96"/>
      <c r="HD417" s="96"/>
      <c r="HE417" s="96"/>
      <c r="HF417" s="96"/>
      <c r="HG417" s="96"/>
      <c r="HH417" s="96"/>
      <c r="HI417" s="96"/>
      <c r="HJ417" s="96"/>
      <c r="HK417" s="96"/>
      <c r="HL417" s="96"/>
      <c r="HM417" s="96"/>
      <c r="HN417" s="96"/>
      <c r="HO417" s="96"/>
      <c r="HP417" s="96"/>
      <c r="HQ417" s="96"/>
    </row>
    <row r="418" spans="1:225" s="95" customFormat="1">
      <c r="A418" s="104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  <c r="GP418" s="96"/>
      <c r="GQ418" s="96"/>
      <c r="GR418" s="96"/>
      <c r="GS418" s="96"/>
      <c r="GT418" s="96"/>
      <c r="GU418" s="96"/>
      <c r="GV418" s="96"/>
      <c r="GW418" s="96"/>
      <c r="GX418" s="96"/>
      <c r="GY418" s="96"/>
      <c r="GZ418" s="96"/>
      <c r="HA418" s="96"/>
      <c r="HB418" s="96"/>
      <c r="HC418" s="96"/>
      <c r="HD418" s="96"/>
      <c r="HE418" s="96"/>
      <c r="HF418" s="96"/>
      <c r="HG418" s="96"/>
      <c r="HH418" s="96"/>
      <c r="HI418" s="96"/>
      <c r="HJ418" s="96"/>
      <c r="HK418" s="96"/>
      <c r="HL418" s="96"/>
      <c r="HM418" s="96"/>
      <c r="HN418" s="96"/>
      <c r="HO418" s="96"/>
      <c r="HP418" s="96"/>
      <c r="HQ418" s="96"/>
    </row>
    <row r="419" spans="1:225" s="95" customFormat="1">
      <c r="A419" s="104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  <c r="GP419" s="96"/>
      <c r="GQ419" s="96"/>
      <c r="GR419" s="96"/>
      <c r="GS419" s="96"/>
      <c r="GT419" s="96"/>
      <c r="GU419" s="96"/>
      <c r="GV419" s="96"/>
      <c r="GW419" s="96"/>
      <c r="GX419" s="96"/>
      <c r="GY419" s="96"/>
      <c r="GZ419" s="96"/>
      <c r="HA419" s="96"/>
      <c r="HB419" s="96"/>
      <c r="HC419" s="96"/>
      <c r="HD419" s="96"/>
      <c r="HE419" s="96"/>
      <c r="HF419" s="96"/>
      <c r="HG419" s="96"/>
      <c r="HH419" s="96"/>
      <c r="HI419" s="96"/>
      <c r="HJ419" s="96"/>
      <c r="HK419" s="96"/>
      <c r="HL419" s="96"/>
      <c r="HM419" s="96"/>
      <c r="HN419" s="96"/>
      <c r="HO419" s="96"/>
      <c r="HP419" s="96"/>
      <c r="HQ419" s="96"/>
    </row>
    <row r="420" spans="1:225" s="95" customFormat="1">
      <c r="A420" s="104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  <c r="GP420" s="96"/>
      <c r="GQ420" s="96"/>
      <c r="GR420" s="96"/>
      <c r="GS420" s="96"/>
      <c r="GT420" s="96"/>
      <c r="GU420" s="96"/>
      <c r="GV420" s="96"/>
      <c r="GW420" s="96"/>
      <c r="GX420" s="96"/>
      <c r="GY420" s="96"/>
      <c r="GZ420" s="96"/>
      <c r="HA420" s="96"/>
      <c r="HB420" s="96"/>
      <c r="HC420" s="96"/>
      <c r="HD420" s="96"/>
      <c r="HE420" s="96"/>
      <c r="HF420" s="96"/>
      <c r="HG420" s="96"/>
      <c r="HH420" s="96"/>
      <c r="HI420" s="96"/>
      <c r="HJ420" s="96"/>
      <c r="HK420" s="96"/>
      <c r="HL420" s="96"/>
      <c r="HM420" s="96"/>
      <c r="HN420" s="96"/>
      <c r="HO420" s="96"/>
      <c r="HP420" s="96"/>
      <c r="HQ420" s="96"/>
    </row>
    <row r="421" spans="1:225" s="95" customFormat="1">
      <c r="A421" s="104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  <c r="GP421" s="96"/>
      <c r="GQ421" s="96"/>
      <c r="GR421" s="96"/>
      <c r="GS421" s="96"/>
      <c r="GT421" s="96"/>
      <c r="GU421" s="96"/>
      <c r="GV421" s="96"/>
      <c r="GW421" s="96"/>
      <c r="GX421" s="96"/>
      <c r="GY421" s="96"/>
      <c r="GZ421" s="96"/>
      <c r="HA421" s="96"/>
      <c r="HB421" s="96"/>
      <c r="HC421" s="96"/>
      <c r="HD421" s="96"/>
      <c r="HE421" s="96"/>
      <c r="HF421" s="96"/>
      <c r="HG421" s="96"/>
      <c r="HH421" s="96"/>
      <c r="HI421" s="96"/>
      <c r="HJ421" s="96"/>
      <c r="HK421" s="96"/>
      <c r="HL421" s="96"/>
      <c r="HM421" s="96"/>
      <c r="HN421" s="96"/>
      <c r="HO421" s="96"/>
      <c r="HP421" s="96"/>
      <c r="HQ421" s="96"/>
    </row>
  </sheetData>
  <mergeCells count="2">
    <mergeCell ref="A2:F2"/>
    <mergeCell ref="A15:F18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5" orientation="portrait" r:id="rId1"/>
  <headerFooter>
    <oddFooter>&amp;C第 &amp;P-1 页，共 &amp;N-1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AG17"/>
  <sheetViews>
    <sheetView showZeros="0" workbookViewId="0">
      <selection activeCell="A20" sqref="A20:XFD20"/>
    </sheetView>
  </sheetViews>
  <sheetFormatPr defaultColWidth="9" defaultRowHeight="14.25"/>
  <cols>
    <col min="1" max="1" width="34.875" style="78" customWidth="1"/>
    <col min="2" max="2" width="11.875" style="78" customWidth="1"/>
    <col min="3" max="3" width="10.25" style="78" customWidth="1"/>
    <col min="4" max="4" width="11.625" style="78" customWidth="1"/>
    <col min="5" max="5" width="11.125" style="78" customWidth="1"/>
    <col min="6" max="256" width="9" style="78"/>
    <col min="257" max="257" width="42.75" style="78" customWidth="1"/>
    <col min="258" max="258" width="11.875" style="78" customWidth="1"/>
    <col min="259" max="259" width="11.25" style="78" customWidth="1"/>
    <col min="260" max="260" width="11.625" style="78" customWidth="1"/>
    <col min="261" max="261" width="12.25" style="78" customWidth="1"/>
    <col min="262" max="512" width="9" style="78"/>
    <col min="513" max="513" width="42.75" style="78" customWidth="1"/>
    <col min="514" max="514" width="11.875" style="78" customWidth="1"/>
    <col min="515" max="515" width="11.25" style="78" customWidth="1"/>
    <col min="516" max="516" width="11.625" style="78" customWidth="1"/>
    <col min="517" max="517" width="12.25" style="78" customWidth="1"/>
    <col min="518" max="768" width="9" style="78"/>
    <col min="769" max="769" width="42.75" style="78" customWidth="1"/>
    <col min="770" max="770" width="11.875" style="78" customWidth="1"/>
    <col min="771" max="771" width="11.25" style="78" customWidth="1"/>
    <col min="772" max="772" width="11.625" style="78" customWidth="1"/>
    <col min="773" max="773" width="12.25" style="78" customWidth="1"/>
    <col min="774" max="1024" width="9" style="78"/>
    <col min="1025" max="1025" width="42.75" style="78" customWidth="1"/>
    <col min="1026" max="1026" width="11.875" style="78" customWidth="1"/>
    <col min="1027" max="1027" width="11.25" style="78" customWidth="1"/>
    <col min="1028" max="1028" width="11.625" style="78" customWidth="1"/>
    <col min="1029" max="1029" width="12.25" style="78" customWidth="1"/>
    <col min="1030" max="1280" width="9" style="78"/>
    <col min="1281" max="1281" width="42.75" style="78" customWidth="1"/>
    <col min="1282" max="1282" width="11.875" style="78" customWidth="1"/>
    <col min="1283" max="1283" width="11.25" style="78" customWidth="1"/>
    <col min="1284" max="1284" width="11.625" style="78" customWidth="1"/>
    <col min="1285" max="1285" width="12.25" style="78" customWidth="1"/>
    <col min="1286" max="1536" width="9" style="78"/>
    <col min="1537" max="1537" width="42.75" style="78" customWidth="1"/>
    <col min="1538" max="1538" width="11.875" style="78" customWidth="1"/>
    <col min="1539" max="1539" width="11.25" style="78" customWidth="1"/>
    <col min="1540" max="1540" width="11.625" style="78" customWidth="1"/>
    <col min="1541" max="1541" width="12.25" style="78" customWidth="1"/>
    <col min="1542" max="1792" width="9" style="78"/>
    <col min="1793" max="1793" width="42.75" style="78" customWidth="1"/>
    <col min="1794" max="1794" width="11.875" style="78" customWidth="1"/>
    <col min="1795" max="1795" width="11.25" style="78" customWidth="1"/>
    <col min="1796" max="1796" width="11.625" style="78" customWidth="1"/>
    <col min="1797" max="1797" width="12.25" style="78" customWidth="1"/>
    <col min="1798" max="2048" width="9" style="78"/>
    <col min="2049" max="2049" width="42.75" style="78" customWidth="1"/>
    <col min="2050" max="2050" width="11.875" style="78" customWidth="1"/>
    <col min="2051" max="2051" width="11.25" style="78" customWidth="1"/>
    <col min="2052" max="2052" width="11.625" style="78" customWidth="1"/>
    <col min="2053" max="2053" width="12.25" style="78" customWidth="1"/>
    <col min="2054" max="2304" width="9" style="78"/>
    <col min="2305" max="2305" width="42.75" style="78" customWidth="1"/>
    <col min="2306" max="2306" width="11.875" style="78" customWidth="1"/>
    <col min="2307" max="2307" width="11.25" style="78" customWidth="1"/>
    <col min="2308" max="2308" width="11.625" style="78" customWidth="1"/>
    <col min="2309" max="2309" width="12.25" style="78" customWidth="1"/>
    <col min="2310" max="2560" width="9" style="78"/>
    <col min="2561" max="2561" width="42.75" style="78" customWidth="1"/>
    <col min="2562" max="2562" width="11.875" style="78" customWidth="1"/>
    <col min="2563" max="2563" width="11.25" style="78" customWidth="1"/>
    <col min="2564" max="2564" width="11.625" style="78" customWidth="1"/>
    <col min="2565" max="2565" width="12.25" style="78" customWidth="1"/>
    <col min="2566" max="2816" width="9" style="78"/>
    <col min="2817" max="2817" width="42.75" style="78" customWidth="1"/>
    <col min="2818" max="2818" width="11.875" style="78" customWidth="1"/>
    <col min="2819" max="2819" width="11.25" style="78" customWidth="1"/>
    <col min="2820" max="2820" width="11.625" style="78" customWidth="1"/>
    <col min="2821" max="2821" width="12.25" style="78" customWidth="1"/>
    <col min="2822" max="3072" width="9" style="78"/>
    <col min="3073" max="3073" width="42.75" style="78" customWidth="1"/>
    <col min="3074" max="3074" width="11.875" style="78" customWidth="1"/>
    <col min="3075" max="3075" width="11.25" style="78" customWidth="1"/>
    <col min="3076" max="3076" width="11.625" style="78" customWidth="1"/>
    <col min="3077" max="3077" width="12.25" style="78" customWidth="1"/>
    <col min="3078" max="3328" width="9" style="78"/>
    <col min="3329" max="3329" width="42.75" style="78" customWidth="1"/>
    <col min="3330" max="3330" width="11.875" style="78" customWidth="1"/>
    <col min="3331" max="3331" width="11.25" style="78" customWidth="1"/>
    <col min="3332" max="3332" width="11.625" style="78" customWidth="1"/>
    <col min="3333" max="3333" width="12.25" style="78" customWidth="1"/>
    <col min="3334" max="3584" width="9" style="78"/>
    <col min="3585" max="3585" width="42.75" style="78" customWidth="1"/>
    <col min="3586" max="3586" width="11.875" style="78" customWidth="1"/>
    <col min="3587" max="3587" width="11.25" style="78" customWidth="1"/>
    <col min="3588" max="3588" width="11.625" style="78" customWidth="1"/>
    <col min="3589" max="3589" width="12.25" style="78" customWidth="1"/>
    <col min="3590" max="3840" width="9" style="78"/>
    <col min="3841" max="3841" width="42.75" style="78" customWidth="1"/>
    <col min="3842" max="3842" width="11.875" style="78" customWidth="1"/>
    <col min="3843" max="3843" width="11.25" style="78" customWidth="1"/>
    <col min="3844" max="3844" width="11.625" style="78" customWidth="1"/>
    <col min="3845" max="3845" width="12.25" style="78" customWidth="1"/>
    <col min="3846" max="4096" width="9" style="78"/>
    <col min="4097" max="4097" width="42.75" style="78" customWidth="1"/>
    <col min="4098" max="4098" width="11.875" style="78" customWidth="1"/>
    <col min="4099" max="4099" width="11.25" style="78" customWidth="1"/>
    <col min="4100" max="4100" width="11.625" style="78" customWidth="1"/>
    <col min="4101" max="4101" width="12.25" style="78" customWidth="1"/>
    <col min="4102" max="4352" width="9" style="78"/>
    <col min="4353" max="4353" width="42.75" style="78" customWidth="1"/>
    <col min="4354" max="4354" width="11.875" style="78" customWidth="1"/>
    <col min="4355" max="4355" width="11.25" style="78" customWidth="1"/>
    <col min="4356" max="4356" width="11.625" style="78" customWidth="1"/>
    <col min="4357" max="4357" width="12.25" style="78" customWidth="1"/>
    <col min="4358" max="4608" width="9" style="78"/>
    <col min="4609" max="4609" width="42.75" style="78" customWidth="1"/>
    <col min="4610" max="4610" width="11.875" style="78" customWidth="1"/>
    <col min="4611" max="4611" width="11.25" style="78" customWidth="1"/>
    <col min="4612" max="4612" width="11.625" style="78" customWidth="1"/>
    <col min="4613" max="4613" width="12.25" style="78" customWidth="1"/>
    <col min="4614" max="4864" width="9" style="78"/>
    <col min="4865" max="4865" width="42.75" style="78" customWidth="1"/>
    <col min="4866" max="4866" width="11.875" style="78" customWidth="1"/>
    <col min="4867" max="4867" width="11.25" style="78" customWidth="1"/>
    <col min="4868" max="4868" width="11.625" style="78" customWidth="1"/>
    <col min="4869" max="4869" width="12.25" style="78" customWidth="1"/>
    <col min="4870" max="5120" width="9" style="78"/>
    <col min="5121" max="5121" width="42.75" style="78" customWidth="1"/>
    <col min="5122" max="5122" width="11.875" style="78" customWidth="1"/>
    <col min="5123" max="5123" width="11.25" style="78" customWidth="1"/>
    <col min="5124" max="5124" width="11.625" style="78" customWidth="1"/>
    <col min="5125" max="5125" width="12.25" style="78" customWidth="1"/>
    <col min="5126" max="5376" width="9" style="78"/>
    <col min="5377" max="5377" width="42.75" style="78" customWidth="1"/>
    <col min="5378" max="5378" width="11.875" style="78" customWidth="1"/>
    <col min="5379" max="5379" width="11.25" style="78" customWidth="1"/>
    <col min="5380" max="5380" width="11.625" style="78" customWidth="1"/>
    <col min="5381" max="5381" width="12.25" style="78" customWidth="1"/>
    <col min="5382" max="5632" width="9" style="78"/>
    <col min="5633" max="5633" width="42.75" style="78" customWidth="1"/>
    <col min="5634" max="5634" width="11.875" style="78" customWidth="1"/>
    <col min="5635" max="5635" width="11.25" style="78" customWidth="1"/>
    <col min="5636" max="5636" width="11.625" style="78" customWidth="1"/>
    <col min="5637" max="5637" width="12.25" style="78" customWidth="1"/>
    <col min="5638" max="5888" width="9" style="78"/>
    <col min="5889" max="5889" width="42.75" style="78" customWidth="1"/>
    <col min="5890" max="5890" width="11.875" style="78" customWidth="1"/>
    <col min="5891" max="5891" width="11.25" style="78" customWidth="1"/>
    <col min="5892" max="5892" width="11.625" style="78" customWidth="1"/>
    <col min="5893" max="5893" width="12.25" style="78" customWidth="1"/>
    <col min="5894" max="6144" width="9" style="78"/>
    <col min="6145" max="6145" width="42.75" style="78" customWidth="1"/>
    <col min="6146" max="6146" width="11.875" style="78" customWidth="1"/>
    <col min="6147" max="6147" width="11.25" style="78" customWidth="1"/>
    <col min="6148" max="6148" width="11.625" style="78" customWidth="1"/>
    <col min="6149" max="6149" width="12.25" style="78" customWidth="1"/>
    <col min="6150" max="6400" width="9" style="78"/>
    <col min="6401" max="6401" width="42.75" style="78" customWidth="1"/>
    <col min="6402" max="6402" width="11.875" style="78" customWidth="1"/>
    <col min="6403" max="6403" width="11.25" style="78" customWidth="1"/>
    <col min="6404" max="6404" width="11.625" style="78" customWidth="1"/>
    <col min="6405" max="6405" width="12.25" style="78" customWidth="1"/>
    <col min="6406" max="6656" width="9" style="78"/>
    <col min="6657" max="6657" width="42.75" style="78" customWidth="1"/>
    <col min="6658" max="6658" width="11.875" style="78" customWidth="1"/>
    <col min="6659" max="6659" width="11.25" style="78" customWidth="1"/>
    <col min="6660" max="6660" width="11.625" style="78" customWidth="1"/>
    <col min="6661" max="6661" width="12.25" style="78" customWidth="1"/>
    <col min="6662" max="6912" width="9" style="78"/>
    <col min="6913" max="6913" width="42.75" style="78" customWidth="1"/>
    <col min="6914" max="6914" width="11.875" style="78" customWidth="1"/>
    <col min="6915" max="6915" width="11.25" style="78" customWidth="1"/>
    <col min="6916" max="6916" width="11.625" style="78" customWidth="1"/>
    <col min="6917" max="6917" width="12.25" style="78" customWidth="1"/>
    <col min="6918" max="7168" width="9" style="78"/>
    <col min="7169" max="7169" width="42.75" style="78" customWidth="1"/>
    <col min="7170" max="7170" width="11.875" style="78" customWidth="1"/>
    <col min="7171" max="7171" width="11.25" style="78" customWidth="1"/>
    <col min="7172" max="7172" width="11.625" style="78" customWidth="1"/>
    <col min="7173" max="7173" width="12.25" style="78" customWidth="1"/>
    <col min="7174" max="7424" width="9" style="78"/>
    <col min="7425" max="7425" width="42.75" style="78" customWidth="1"/>
    <col min="7426" max="7426" width="11.875" style="78" customWidth="1"/>
    <col min="7427" max="7427" width="11.25" style="78" customWidth="1"/>
    <col min="7428" max="7428" width="11.625" style="78" customWidth="1"/>
    <col min="7429" max="7429" width="12.25" style="78" customWidth="1"/>
    <col min="7430" max="7680" width="9" style="78"/>
    <col min="7681" max="7681" width="42.75" style="78" customWidth="1"/>
    <col min="7682" max="7682" width="11.875" style="78" customWidth="1"/>
    <col min="7683" max="7683" width="11.25" style="78" customWidth="1"/>
    <col min="7684" max="7684" width="11.625" style="78" customWidth="1"/>
    <col min="7685" max="7685" width="12.25" style="78" customWidth="1"/>
    <col min="7686" max="7936" width="9" style="78"/>
    <col min="7937" max="7937" width="42.75" style="78" customWidth="1"/>
    <col min="7938" max="7938" width="11.875" style="78" customWidth="1"/>
    <col min="7939" max="7939" width="11.25" style="78" customWidth="1"/>
    <col min="7940" max="7940" width="11.625" style="78" customWidth="1"/>
    <col min="7941" max="7941" width="12.25" style="78" customWidth="1"/>
    <col min="7942" max="8192" width="9" style="78"/>
    <col min="8193" max="8193" width="42.75" style="78" customWidth="1"/>
    <col min="8194" max="8194" width="11.875" style="78" customWidth="1"/>
    <col min="8195" max="8195" width="11.25" style="78" customWidth="1"/>
    <col min="8196" max="8196" width="11.625" style="78" customWidth="1"/>
    <col min="8197" max="8197" width="12.25" style="78" customWidth="1"/>
    <col min="8198" max="8448" width="9" style="78"/>
    <col min="8449" max="8449" width="42.75" style="78" customWidth="1"/>
    <col min="8450" max="8450" width="11.875" style="78" customWidth="1"/>
    <col min="8451" max="8451" width="11.25" style="78" customWidth="1"/>
    <col min="8452" max="8452" width="11.625" style="78" customWidth="1"/>
    <col min="8453" max="8453" width="12.25" style="78" customWidth="1"/>
    <col min="8454" max="8704" width="9" style="78"/>
    <col min="8705" max="8705" width="42.75" style="78" customWidth="1"/>
    <col min="8706" max="8706" width="11.875" style="78" customWidth="1"/>
    <col min="8707" max="8707" width="11.25" style="78" customWidth="1"/>
    <col min="8708" max="8708" width="11.625" style="78" customWidth="1"/>
    <col min="8709" max="8709" width="12.25" style="78" customWidth="1"/>
    <col min="8710" max="8960" width="9" style="78"/>
    <col min="8961" max="8961" width="42.75" style="78" customWidth="1"/>
    <col min="8962" max="8962" width="11.875" style="78" customWidth="1"/>
    <col min="8963" max="8963" width="11.25" style="78" customWidth="1"/>
    <col min="8964" max="8964" width="11.625" style="78" customWidth="1"/>
    <col min="8965" max="8965" width="12.25" style="78" customWidth="1"/>
    <col min="8966" max="9216" width="9" style="78"/>
    <col min="9217" max="9217" width="42.75" style="78" customWidth="1"/>
    <col min="9218" max="9218" width="11.875" style="78" customWidth="1"/>
    <col min="9219" max="9219" width="11.25" style="78" customWidth="1"/>
    <col min="9220" max="9220" width="11.625" style="78" customWidth="1"/>
    <col min="9221" max="9221" width="12.25" style="78" customWidth="1"/>
    <col min="9222" max="9472" width="9" style="78"/>
    <col min="9473" max="9473" width="42.75" style="78" customWidth="1"/>
    <col min="9474" max="9474" width="11.875" style="78" customWidth="1"/>
    <col min="9475" max="9475" width="11.25" style="78" customWidth="1"/>
    <col min="9476" max="9476" width="11.625" style="78" customWidth="1"/>
    <col min="9477" max="9477" width="12.25" style="78" customWidth="1"/>
    <col min="9478" max="9728" width="9" style="78"/>
    <col min="9729" max="9729" width="42.75" style="78" customWidth="1"/>
    <col min="9730" max="9730" width="11.875" style="78" customWidth="1"/>
    <col min="9731" max="9731" width="11.25" style="78" customWidth="1"/>
    <col min="9732" max="9732" width="11.625" style="78" customWidth="1"/>
    <col min="9733" max="9733" width="12.25" style="78" customWidth="1"/>
    <col min="9734" max="9984" width="9" style="78"/>
    <col min="9985" max="9985" width="42.75" style="78" customWidth="1"/>
    <col min="9986" max="9986" width="11.875" style="78" customWidth="1"/>
    <col min="9987" max="9987" width="11.25" style="78" customWidth="1"/>
    <col min="9988" max="9988" width="11.625" style="78" customWidth="1"/>
    <col min="9989" max="9989" width="12.25" style="78" customWidth="1"/>
    <col min="9990" max="10240" width="9" style="78"/>
    <col min="10241" max="10241" width="42.75" style="78" customWidth="1"/>
    <col min="10242" max="10242" width="11.875" style="78" customWidth="1"/>
    <col min="10243" max="10243" width="11.25" style="78" customWidth="1"/>
    <col min="10244" max="10244" width="11.625" style="78" customWidth="1"/>
    <col min="10245" max="10245" width="12.25" style="78" customWidth="1"/>
    <col min="10246" max="10496" width="9" style="78"/>
    <col min="10497" max="10497" width="42.75" style="78" customWidth="1"/>
    <col min="10498" max="10498" width="11.875" style="78" customWidth="1"/>
    <col min="10499" max="10499" width="11.25" style="78" customWidth="1"/>
    <col min="10500" max="10500" width="11.625" style="78" customWidth="1"/>
    <col min="10501" max="10501" width="12.25" style="78" customWidth="1"/>
    <col min="10502" max="10752" width="9" style="78"/>
    <col min="10753" max="10753" width="42.75" style="78" customWidth="1"/>
    <col min="10754" max="10754" width="11.875" style="78" customWidth="1"/>
    <col min="10755" max="10755" width="11.25" style="78" customWidth="1"/>
    <col min="10756" max="10756" width="11.625" style="78" customWidth="1"/>
    <col min="10757" max="10757" width="12.25" style="78" customWidth="1"/>
    <col min="10758" max="11008" width="9" style="78"/>
    <col min="11009" max="11009" width="42.75" style="78" customWidth="1"/>
    <col min="11010" max="11010" width="11.875" style="78" customWidth="1"/>
    <col min="11011" max="11011" width="11.25" style="78" customWidth="1"/>
    <col min="11012" max="11012" width="11.625" style="78" customWidth="1"/>
    <col min="11013" max="11013" width="12.25" style="78" customWidth="1"/>
    <col min="11014" max="11264" width="9" style="78"/>
    <col min="11265" max="11265" width="42.75" style="78" customWidth="1"/>
    <col min="11266" max="11266" width="11.875" style="78" customWidth="1"/>
    <col min="11267" max="11267" width="11.25" style="78" customWidth="1"/>
    <col min="11268" max="11268" width="11.625" style="78" customWidth="1"/>
    <col min="11269" max="11269" width="12.25" style="78" customWidth="1"/>
    <col min="11270" max="11520" width="9" style="78"/>
    <col min="11521" max="11521" width="42.75" style="78" customWidth="1"/>
    <col min="11522" max="11522" width="11.875" style="78" customWidth="1"/>
    <col min="11523" max="11523" width="11.25" style="78" customWidth="1"/>
    <col min="11524" max="11524" width="11.625" style="78" customWidth="1"/>
    <col min="11525" max="11525" width="12.25" style="78" customWidth="1"/>
    <col min="11526" max="11776" width="9" style="78"/>
    <col min="11777" max="11777" width="42.75" style="78" customWidth="1"/>
    <col min="11778" max="11778" width="11.875" style="78" customWidth="1"/>
    <col min="11779" max="11779" width="11.25" style="78" customWidth="1"/>
    <col min="11780" max="11780" width="11.625" style="78" customWidth="1"/>
    <col min="11781" max="11781" width="12.25" style="78" customWidth="1"/>
    <col min="11782" max="12032" width="9" style="78"/>
    <col min="12033" max="12033" width="42.75" style="78" customWidth="1"/>
    <col min="12034" max="12034" width="11.875" style="78" customWidth="1"/>
    <col min="12035" max="12035" width="11.25" style="78" customWidth="1"/>
    <col min="12036" max="12036" width="11.625" style="78" customWidth="1"/>
    <col min="12037" max="12037" width="12.25" style="78" customWidth="1"/>
    <col min="12038" max="12288" width="9" style="78"/>
    <col min="12289" max="12289" width="42.75" style="78" customWidth="1"/>
    <col min="12290" max="12290" width="11.875" style="78" customWidth="1"/>
    <col min="12291" max="12291" width="11.25" style="78" customWidth="1"/>
    <col min="12292" max="12292" width="11.625" style="78" customWidth="1"/>
    <col min="12293" max="12293" width="12.25" style="78" customWidth="1"/>
    <col min="12294" max="12544" width="9" style="78"/>
    <col min="12545" max="12545" width="42.75" style="78" customWidth="1"/>
    <col min="12546" max="12546" width="11.875" style="78" customWidth="1"/>
    <col min="12547" max="12547" width="11.25" style="78" customWidth="1"/>
    <col min="12548" max="12548" width="11.625" style="78" customWidth="1"/>
    <col min="12549" max="12549" width="12.25" style="78" customWidth="1"/>
    <col min="12550" max="12800" width="9" style="78"/>
    <col min="12801" max="12801" width="42.75" style="78" customWidth="1"/>
    <col min="12802" max="12802" width="11.875" style="78" customWidth="1"/>
    <col min="12803" max="12803" width="11.25" style="78" customWidth="1"/>
    <col min="12804" max="12804" width="11.625" style="78" customWidth="1"/>
    <col min="12805" max="12805" width="12.25" style="78" customWidth="1"/>
    <col min="12806" max="13056" width="9" style="78"/>
    <col min="13057" max="13057" width="42.75" style="78" customWidth="1"/>
    <col min="13058" max="13058" width="11.875" style="78" customWidth="1"/>
    <col min="13059" max="13059" width="11.25" style="78" customWidth="1"/>
    <col min="13060" max="13060" width="11.625" style="78" customWidth="1"/>
    <col min="13061" max="13061" width="12.25" style="78" customWidth="1"/>
    <col min="13062" max="13312" width="9" style="78"/>
    <col min="13313" max="13313" width="42.75" style="78" customWidth="1"/>
    <col min="13314" max="13314" width="11.875" style="78" customWidth="1"/>
    <col min="13315" max="13315" width="11.25" style="78" customWidth="1"/>
    <col min="13316" max="13316" width="11.625" style="78" customWidth="1"/>
    <col min="13317" max="13317" width="12.25" style="78" customWidth="1"/>
    <col min="13318" max="13568" width="9" style="78"/>
    <col min="13569" max="13569" width="42.75" style="78" customWidth="1"/>
    <col min="13570" max="13570" width="11.875" style="78" customWidth="1"/>
    <col min="13571" max="13571" width="11.25" style="78" customWidth="1"/>
    <col min="13572" max="13572" width="11.625" style="78" customWidth="1"/>
    <col min="13573" max="13573" width="12.25" style="78" customWidth="1"/>
    <col min="13574" max="13824" width="9" style="78"/>
    <col min="13825" max="13825" width="42.75" style="78" customWidth="1"/>
    <col min="13826" max="13826" width="11.875" style="78" customWidth="1"/>
    <col min="13827" max="13827" width="11.25" style="78" customWidth="1"/>
    <col min="13828" max="13828" width="11.625" style="78" customWidth="1"/>
    <col min="13829" max="13829" width="12.25" style="78" customWidth="1"/>
    <col min="13830" max="14080" width="9" style="78"/>
    <col min="14081" max="14081" width="42.75" style="78" customWidth="1"/>
    <col min="14082" max="14082" width="11.875" style="78" customWidth="1"/>
    <col min="14083" max="14083" width="11.25" style="78" customWidth="1"/>
    <col min="14084" max="14084" width="11.625" style="78" customWidth="1"/>
    <col min="14085" max="14085" width="12.25" style="78" customWidth="1"/>
    <col min="14086" max="14336" width="9" style="78"/>
    <col min="14337" max="14337" width="42.75" style="78" customWidth="1"/>
    <col min="14338" max="14338" width="11.875" style="78" customWidth="1"/>
    <col min="14339" max="14339" width="11.25" style="78" customWidth="1"/>
    <col min="14340" max="14340" width="11.625" style="78" customWidth="1"/>
    <col min="14341" max="14341" width="12.25" style="78" customWidth="1"/>
    <col min="14342" max="14592" width="9" style="78"/>
    <col min="14593" max="14593" width="42.75" style="78" customWidth="1"/>
    <col min="14594" max="14594" width="11.875" style="78" customWidth="1"/>
    <col min="14595" max="14595" width="11.25" style="78" customWidth="1"/>
    <col min="14596" max="14596" width="11.625" style="78" customWidth="1"/>
    <col min="14597" max="14597" width="12.25" style="78" customWidth="1"/>
    <col min="14598" max="14848" width="9" style="78"/>
    <col min="14849" max="14849" width="42.75" style="78" customWidth="1"/>
    <col min="14850" max="14850" width="11.875" style="78" customWidth="1"/>
    <col min="14851" max="14851" width="11.25" style="78" customWidth="1"/>
    <col min="14852" max="14852" width="11.625" style="78" customWidth="1"/>
    <col min="14853" max="14853" width="12.25" style="78" customWidth="1"/>
    <col min="14854" max="15104" width="9" style="78"/>
    <col min="15105" max="15105" width="42.75" style="78" customWidth="1"/>
    <col min="15106" max="15106" width="11.875" style="78" customWidth="1"/>
    <col min="15107" max="15107" width="11.25" style="78" customWidth="1"/>
    <col min="15108" max="15108" width="11.625" style="78" customWidth="1"/>
    <col min="15109" max="15109" width="12.25" style="78" customWidth="1"/>
    <col min="15110" max="15360" width="9" style="78"/>
    <col min="15361" max="15361" width="42.75" style="78" customWidth="1"/>
    <col min="15362" max="15362" width="11.875" style="78" customWidth="1"/>
    <col min="15363" max="15363" width="11.25" style="78" customWidth="1"/>
    <col min="15364" max="15364" width="11.625" style="78" customWidth="1"/>
    <col min="15365" max="15365" width="12.25" style="78" customWidth="1"/>
    <col min="15366" max="15616" width="9" style="78"/>
    <col min="15617" max="15617" width="42.75" style="78" customWidth="1"/>
    <col min="15618" max="15618" width="11.875" style="78" customWidth="1"/>
    <col min="15619" max="15619" width="11.25" style="78" customWidth="1"/>
    <col min="15620" max="15620" width="11.625" style="78" customWidth="1"/>
    <col min="15621" max="15621" width="12.25" style="78" customWidth="1"/>
    <col min="15622" max="15872" width="9" style="78"/>
    <col min="15873" max="15873" width="42.75" style="78" customWidth="1"/>
    <col min="15874" max="15874" width="11.875" style="78" customWidth="1"/>
    <col min="15875" max="15875" width="11.25" style="78" customWidth="1"/>
    <col min="15876" max="15876" width="11.625" style="78" customWidth="1"/>
    <col min="15877" max="15877" width="12.25" style="78" customWidth="1"/>
    <col min="15878" max="16128" width="9" style="78"/>
    <col min="16129" max="16129" width="42.75" style="78" customWidth="1"/>
    <col min="16130" max="16130" width="11.875" style="78" customWidth="1"/>
    <col min="16131" max="16131" width="11.25" style="78" customWidth="1"/>
    <col min="16132" max="16132" width="11.625" style="78" customWidth="1"/>
    <col min="16133" max="16133" width="12.25" style="78" customWidth="1"/>
    <col min="16134" max="16384" width="9" style="78"/>
  </cols>
  <sheetData>
    <row r="2" spans="1:33" s="73" customFormat="1" ht="32.25" customHeight="1">
      <c r="A2" s="474" t="s">
        <v>1075</v>
      </c>
      <c r="B2" s="474"/>
      <c r="C2" s="474"/>
      <c r="D2" s="474"/>
      <c r="E2" s="474"/>
    </row>
    <row r="3" spans="1:33" ht="18.75" customHeight="1">
      <c r="A3" s="79" t="s">
        <v>621</v>
      </c>
      <c r="E3" s="80" t="s">
        <v>0</v>
      </c>
    </row>
    <row r="4" spans="1:33" s="74" customFormat="1" ht="45" customHeight="1">
      <c r="A4" s="81" t="s">
        <v>1</v>
      </c>
      <c r="B4" s="82" t="s">
        <v>2</v>
      </c>
      <c r="C4" s="82" t="s">
        <v>3</v>
      </c>
      <c r="D4" s="72" t="s">
        <v>4</v>
      </c>
      <c r="E4" s="72" t="s">
        <v>5</v>
      </c>
    </row>
    <row r="5" spans="1:33" ht="20.100000000000001" customHeight="1">
      <c r="A5" s="83" t="s">
        <v>629</v>
      </c>
      <c r="B5" s="84"/>
      <c r="C5" s="84"/>
      <c r="D5" s="85"/>
      <c r="E5" s="85"/>
    </row>
    <row r="6" spans="1:33" ht="20.100000000000001" customHeight="1">
      <c r="A6" s="83" t="s">
        <v>630</v>
      </c>
      <c r="B6" s="84"/>
      <c r="C6" s="84"/>
      <c r="D6" s="85"/>
      <c r="E6" s="85"/>
    </row>
    <row r="7" spans="1:33" ht="20.100000000000001" customHeight="1">
      <c r="A7" s="83" t="s">
        <v>631</v>
      </c>
      <c r="B7" s="84"/>
      <c r="C7" s="84"/>
      <c r="D7" s="85"/>
      <c r="E7" s="85"/>
    </row>
    <row r="8" spans="1:33" ht="20.100000000000001" customHeight="1">
      <c r="A8" s="83" t="s">
        <v>632</v>
      </c>
      <c r="B8" s="84"/>
      <c r="C8" s="84"/>
      <c r="D8" s="85"/>
      <c r="E8" s="85"/>
    </row>
    <row r="9" spans="1:33" ht="20.100000000000001" customHeight="1">
      <c r="A9" s="83" t="s">
        <v>633</v>
      </c>
      <c r="B9" s="84"/>
      <c r="C9" s="84"/>
      <c r="D9" s="85"/>
      <c r="E9" s="85"/>
    </row>
    <row r="10" spans="1:33" s="75" customFormat="1" ht="20.100000000000001" customHeight="1">
      <c r="A10" s="86" t="s">
        <v>63</v>
      </c>
      <c r="B10" s="87"/>
      <c r="C10" s="87"/>
      <c r="D10" s="88"/>
      <c r="E10" s="88"/>
    </row>
    <row r="11" spans="1:33" s="75" customFormat="1" ht="20.100000000000001" customHeight="1">
      <c r="A11" s="83" t="s">
        <v>634</v>
      </c>
      <c r="B11" s="87"/>
      <c r="C11" s="87"/>
      <c r="D11" s="88"/>
      <c r="E11" s="88"/>
    </row>
    <row r="12" spans="1:33" s="76" customFormat="1" ht="20.100000000000001" customHeight="1">
      <c r="A12" s="89" t="s">
        <v>635</v>
      </c>
      <c r="B12" s="87"/>
      <c r="C12" s="87"/>
      <c r="D12" s="88"/>
      <c r="E12" s="88"/>
    </row>
    <row r="13" spans="1:33" s="77" customFormat="1" ht="20.100000000000001" customHeight="1">
      <c r="A13" s="86" t="s">
        <v>74</v>
      </c>
      <c r="B13" s="87"/>
      <c r="C13" s="87"/>
      <c r="D13" s="88"/>
      <c r="E13" s="88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</row>
    <row r="14" spans="1:33">
      <c r="A14" s="473" t="s">
        <v>1076</v>
      </c>
      <c r="B14" s="473"/>
      <c r="C14" s="473"/>
      <c r="D14" s="473"/>
      <c r="E14" s="473"/>
    </row>
    <row r="15" spans="1:33">
      <c r="A15" s="473"/>
      <c r="B15" s="473"/>
      <c r="C15" s="473"/>
      <c r="D15" s="473"/>
      <c r="E15" s="473"/>
    </row>
    <row r="16" spans="1:33" ht="4.5" customHeight="1">
      <c r="A16" s="473"/>
      <c r="B16" s="473"/>
      <c r="C16" s="473"/>
      <c r="D16" s="473"/>
      <c r="E16" s="473"/>
    </row>
    <row r="17" spans="1:5" hidden="1">
      <c r="A17" s="473"/>
      <c r="B17" s="473"/>
      <c r="C17" s="473"/>
      <c r="D17" s="473"/>
      <c r="E17" s="473"/>
    </row>
  </sheetData>
  <mergeCells count="2">
    <mergeCell ref="A2:E2"/>
    <mergeCell ref="A14:E17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6" orientation="portrait" r:id="rId1"/>
  <headerFooter>
    <oddFooter>&amp;C第 &amp;P-1 页，共 &amp;N-1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F24"/>
  <sheetViews>
    <sheetView showZeros="0" zoomScaleNormal="100" workbookViewId="0">
      <selection activeCell="D1" sqref="D1:D1048576"/>
    </sheetView>
  </sheetViews>
  <sheetFormatPr defaultColWidth="9" defaultRowHeight="14.25"/>
  <cols>
    <col min="1" max="1" width="34.625" style="66" customWidth="1"/>
    <col min="2" max="2" width="11.625" style="66" customWidth="1"/>
    <col min="3" max="3" width="12.375" style="66" customWidth="1"/>
    <col min="4" max="4" width="12.125" style="66" hidden="1" customWidth="1"/>
    <col min="5" max="5" width="11.625" style="66" customWidth="1"/>
    <col min="6" max="6" width="11.375" style="66" customWidth="1"/>
    <col min="7" max="16384" width="9" style="66"/>
  </cols>
  <sheetData>
    <row r="1" spans="1:6" ht="18.75" customHeight="1">
      <c r="A1" s="67"/>
      <c r="B1" s="68"/>
      <c r="C1" s="68"/>
      <c r="D1" s="68"/>
      <c r="E1" s="68"/>
    </row>
    <row r="2" spans="1:6" ht="20.25">
      <c r="A2" s="475" t="s">
        <v>1078</v>
      </c>
      <c r="B2" s="475"/>
      <c r="C2" s="475"/>
      <c r="D2" s="475"/>
      <c r="E2" s="475"/>
      <c r="F2" s="475"/>
    </row>
    <row r="3" spans="1:6" ht="18" customHeight="1">
      <c r="A3" s="69"/>
      <c r="B3" s="68"/>
      <c r="C3" s="68"/>
      <c r="D3" s="68"/>
      <c r="E3" s="70"/>
      <c r="F3" s="71" t="s">
        <v>0</v>
      </c>
    </row>
    <row r="4" spans="1:6" ht="22.5" customHeight="1">
      <c r="A4" s="477" t="s">
        <v>636</v>
      </c>
      <c r="B4" s="478" t="s">
        <v>2</v>
      </c>
      <c r="C4" s="479" t="s">
        <v>3</v>
      </c>
      <c r="D4" s="482" t="s">
        <v>1079</v>
      </c>
      <c r="E4" s="480" t="s">
        <v>4</v>
      </c>
      <c r="F4" s="481" t="s">
        <v>5</v>
      </c>
    </row>
    <row r="5" spans="1:6" ht="21.75" customHeight="1">
      <c r="A5" s="477"/>
      <c r="B5" s="478"/>
      <c r="C5" s="479"/>
      <c r="D5" s="483"/>
      <c r="E5" s="480"/>
      <c r="F5" s="481"/>
    </row>
    <row r="6" spans="1:6" ht="20.100000000000001" customHeight="1">
      <c r="A6" s="306" t="s">
        <v>622</v>
      </c>
      <c r="B6" s="307">
        <v>13</v>
      </c>
      <c r="C6" s="307">
        <v>19</v>
      </c>
      <c r="D6" s="373">
        <v>17</v>
      </c>
      <c r="E6" s="308">
        <f>C6/B6*100</f>
        <v>146.19999999999999</v>
      </c>
      <c r="F6" s="309">
        <f>C6/D6*100</f>
        <v>111.8</v>
      </c>
    </row>
    <row r="7" spans="1:6" ht="20.100000000000001" customHeight="1">
      <c r="A7" s="306" t="s">
        <v>637</v>
      </c>
      <c r="B7" s="307"/>
      <c r="C7" s="307"/>
      <c r="D7" s="373"/>
      <c r="E7" s="308"/>
      <c r="F7" s="309"/>
    </row>
    <row r="8" spans="1:6" ht="20.100000000000001" customHeight="1">
      <c r="A8" s="310" t="s">
        <v>638</v>
      </c>
      <c r="B8" s="307"/>
      <c r="C8" s="311"/>
      <c r="D8" s="374"/>
      <c r="E8" s="308"/>
      <c r="F8" s="309"/>
    </row>
    <row r="9" spans="1:6" ht="20.100000000000001" customHeight="1">
      <c r="A9" s="310" t="s">
        <v>638</v>
      </c>
      <c r="B9" s="307"/>
      <c r="C9" s="311"/>
      <c r="D9" s="374"/>
      <c r="E9" s="308"/>
      <c r="F9" s="309"/>
    </row>
    <row r="10" spans="1:6" ht="20.100000000000001" customHeight="1">
      <c r="A10" s="310" t="s">
        <v>638</v>
      </c>
      <c r="B10" s="307"/>
      <c r="C10" s="311"/>
      <c r="D10" s="374"/>
      <c r="E10" s="308"/>
      <c r="F10" s="309"/>
    </row>
    <row r="11" spans="1:6" ht="20.100000000000001" customHeight="1">
      <c r="A11" s="310" t="s">
        <v>638</v>
      </c>
      <c r="B11" s="307"/>
      <c r="C11" s="307"/>
      <c r="D11" s="373"/>
      <c r="E11" s="308"/>
      <c r="F11" s="309"/>
    </row>
    <row r="12" spans="1:6" ht="20.100000000000001" customHeight="1">
      <c r="A12" s="306" t="s">
        <v>623</v>
      </c>
      <c r="B12" s="307"/>
      <c r="C12" s="307"/>
      <c r="D12" s="373"/>
      <c r="E12" s="308"/>
      <c r="F12" s="309"/>
    </row>
    <row r="13" spans="1:6" ht="20.100000000000001" customHeight="1">
      <c r="A13" s="306" t="s">
        <v>639</v>
      </c>
      <c r="B13" s="307"/>
      <c r="C13" s="307"/>
      <c r="D13" s="373"/>
      <c r="E13" s="308"/>
      <c r="F13" s="309"/>
    </row>
    <row r="14" spans="1:6" ht="20.100000000000001" customHeight="1">
      <c r="A14" s="310" t="s">
        <v>640</v>
      </c>
      <c r="B14" s="307"/>
      <c r="C14" s="307"/>
      <c r="D14" s="373"/>
      <c r="E14" s="308"/>
      <c r="F14" s="309"/>
    </row>
    <row r="15" spans="1:6" ht="20.100000000000001" customHeight="1">
      <c r="A15" s="310" t="s">
        <v>641</v>
      </c>
      <c r="B15" s="307"/>
      <c r="C15" s="307"/>
      <c r="D15" s="373"/>
      <c r="E15" s="308"/>
      <c r="F15" s="309"/>
    </row>
    <row r="16" spans="1:6" ht="20.100000000000001" customHeight="1">
      <c r="A16" s="310" t="s">
        <v>642</v>
      </c>
      <c r="B16" s="307"/>
      <c r="C16" s="307"/>
      <c r="D16" s="373"/>
      <c r="E16" s="308"/>
      <c r="F16" s="309"/>
    </row>
    <row r="17" spans="1:6" ht="20.100000000000001" customHeight="1">
      <c r="A17" s="306" t="s">
        <v>624</v>
      </c>
      <c r="B17" s="307"/>
      <c r="C17" s="307"/>
      <c r="D17" s="373"/>
      <c r="E17" s="308"/>
      <c r="F17" s="309"/>
    </row>
    <row r="18" spans="1:6" ht="20.100000000000001" customHeight="1">
      <c r="A18" s="306" t="s">
        <v>625</v>
      </c>
      <c r="B18" s="307"/>
      <c r="C18" s="307"/>
      <c r="D18" s="373"/>
      <c r="E18" s="308"/>
      <c r="F18" s="309"/>
    </row>
    <row r="19" spans="1:6" ht="20.100000000000001" customHeight="1">
      <c r="A19" s="306" t="s">
        <v>626</v>
      </c>
      <c r="B19" s="307"/>
      <c r="C19" s="307"/>
      <c r="D19" s="373"/>
      <c r="E19" s="308"/>
      <c r="F19" s="309"/>
    </row>
    <row r="20" spans="1:6" ht="20.100000000000001" customHeight="1">
      <c r="A20" s="312" t="s">
        <v>605</v>
      </c>
      <c r="B20" s="333">
        <v>13</v>
      </c>
      <c r="C20" s="333">
        <v>19</v>
      </c>
      <c r="D20" s="375">
        <v>17</v>
      </c>
      <c r="E20" s="308">
        <f t="shared" ref="E20:E23" si="0">C20/B20*100</f>
        <v>146.19999999999999</v>
      </c>
      <c r="F20" s="309">
        <f t="shared" ref="F20:F23" si="1">C20/D20*100</f>
        <v>111.8</v>
      </c>
    </row>
    <row r="21" spans="1:6" ht="20.100000000000001" customHeight="1">
      <c r="A21" s="306" t="s">
        <v>643</v>
      </c>
      <c r="B21" s="333"/>
      <c r="C21" s="333"/>
      <c r="D21" s="375"/>
      <c r="E21" s="308"/>
      <c r="F21" s="309"/>
    </row>
    <row r="22" spans="1:6" ht="20.100000000000001" customHeight="1">
      <c r="A22" s="313" t="s">
        <v>644</v>
      </c>
      <c r="B22" s="333"/>
      <c r="C22" s="333"/>
      <c r="D22" s="375"/>
      <c r="E22" s="308"/>
      <c r="F22" s="309"/>
    </row>
    <row r="23" spans="1:6" ht="20.100000000000001" customHeight="1">
      <c r="A23" s="312" t="s">
        <v>43</v>
      </c>
      <c r="B23" s="333">
        <v>13</v>
      </c>
      <c r="C23" s="333">
        <v>19</v>
      </c>
      <c r="D23" s="375">
        <v>17</v>
      </c>
      <c r="E23" s="308">
        <f t="shared" si="0"/>
        <v>146.19999999999999</v>
      </c>
      <c r="F23" s="309">
        <f t="shared" si="1"/>
        <v>111.8</v>
      </c>
    </row>
    <row r="24" spans="1:6" ht="28.5" customHeight="1">
      <c r="A24" s="476"/>
      <c r="B24" s="476"/>
      <c r="C24" s="476"/>
      <c r="D24" s="476"/>
      <c r="E24" s="476"/>
      <c r="F24" s="476"/>
    </row>
  </sheetData>
  <mergeCells count="8">
    <mergeCell ref="A2:F2"/>
    <mergeCell ref="A24:F24"/>
    <mergeCell ref="A4:A5"/>
    <mergeCell ref="B4:B5"/>
    <mergeCell ref="C4:C5"/>
    <mergeCell ref="E4:E5"/>
    <mergeCell ref="F4:F5"/>
    <mergeCell ref="D4:D5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7" orientation="portrait" r:id="rId1"/>
  <headerFooter>
    <oddFooter>&amp;C第 &amp;P-1 页，共 &amp;N-1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E39"/>
  <sheetViews>
    <sheetView showZeros="0" workbookViewId="0">
      <selection activeCell="A40" sqref="A40"/>
    </sheetView>
  </sheetViews>
  <sheetFormatPr defaultColWidth="9" defaultRowHeight="14.25"/>
  <cols>
    <col min="1" max="1" width="39.75" style="48" customWidth="1"/>
    <col min="2" max="2" width="11.375" style="48" customWidth="1"/>
    <col min="3" max="3" width="7.875" style="48" customWidth="1"/>
    <col min="4" max="4" width="11.25" style="48" customWidth="1"/>
    <col min="5" max="5" width="12.375" style="48" customWidth="1"/>
    <col min="6" max="16384" width="9" style="48"/>
  </cols>
  <sheetData>
    <row r="1" spans="1:5" ht="22.9" customHeight="1">
      <c r="A1" s="49"/>
    </row>
    <row r="2" spans="1:5" ht="28.9" customHeight="1">
      <c r="A2" s="484" t="s">
        <v>1077</v>
      </c>
      <c r="B2" s="484"/>
      <c r="C2" s="484"/>
      <c r="D2" s="484"/>
      <c r="E2" s="484"/>
    </row>
    <row r="3" spans="1:5">
      <c r="A3" s="50"/>
      <c r="B3" s="51"/>
      <c r="E3" s="52" t="s">
        <v>0</v>
      </c>
    </row>
    <row r="4" spans="1:5" ht="28.9" customHeight="1">
      <c r="A4" s="53" t="s">
        <v>617</v>
      </c>
      <c r="B4" s="54" t="s">
        <v>2</v>
      </c>
      <c r="C4" s="55" t="s">
        <v>3</v>
      </c>
      <c r="D4" s="55" t="s">
        <v>77</v>
      </c>
      <c r="E4" s="55" t="s">
        <v>78</v>
      </c>
    </row>
    <row r="5" spans="1:5" ht="20.100000000000001" customHeight="1">
      <c r="A5" s="56" t="s">
        <v>629</v>
      </c>
      <c r="B5" s="57"/>
      <c r="C5" s="57"/>
      <c r="D5" s="57"/>
      <c r="E5" s="58"/>
    </row>
    <row r="6" spans="1:5" ht="20.100000000000001" customHeight="1">
      <c r="A6" s="59" t="s">
        <v>645</v>
      </c>
      <c r="B6" s="60"/>
      <c r="C6" s="60"/>
      <c r="D6" s="60"/>
      <c r="E6" s="58"/>
    </row>
    <row r="7" spans="1:5" ht="20.100000000000001" customHeight="1">
      <c r="A7" s="61" t="s">
        <v>646</v>
      </c>
      <c r="B7" s="60"/>
      <c r="C7" s="60"/>
      <c r="D7" s="60"/>
      <c r="E7" s="58"/>
    </row>
    <row r="8" spans="1:5" ht="20.100000000000001" customHeight="1">
      <c r="A8" s="61" t="s">
        <v>647</v>
      </c>
      <c r="B8" s="60"/>
      <c r="C8" s="60"/>
      <c r="D8" s="60"/>
      <c r="E8" s="58"/>
    </row>
    <row r="9" spans="1:5" ht="20.100000000000001" customHeight="1">
      <c r="A9" s="61" t="s">
        <v>648</v>
      </c>
      <c r="B9" s="60"/>
      <c r="C9" s="60"/>
      <c r="D9" s="60"/>
      <c r="E9" s="58"/>
    </row>
    <row r="10" spans="1:5" ht="20.100000000000001" customHeight="1">
      <c r="A10" s="61" t="s">
        <v>649</v>
      </c>
      <c r="B10" s="60"/>
      <c r="C10" s="60"/>
      <c r="D10" s="60"/>
      <c r="E10" s="58"/>
    </row>
    <row r="11" spans="1:5" ht="20.100000000000001" customHeight="1">
      <c r="A11" s="61" t="s">
        <v>650</v>
      </c>
      <c r="B11" s="60"/>
      <c r="C11" s="60"/>
      <c r="D11" s="60"/>
      <c r="E11" s="58"/>
    </row>
    <row r="12" spans="1:5" ht="20.100000000000001" customHeight="1">
      <c r="A12" s="61" t="s">
        <v>651</v>
      </c>
      <c r="B12" s="60"/>
      <c r="C12" s="60"/>
      <c r="D12" s="60"/>
      <c r="E12" s="58"/>
    </row>
    <row r="13" spans="1:5" ht="20.100000000000001" customHeight="1">
      <c r="A13" s="61" t="s">
        <v>652</v>
      </c>
      <c r="B13" s="60"/>
      <c r="C13" s="60"/>
      <c r="D13" s="60"/>
      <c r="E13" s="58"/>
    </row>
    <row r="14" spans="1:5" ht="20.100000000000001" customHeight="1">
      <c r="A14" s="61" t="s">
        <v>653</v>
      </c>
      <c r="B14" s="60"/>
      <c r="C14" s="60"/>
      <c r="D14" s="60"/>
      <c r="E14" s="58"/>
    </row>
    <row r="15" spans="1:5" ht="20.100000000000001" customHeight="1">
      <c r="A15" s="56" t="s">
        <v>630</v>
      </c>
      <c r="B15" s="62"/>
      <c r="C15" s="62"/>
      <c r="D15" s="62"/>
      <c r="E15" s="58"/>
    </row>
    <row r="16" spans="1:5" ht="20.100000000000001" customHeight="1">
      <c r="A16" s="63" t="s">
        <v>654</v>
      </c>
      <c r="B16" s="64"/>
      <c r="C16" s="64"/>
      <c r="D16" s="64"/>
      <c r="E16" s="58"/>
    </row>
    <row r="17" spans="1:5" ht="20.100000000000001" customHeight="1">
      <c r="A17" s="61" t="s">
        <v>655</v>
      </c>
      <c r="B17" s="64"/>
      <c r="C17" s="64"/>
      <c r="D17" s="64"/>
      <c r="E17" s="58"/>
    </row>
    <row r="18" spans="1:5" ht="20.100000000000001" customHeight="1">
      <c r="A18" s="61" t="s">
        <v>656</v>
      </c>
      <c r="B18" s="64"/>
      <c r="C18" s="64"/>
      <c r="D18" s="64"/>
      <c r="E18" s="58"/>
    </row>
    <row r="19" spans="1:5" ht="20.100000000000001" customHeight="1">
      <c r="A19" s="61" t="s">
        <v>657</v>
      </c>
      <c r="B19" s="64"/>
      <c r="C19" s="64"/>
      <c r="D19" s="64"/>
      <c r="E19" s="58"/>
    </row>
    <row r="20" spans="1:5" ht="20.100000000000001" customHeight="1">
      <c r="A20" s="61" t="s">
        <v>658</v>
      </c>
      <c r="B20" s="64"/>
      <c r="C20" s="64"/>
      <c r="D20" s="64"/>
      <c r="E20" s="58"/>
    </row>
    <row r="21" spans="1:5" ht="20.100000000000001" customHeight="1">
      <c r="A21" s="61" t="s">
        <v>659</v>
      </c>
      <c r="B21" s="64"/>
      <c r="C21" s="64"/>
      <c r="D21" s="64"/>
      <c r="E21" s="58"/>
    </row>
    <row r="22" spans="1:5" ht="20.100000000000001" customHeight="1">
      <c r="A22" s="61" t="s">
        <v>660</v>
      </c>
      <c r="B22" s="64"/>
      <c r="C22" s="64"/>
      <c r="D22" s="64"/>
      <c r="E22" s="58"/>
    </row>
    <row r="23" spans="1:5" ht="20.100000000000001" customHeight="1">
      <c r="A23" s="61" t="s">
        <v>661</v>
      </c>
      <c r="B23" s="64"/>
      <c r="C23" s="64"/>
      <c r="D23" s="64"/>
      <c r="E23" s="58"/>
    </row>
    <row r="24" spans="1:5" ht="20.100000000000001" customHeight="1">
      <c r="A24" s="56" t="s">
        <v>631</v>
      </c>
      <c r="B24" s="62"/>
      <c r="C24" s="62"/>
      <c r="D24" s="62"/>
      <c r="E24" s="58"/>
    </row>
    <row r="25" spans="1:5" ht="20.100000000000001" customHeight="1">
      <c r="A25" s="59" t="s">
        <v>662</v>
      </c>
      <c r="B25" s="64"/>
      <c r="C25" s="64"/>
      <c r="D25" s="64"/>
      <c r="E25" s="58"/>
    </row>
    <row r="26" spans="1:5" ht="20.100000000000001" customHeight="1">
      <c r="A26" s="56" t="s">
        <v>632</v>
      </c>
      <c r="B26" s="62"/>
      <c r="C26" s="62"/>
      <c r="D26" s="62"/>
      <c r="E26" s="58"/>
    </row>
    <row r="27" spans="1:5" ht="20.100000000000001" customHeight="1">
      <c r="A27" s="59" t="s">
        <v>663</v>
      </c>
      <c r="B27" s="64"/>
      <c r="C27" s="64"/>
      <c r="D27" s="64"/>
      <c r="E27" s="58"/>
    </row>
    <row r="28" spans="1:5" ht="20.100000000000001" customHeight="1">
      <c r="A28" s="59" t="s">
        <v>664</v>
      </c>
      <c r="B28" s="64"/>
      <c r="C28" s="64"/>
      <c r="D28" s="64"/>
      <c r="E28" s="58"/>
    </row>
    <row r="29" spans="1:5" ht="20.100000000000001" customHeight="1">
      <c r="A29" s="59" t="s">
        <v>665</v>
      </c>
      <c r="B29" s="64"/>
      <c r="C29" s="64"/>
      <c r="D29" s="64"/>
      <c r="E29" s="58"/>
    </row>
    <row r="30" spans="1:5" ht="20.100000000000001" customHeight="1">
      <c r="A30" s="56" t="s">
        <v>633</v>
      </c>
      <c r="B30" s="62"/>
      <c r="C30" s="62"/>
      <c r="D30" s="62"/>
      <c r="E30" s="58"/>
    </row>
    <row r="31" spans="1:5" ht="20.100000000000001" customHeight="1">
      <c r="A31" s="53" t="s">
        <v>63</v>
      </c>
      <c r="B31" s="64"/>
      <c r="C31" s="64"/>
      <c r="D31" s="64"/>
      <c r="E31" s="58"/>
    </row>
    <row r="32" spans="1:5" ht="20.100000000000001" customHeight="1">
      <c r="A32" s="65" t="s">
        <v>666</v>
      </c>
      <c r="B32" s="64"/>
      <c r="C32" s="64"/>
      <c r="D32" s="64"/>
      <c r="E32" s="58"/>
    </row>
    <row r="33" spans="1:5" ht="20.100000000000001" customHeight="1">
      <c r="A33" s="60" t="s">
        <v>613</v>
      </c>
      <c r="B33" s="64"/>
      <c r="C33" s="64"/>
      <c r="D33" s="64"/>
      <c r="E33" s="58"/>
    </row>
    <row r="34" spans="1:5" ht="20.100000000000001" customHeight="1">
      <c r="A34" s="53" t="s">
        <v>667</v>
      </c>
      <c r="B34" s="64"/>
      <c r="C34" s="64"/>
      <c r="D34" s="64"/>
      <c r="E34" s="58"/>
    </row>
    <row r="36" spans="1:5" ht="14.25" customHeight="1">
      <c r="A36" s="473" t="s">
        <v>1076</v>
      </c>
      <c r="B36" s="473"/>
      <c r="C36" s="473"/>
      <c r="D36" s="473"/>
      <c r="E36" s="473"/>
    </row>
    <row r="37" spans="1:5" ht="13.5" customHeight="1">
      <c r="A37" s="473"/>
      <c r="B37" s="473"/>
      <c r="C37" s="473"/>
      <c r="D37" s="473"/>
      <c r="E37" s="473"/>
    </row>
    <row r="38" spans="1:5" hidden="1">
      <c r="A38" s="473"/>
      <c r="B38" s="473"/>
      <c r="C38" s="473"/>
      <c r="D38" s="473"/>
      <c r="E38" s="473"/>
    </row>
    <row r="39" spans="1:5" hidden="1">
      <c r="A39" s="473"/>
      <c r="B39" s="473"/>
      <c r="C39" s="473"/>
      <c r="D39" s="473"/>
      <c r="E39" s="473"/>
    </row>
  </sheetData>
  <mergeCells count="2">
    <mergeCell ref="A2:E2"/>
    <mergeCell ref="A36:E39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8" orientation="portrait" r:id="rId1"/>
  <headerFooter>
    <oddFooter>&amp;C第 &amp;P-1 页，共 &amp;N-1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VI43"/>
  <sheetViews>
    <sheetView showZeros="0" zoomScaleNormal="100" workbookViewId="0">
      <selection activeCell="F40" sqref="F40"/>
    </sheetView>
  </sheetViews>
  <sheetFormatPr defaultColWidth="8.75" defaultRowHeight="14.25"/>
  <cols>
    <col min="1" max="1" width="26.75" style="202" customWidth="1"/>
    <col min="2" max="3" width="13.875" style="230" customWidth="1"/>
    <col min="4" max="4" width="10.5" style="203" hidden="1" customWidth="1"/>
    <col min="5" max="5" width="10.5" style="227" customWidth="1"/>
    <col min="6" max="6" width="12.75" style="204" customWidth="1"/>
    <col min="7" max="251" width="8.75" style="202"/>
    <col min="252" max="252" width="38.25" style="202" customWidth="1"/>
    <col min="253" max="254" width="13.25" style="202" customWidth="1"/>
    <col min="255" max="255" width="10" style="202" customWidth="1"/>
    <col min="256" max="256" width="12.625" style="202" customWidth="1"/>
    <col min="257" max="257" width="8.75" style="202" hidden="1" customWidth="1"/>
    <col min="258" max="258" width="18.625" style="202" customWidth="1"/>
    <col min="259" max="259" width="10.625" style="202" customWidth="1"/>
    <col min="260" max="507" width="8.75" style="202"/>
    <col min="508" max="508" width="38.25" style="202" customWidth="1"/>
    <col min="509" max="510" width="13.25" style="202" customWidth="1"/>
    <col min="511" max="511" width="10" style="202" customWidth="1"/>
    <col min="512" max="512" width="12.625" style="202" customWidth="1"/>
    <col min="513" max="513" width="8.75" style="202" hidden="1" customWidth="1"/>
    <col min="514" max="514" width="18.625" style="202" customWidth="1"/>
    <col min="515" max="515" width="10.625" style="202" customWidth="1"/>
    <col min="516" max="763" width="8.75" style="202"/>
    <col min="764" max="764" width="38.25" style="202" customWidth="1"/>
    <col min="765" max="766" width="13.25" style="202" customWidth="1"/>
    <col min="767" max="767" width="10" style="202" customWidth="1"/>
    <col min="768" max="768" width="12.625" style="202" customWidth="1"/>
    <col min="769" max="769" width="8.75" style="202" hidden="1" customWidth="1"/>
    <col min="770" max="770" width="18.625" style="202" customWidth="1"/>
    <col min="771" max="771" width="10.625" style="202" customWidth="1"/>
    <col min="772" max="1019" width="8.75" style="202"/>
    <col min="1020" max="1020" width="38.25" style="202" customWidth="1"/>
    <col min="1021" max="1022" width="13.25" style="202" customWidth="1"/>
    <col min="1023" max="1023" width="10" style="202" customWidth="1"/>
    <col min="1024" max="1024" width="12.625" style="202" customWidth="1"/>
    <col min="1025" max="1025" width="8.75" style="202" hidden="1" customWidth="1"/>
    <col min="1026" max="1026" width="18.625" style="202" customWidth="1"/>
    <col min="1027" max="1027" width="10.625" style="202" customWidth="1"/>
    <col min="1028" max="1275" width="8.75" style="202"/>
    <col min="1276" max="1276" width="38.25" style="202" customWidth="1"/>
    <col min="1277" max="1278" width="13.25" style="202" customWidth="1"/>
    <col min="1279" max="1279" width="10" style="202" customWidth="1"/>
    <col min="1280" max="1280" width="12.625" style="202" customWidth="1"/>
    <col min="1281" max="1281" width="8.75" style="202" hidden="1" customWidth="1"/>
    <col min="1282" max="1282" width="18.625" style="202" customWidth="1"/>
    <col min="1283" max="1283" width="10.625" style="202" customWidth="1"/>
    <col min="1284" max="1531" width="8.75" style="202"/>
    <col min="1532" max="1532" width="38.25" style="202" customWidth="1"/>
    <col min="1533" max="1534" width="13.25" style="202" customWidth="1"/>
    <col min="1535" max="1535" width="10" style="202" customWidth="1"/>
    <col min="1536" max="1536" width="12.625" style="202" customWidth="1"/>
    <col min="1537" max="1537" width="8.75" style="202" hidden="1" customWidth="1"/>
    <col min="1538" max="1538" width="18.625" style="202" customWidth="1"/>
    <col min="1539" max="1539" width="10.625" style="202" customWidth="1"/>
    <col min="1540" max="1787" width="8.75" style="202"/>
    <col min="1788" max="1788" width="38.25" style="202" customWidth="1"/>
    <col min="1789" max="1790" width="13.25" style="202" customWidth="1"/>
    <col min="1791" max="1791" width="10" style="202" customWidth="1"/>
    <col min="1792" max="1792" width="12.625" style="202" customWidth="1"/>
    <col min="1793" max="1793" width="8.75" style="202" hidden="1" customWidth="1"/>
    <col min="1794" max="1794" width="18.625" style="202" customWidth="1"/>
    <col min="1795" max="1795" width="10.625" style="202" customWidth="1"/>
    <col min="1796" max="2043" width="8.75" style="202"/>
    <col min="2044" max="2044" width="38.25" style="202" customWidth="1"/>
    <col min="2045" max="2046" width="13.25" style="202" customWidth="1"/>
    <col min="2047" max="2047" width="10" style="202" customWidth="1"/>
    <col min="2048" max="2048" width="12.625" style="202" customWidth="1"/>
    <col min="2049" max="2049" width="8.75" style="202" hidden="1" customWidth="1"/>
    <col min="2050" max="2050" width="18.625" style="202" customWidth="1"/>
    <col min="2051" max="2051" width="10.625" style="202" customWidth="1"/>
    <col min="2052" max="2299" width="8.75" style="202"/>
    <col min="2300" max="2300" width="38.25" style="202" customWidth="1"/>
    <col min="2301" max="2302" width="13.25" style="202" customWidth="1"/>
    <col min="2303" max="2303" width="10" style="202" customWidth="1"/>
    <col min="2304" max="2304" width="12.625" style="202" customWidth="1"/>
    <col min="2305" max="2305" width="8.75" style="202" hidden="1" customWidth="1"/>
    <col min="2306" max="2306" width="18.625" style="202" customWidth="1"/>
    <col min="2307" max="2307" width="10.625" style="202" customWidth="1"/>
    <col min="2308" max="2555" width="8.75" style="202"/>
    <col min="2556" max="2556" width="38.25" style="202" customWidth="1"/>
    <col min="2557" max="2558" width="13.25" style="202" customWidth="1"/>
    <col min="2559" max="2559" width="10" style="202" customWidth="1"/>
    <col min="2560" max="2560" width="12.625" style="202" customWidth="1"/>
    <col min="2561" max="2561" width="8.75" style="202" hidden="1" customWidth="1"/>
    <col min="2562" max="2562" width="18.625" style="202" customWidth="1"/>
    <col min="2563" max="2563" width="10.625" style="202" customWidth="1"/>
    <col min="2564" max="2811" width="8.75" style="202"/>
    <col min="2812" max="2812" width="38.25" style="202" customWidth="1"/>
    <col min="2813" max="2814" width="13.25" style="202" customWidth="1"/>
    <col min="2815" max="2815" width="10" style="202" customWidth="1"/>
    <col min="2816" max="2816" width="12.625" style="202" customWidth="1"/>
    <col min="2817" max="2817" width="8.75" style="202" hidden="1" customWidth="1"/>
    <col min="2818" max="2818" width="18.625" style="202" customWidth="1"/>
    <col min="2819" max="2819" width="10.625" style="202" customWidth="1"/>
    <col min="2820" max="3067" width="8.75" style="202"/>
    <col min="3068" max="3068" width="38.25" style="202" customWidth="1"/>
    <col min="3069" max="3070" width="13.25" style="202" customWidth="1"/>
    <col min="3071" max="3071" width="10" style="202" customWidth="1"/>
    <col min="3072" max="3072" width="12.625" style="202" customWidth="1"/>
    <col min="3073" max="3073" width="8.75" style="202" hidden="1" customWidth="1"/>
    <col min="3074" max="3074" width="18.625" style="202" customWidth="1"/>
    <col min="3075" max="3075" width="10.625" style="202" customWidth="1"/>
    <col min="3076" max="3323" width="8.75" style="202"/>
    <col min="3324" max="3324" width="38.25" style="202" customWidth="1"/>
    <col min="3325" max="3326" width="13.25" style="202" customWidth="1"/>
    <col min="3327" max="3327" width="10" style="202" customWidth="1"/>
    <col min="3328" max="3328" width="12.625" style="202" customWidth="1"/>
    <col min="3329" max="3329" width="8.75" style="202" hidden="1" customWidth="1"/>
    <col min="3330" max="3330" width="18.625" style="202" customWidth="1"/>
    <col min="3331" max="3331" width="10.625" style="202" customWidth="1"/>
    <col min="3332" max="3579" width="8.75" style="202"/>
    <col min="3580" max="3580" width="38.25" style="202" customWidth="1"/>
    <col min="3581" max="3582" width="13.25" style="202" customWidth="1"/>
    <col min="3583" max="3583" width="10" style="202" customWidth="1"/>
    <col min="3584" max="3584" width="12.625" style="202" customWidth="1"/>
    <col min="3585" max="3585" width="8.75" style="202" hidden="1" customWidth="1"/>
    <col min="3586" max="3586" width="18.625" style="202" customWidth="1"/>
    <col min="3587" max="3587" width="10.625" style="202" customWidth="1"/>
    <col min="3588" max="3835" width="8.75" style="202"/>
    <col min="3836" max="3836" width="38.25" style="202" customWidth="1"/>
    <col min="3837" max="3838" width="13.25" style="202" customWidth="1"/>
    <col min="3839" max="3839" width="10" style="202" customWidth="1"/>
    <col min="3840" max="3840" width="12.625" style="202" customWidth="1"/>
    <col min="3841" max="3841" width="8.75" style="202" hidden="1" customWidth="1"/>
    <col min="3842" max="3842" width="18.625" style="202" customWidth="1"/>
    <col min="3843" max="3843" width="10.625" style="202" customWidth="1"/>
    <col min="3844" max="4091" width="8.75" style="202"/>
    <col min="4092" max="4092" width="38.25" style="202" customWidth="1"/>
    <col min="4093" max="4094" width="13.25" style="202" customWidth="1"/>
    <col min="4095" max="4095" width="10" style="202" customWidth="1"/>
    <col min="4096" max="4096" width="12.625" style="202" customWidth="1"/>
    <col min="4097" max="4097" width="8.75" style="202" hidden="1" customWidth="1"/>
    <col min="4098" max="4098" width="18.625" style="202" customWidth="1"/>
    <col min="4099" max="4099" width="10.625" style="202" customWidth="1"/>
    <col min="4100" max="4347" width="8.75" style="202"/>
    <col min="4348" max="4348" width="38.25" style="202" customWidth="1"/>
    <col min="4349" max="4350" width="13.25" style="202" customWidth="1"/>
    <col min="4351" max="4351" width="10" style="202" customWidth="1"/>
    <col min="4352" max="4352" width="12.625" style="202" customWidth="1"/>
    <col min="4353" max="4353" width="8.75" style="202" hidden="1" customWidth="1"/>
    <col min="4354" max="4354" width="18.625" style="202" customWidth="1"/>
    <col min="4355" max="4355" width="10.625" style="202" customWidth="1"/>
    <col min="4356" max="4603" width="8.75" style="202"/>
    <col min="4604" max="4604" width="38.25" style="202" customWidth="1"/>
    <col min="4605" max="4606" width="13.25" style="202" customWidth="1"/>
    <col min="4607" max="4607" width="10" style="202" customWidth="1"/>
    <col min="4608" max="4608" width="12.625" style="202" customWidth="1"/>
    <col min="4609" max="4609" width="8.75" style="202" hidden="1" customWidth="1"/>
    <col min="4610" max="4610" width="18.625" style="202" customWidth="1"/>
    <col min="4611" max="4611" width="10.625" style="202" customWidth="1"/>
    <col min="4612" max="4859" width="8.75" style="202"/>
    <col min="4860" max="4860" width="38.25" style="202" customWidth="1"/>
    <col min="4861" max="4862" width="13.25" style="202" customWidth="1"/>
    <col min="4863" max="4863" width="10" style="202" customWidth="1"/>
    <col min="4864" max="4864" width="12.625" style="202" customWidth="1"/>
    <col min="4865" max="4865" width="8.75" style="202" hidden="1" customWidth="1"/>
    <col min="4866" max="4866" width="18.625" style="202" customWidth="1"/>
    <col min="4867" max="4867" width="10.625" style="202" customWidth="1"/>
    <col min="4868" max="5115" width="8.75" style="202"/>
    <col min="5116" max="5116" width="38.25" style="202" customWidth="1"/>
    <col min="5117" max="5118" width="13.25" style="202" customWidth="1"/>
    <col min="5119" max="5119" width="10" style="202" customWidth="1"/>
    <col min="5120" max="5120" width="12.625" style="202" customWidth="1"/>
    <col min="5121" max="5121" width="8.75" style="202" hidden="1" customWidth="1"/>
    <col min="5122" max="5122" width="18.625" style="202" customWidth="1"/>
    <col min="5123" max="5123" width="10.625" style="202" customWidth="1"/>
    <col min="5124" max="5371" width="8.75" style="202"/>
    <col min="5372" max="5372" width="38.25" style="202" customWidth="1"/>
    <col min="5373" max="5374" width="13.25" style="202" customWidth="1"/>
    <col min="5375" max="5375" width="10" style="202" customWidth="1"/>
    <col min="5376" max="5376" width="12.625" style="202" customWidth="1"/>
    <col min="5377" max="5377" width="8.75" style="202" hidden="1" customWidth="1"/>
    <col min="5378" max="5378" width="18.625" style="202" customWidth="1"/>
    <col min="5379" max="5379" width="10.625" style="202" customWidth="1"/>
    <col min="5380" max="5627" width="8.75" style="202"/>
    <col min="5628" max="5628" width="38.25" style="202" customWidth="1"/>
    <col min="5629" max="5630" width="13.25" style="202" customWidth="1"/>
    <col min="5631" max="5631" width="10" style="202" customWidth="1"/>
    <col min="5632" max="5632" width="12.625" style="202" customWidth="1"/>
    <col min="5633" max="5633" width="8.75" style="202" hidden="1" customWidth="1"/>
    <col min="5634" max="5634" width="18.625" style="202" customWidth="1"/>
    <col min="5635" max="5635" width="10.625" style="202" customWidth="1"/>
    <col min="5636" max="5883" width="8.75" style="202"/>
    <col min="5884" max="5884" width="38.25" style="202" customWidth="1"/>
    <col min="5885" max="5886" width="13.25" style="202" customWidth="1"/>
    <col min="5887" max="5887" width="10" style="202" customWidth="1"/>
    <col min="5888" max="5888" width="12.625" style="202" customWidth="1"/>
    <col min="5889" max="5889" width="8.75" style="202" hidden="1" customWidth="1"/>
    <col min="5890" max="5890" width="18.625" style="202" customWidth="1"/>
    <col min="5891" max="5891" width="10.625" style="202" customWidth="1"/>
    <col min="5892" max="6139" width="8.75" style="202"/>
    <col min="6140" max="6140" width="38.25" style="202" customWidth="1"/>
    <col min="6141" max="6142" width="13.25" style="202" customWidth="1"/>
    <col min="6143" max="6143" width="10" style="202" customWidth="1"/>
    <col min="6144" max="6144" width="12.625" style="202" customWidth="1"/>
    <col min="6145" max="6145" width="8.75" style="202" hidden="1" customWidth="1"/>
    <col min="6146" max="6146" width="18.625" style="202" customWidth="1"/>
    <col min="6147" max="6147" width="10.625" style="202" customWidth="1"/>
    <col min="6148" max="6395" width="8.75" style="202"/>
    <col min="6396" max="6396" width="38.25" style="202" customWidth="1"/>
    <col min="6397" max="6398" width="13.25" style="202" customWidth="1"/>
    <col min="6399" max="6399" width="10" style="202" customWidth="1"/>
    <col min="6400" max="6400" width="12.625" style="202" customWidth="1"/>
    <col min="6401" max="6401" width="8.75" style="202" hidden="1" customWidth="1"/>
    <col min="6402" max="6402" width="18.625" style="202" customWidth="1"/>
    <col min="6403" max="6403" width="10.625" style="202" customWidth="1"/>
    <col min="6404" max="6651" width="8.75" style="202"/>
    <col min="6652" max="6652" width="38.25" style="202" customWidth="1"/>
    <col min="6653" max="6654" width="13.25" style="202" customWidth="1"/>
    <col min="6655" max="6655" width="10" style="202" customWidth="1"/>
    <col min="6656" max="6656" width="12.625" style="202" customWidth="1"/>
    <col min="6657" max="6657" width="8.75" style="202" hidden="1" customWidth="1"/>
    <col min="6658" max="6658" width="18.625" style="202" customWidth="1"/>
    <col min="6659" max="6659" width="10.625" style="202" customWidth="1"/>
    <col min="6660" max="6907" width="8.75" style="202"/>
    <col min="6908" max="6908" width="38.25" style="202" customWidth="1"/>
    <col min="6909" max="6910" width="13.25" style="202" customWidth="1"/>
    <col min="6911" max="6911" width="10" style="202" customWidth="1"/>
    <col min="6912" max="6912" width="12.625" style="202" customWidth="1"/>
    <col min="6913" max="6913" width="8.75" style="202" hidden="1" customWidth="1"/>
    <col min="6914" max="6914" width="18.625" style="202" customWidth="1"/>
    <col min="6915" max="6915" width="10.625" style="202" customWidth="1"/>
    <col min="6916" max="7163" width="8.75" style="202"/>
    <col min="7164" max="7164" width="38.25" style="202" customWidth="1"/>
    <col min="7165" max="7166" width="13.25" style="202" customWidth="1"/>
    <col min="7167" max="7167" width="10" style="202" customWidth="1"/>
    <col min="7168" max="7168" width="12.625" style="202" customWidth="1"/>
    <col min="7169" max="7169" width="8.75" style="202" hidden="1" customWidth="1"/>
    <col min="7170" max="7170" width="18.625" style="202" customWidth="1"/>
    <col min="7171" max="7171" width="10.625" style="202" customWidth="1"/>
    <col min="7172" max="7419" width="8.75" style="202"/>
    <col min="7420" max="7420" width="38.25" style="202" customWidth="1"/>
    <col min="7421" max="7422" width="13.25" style="202" customWidth="1"/>
    <col min="7423" max="7423" width="10" style="202" customWidth="1"/>
    <col min="7424" max="7424" width="12.625" style="202" customWidth="1"/>
    <col min="7425" max="7425" width="8.75" style="202" hidden="1" customWidth="1"/>
    <col min="7426" max="7426" width="18.625" style="202" customWidth="1"/>
    <col min="7427" max="7427" width="10.625" style="202" customWidth="1"/>
    <col min="7428" max="7675" width="8.75" style="202"/>
    <col min="7676" max="7676" width="38.25" style="202" customWidth="1"/>
    <col min="7677" max="7678" width="13.25" style="202" customWidth="1"/>
    <col min="7679" max="7679" width="10" style="202" customWidth="1"/>
    <col min="7680" max="7680" width="12.625" style="202" customWidth="1"/>
    <col min="7681" max="7681" width="8.75" style="202" hidden="1" customWidth="1"/>
    <col min="7682" max="7682" width="18.625" style="202" customWidth="1"/>
    <col min="7683" max="7683" width="10.625" style="202" customWidth="1"/>
    <col min="7684" max="7931" width="8.75" style="202"/>
    <col min="7932" max="7932" width="38.25" style="202" customWidth="1"/>
    <col min="7933" max="7934" width="13.25" style="202" customWidth="1"/>
    <col min="7935" max="7935" width="10" style="202" customWidth="1"/>
    <col min="7936" max="7936" width="12.625" style="202" customWidth="1"/>
    <col min="7937" max="7937" width="8.75" style="202" hidden="1" customWidth="1"/>
    <col min="7938" max="7938" width="18.625" style="202" customWidth="1"/>
    <col min="7939" max="7939" width="10.625" style="202" customWidth="1"/>
    <col min="7940" max="8187" width="8.75" style="202"/>
    <col min="8188" max="8188" width="38.25" style="202" customWidth="1"/>
    <col min="8189" max="8190" width="13.25" style="202" customWidth="1"/>
    <col min="8191" max="8191" width="10" style="202" customWidth="1"/>
    <col min="8192" max="8192" width="12.625" style="202" customWidth="1"/>
    <col min="8193" max="8193" width="8.75" style="202" hidden="1" customWidth="1"/>
    <col min="8194" max="8194" width="18.625" style="202" customWidth="1"/>
    <col min="8195" max="8195" width="10.625" style="202" customWidth="1"/>
    <col min="8196" max="8443" width="8.75" style="202"/>
    <col min="8444" max="8444" width="38.25" style="202" customWidth="1"/>
    <col min="8445" max="8446" width="13.25" style="202" customWidth="1"/>
    <col min="8447" max="8447" width="10" style="202" customWidth="1"/>
    <col min="8448" max="8448" width="12.625" style="202" customWidth="1"/>
    <col min="8449" max="8449" width="8.75" style="202" hidden="1" customWidth="1"/>
    <col min="8450" max="8450" width="18.625" style="202" customWidth="1"/>
    <col min="8451" max="8451" width="10.625" style="202" customWidth="1"/>
    <col min="8452" max="8699" width="8.75" style="202"/>
    <col min="8700" max="8700" width="38.25" style="202" customWidth="1"/>
    <col min="8701" max="8702" width="13.25" style="202" customWidth="1"/>
    <col min="8703" max="8703" width="10" style="202" customWidth="1"/>
    <col min="8704" max="8704" width="12.625" style="202" customWidth="1"/>
    <col min="8705" max="8705" width="8.75" style="202" hidden="1" customWidth="1"/>
    <col min="8706" max="8706" width="18.625" style="202" customWidth="1"/>
    <col min="8707" max="8707" width="10.625" style="202" customWidth="1"/>
    <col min="8708" max="8955" width="8.75" style="202"/>
    <col min="8956" max="8956" width="38.25" style="202" customWidth="1"/>
    <col min="8957" max="8958" width="13.25" style="202" customWidth="1"/>
    <col min="8959" max="8959" width="10" style="202" customWidth="1"/>
    <col min="8960" max="8960" width="12.625" style="202" customWidth="1"/>
    <col min="8961" max="8961" width="8.75" style="202" hidden="1" customWidth="1"/>
    <col min="8962" max="8962" width="18.625" style="202" customWidth="1"/>
    <col min="8963" max="8963" width="10.625" style="202" customWidth="1"/>
    <col min="8964" max="9211" width="8.75" style="202"/>
    <col min="9212" max="9212" width="38.25" style="202" customWidth="1"/>
    <col min="9213" max="9214" width="13.25" style="202" customWidth="1"/>
    <col min="9215" max="9215" width="10" style="202" customWidth="1"/>
    <col min="9216" max="9216" width="12.625" style="202" customWidth="1"/>
    <col min="9217" max="9217" width="8.75" style="202" hidden="1" customWidth="1"/>
    <col min="9218" max="9218" width="18.625" style="202" customWidth="1"/>
    <col min="9219" max="9219" width="10.625" style="202" customWidth="1"/>
    <col min="9220" max="9467" width="8.75" style="202"/>
    <col min="9468" max="9468" width="38.25" style="202" customWidth="1"/>
    <col min="9469" max="9470" width="13.25" style="202" customWidth="1"/>
    <col min="9471" max="9471" width="10" style="202" customWidth="1"/>
    <col min="9472" max="9472" width="12.625" style="202" customWidth="1"/>
    <col min="9473" max="9473" width="8.75" style="202" hidden="1" customWidth="1"/>
    <col min="9474" max="9474" width="18.625" style="202" customWidth="1"/>
    <col min="9475" max="9475" width="10.625" style="202" customWidth="1"/>
    <col min="9476" max="9723" width="8.75" style="202"/>
    <col min="9724" max="9724" width="38.25" style="202" customWidth="1"/>
    <col min="9725" max="9726" width="13.25" style="202" customWidth="1"/>
    <col min="9727" max="9727" width="10" style="202" customWidth="1"/>
    <col min="9728" max="9728" width="12.625" style="202" customWidth="1"/>
    <col min="9729" max="9729" width="8.75" style="202" hidden="1" customWidth="1"/>
    <col min="9730" max="9730" width="18.625" style="202" customWidth="1"/>
    <col min="9731" max="9731" width="10.625" style="202" customWidth="1"/>
    <col min="9732" max="9979" width="8.75" style="202"/>
    <col min="9980" max="9980" width="38.25" style="202" customWidth="1"/>
    <col min="9981" max="9982" width="13.25" style="202" customWidth="1"/>
    <col min="9983" max="9983" width="10" style="202" customWidth="1"/>
    <col min="9984" max="9984" width="12.625" style="202" customWidth="1"/>
    <col min="9985" max="9985" width="8.75" style="202" hidden="1" customWidth="1"/>
    <col min="9986" max="9986" width="18.625" style="202" customWidth="1"/>
    <col min="9987" max="9987" width="10.625" style="202" customWidth="1"/>
    <col min="9988" max="10235" width="8.75" style="202"/>
    <col min="10236" max="10236" width="38.25" style="202" customWidth="1"/>
    <col min="10237" max="10238" width="13.25" style="202" customWidth="1"/>
    <col min="10239" max="10239" width="10" style="202" customWidth="1"/>
    <col min="10240" max="10240" width="12.625" style="202" customWidth="1"/>
    <col min="10241" max="10241" width="8.75" style="202" hidden="1" customWidth="1"/>
    <col min="10242" max="10242" width="18.625" style="202" customWidth="1"/>
    <col min="10243" max="10243" width="10.625" style="202" customWidth="1"/>
    <col min="10244" max="10491" width="8.75" style="202"/>
    <col min="10492" max="10492" width="38.25" style="202" customWidth="1"/>
    <col min="10493" max="10494" width="13.25" style="202" customWidth="1"/>
    <col min="10495" max="10495" width="10" style="202" customWidth="1"/>
    <col min="10496" max="10496" width="12.625" style="202" customWidth="1"/>
    <col min="10497" max="10497" width="8.75" style="202" hidden="1" customWidth="1"/>
    <col min="10498" max="10498" width="18.625" style="202" customWidth="1"/>
    <col min="10499" max="10499" width="10.625" style="202" customWidth="1"/>
    <col min="10500" max="10747" width="8.75" style="202"/>
    <col min="10748" max="10748" width="38.25" style="202" customWidth="1"/>
    <col min="10749" max="10750" width="13.25" style="202" customWidth="1"/>
    <col min="10751" max="10751" width="10" style="202" customWidth="1"/>
    <col min="10752" max="10752" width="12.625" style="202" customWidth="1"/>
    <col min="10753" max="10753" width="8.75" style="202" hidden="1" customWidth="1"/>
    <col min="10754" max="10754" width="18.625" style="202" customWidth="1"/>
    <col min="10755" max="10755" width="10.625" style="202" customWidth="1"/>
    <col min="10756" max="11003" width="8.75" style="202"/>
    <col min="11004" max="11004" width="38.25" style="202" customWidth="1"/>
    <col min="11005" max="11006" width="13.25" style="202" customWidth="1"/>
    <col min="11007" max="11007" width="10" style="202" customWidth="1"/>
    <col min="11008" max="11008" width="12.625" style="202" customWidth="1"/>
    <col min="11009" max="11009" width="8.75" style="202" hidden="1" customWidth="1"/>
    <col min="11010" max="11010" width="18.625" style="202" customWidth="1"/>
    <col min="11011" max="11011" width="10.625" style="202" customWidth="1"/>
    <col min="11012" max="11259" width="8.75" style="202"/>
    <col min="11260" max="11260" width="38.25" style="202" customWidth="1"/>
    <col min="11261" max="11262" width="13.25" style="202" customWidth="1"/>
    <col min="11263" max="11263" width="10" style="202" customWidth="1"/>
    <col min="11264" max="11264" width="12.625" style="202" customWidth="1"/>
    <col min="11265" max="11265" width="8.75" style="202" hidden="1" customWidth="1"/>
    <col min="11266" max="11266" width="18.625" style="202" customWidth="1"/>
    <col min="11267" max="11267" width="10.625" style="202" customWidth="1"/>
    <col min="11268" max="11515" width="8.75" style="202"/>
    <col min="11516" max="11516" width="38.25" style="202" customWidth="1"/>
    <col min="11517" max="11518" width="13.25" style="202" customWidth="1"/>
    <col min="11519" max="11519" width="10" style="202" customWidth="1"/>
    <col min="11520" max="11520" width="12.625" style="202" customWidth="1"/>
    <col min="11521" max="11521" width="8.75" style="202" hidden="1" customWidth="1"/>
    <col min="11522" max="11522" width="18.625" style="202" customWidth="1"/>
    <col min="11523" max="11523" width="10.625" style="202" customWidth="1"/>
    <col min="11524" max="11771" width="8.75" style="202"/>
    <col min="11772" max="11772" width="38.25" style="202" customWidth="1"/>
    <col min="11773" max="11774" width="13.25" style="202" customWidth="1"/>
    <col min="11775" max="11775" width="10" style="202" customWidth="1"/>
    <col min="11776" max="11776" width="12.625" style="202" customWidth="1"/>
    <col min="11777" max="11777" width="8.75" style="202" hidden="1" customWidth="1"/>
    <col min="11778" max="11778" width="18.625" style="202" customWidth="1"/>
    <col min="11779" max="11779" width="10.625" style="202" customWidth="1"/>
    <col min="11780" max="12027" width="8.75" style="202"/>
    <col min="12028" max="12028" width="38.25" style="202" customWidth="1"/>
    <col min="12029" max="12030" width="13.25" style="202" customWidth="1"/>
    <col min="12031" max="12031" width="10" style="202" customWidth="1"/>
    <col min="12032" max="12032" width="12.625" style="202" customWidth="1"/>
    <col min="12033" max="12033" width="8.75" style="202" hidden="1" customWidth="1"/>
    <col min="12034" max="12034" width="18.625" style="202" customWidth="1"/>
    <col min="12035" max="12035" width="10.625" style="202" customWidth="1"/>
    <col min="12036" max="12283" width="8.75" style="202"/>
    <col min="12284" max="12284" width="38.25" style="202" customWidth="1"/>
    <col min="12285" max="12286" width="13.25" style="202" customWidth="1"/>
    <col min="12287" max="12287" width="10" style="202" customWidth="1"/>
    <col min="12288" max="12288" width="12.625" style="202" customWidth="1"/>
    <col min="12289" max="12289" width="8.75" style="202" hidden="1" customWidth="1"/>
    <col min="12290" max="12290" width="18.625" style="202" customWidth="1"/>
    <col min="12291" max="12291" width="10.625" style="202" customWidth="1"/>
    <col min="12292" max="12539" width="8.75" style="202"/>
    <col min="12540" max="12540" width="38.25" style="202" customWidth="1"/>
    <col min="12541" max="12542" width="13.25" style="202" customWidth="1"/>
    <col min="12543" max="12543" width="10" style="202" customWidth="1"/>
    <col min="12544" max="12544" width="12.625" style="202" customWidth="1"/>
    <col min="12545" max="12545" width="8.75" style="202" hidden="1" customWidth="1"/>
    <col min="12546" max="12546" width="18.625" style="202" customWidth="1"/>
    <col min="12547" max="12547" width="10.625" style="202" customWidth="1"/>
    <col min="12548" max="12795" width="8.75" style="202"/>
    <col min="12796" max="12796" width="38.25" style="202" customWidth="1"/>
    <col min="12797" max="12798" width="13.25" style="202" customWidth="1"/>
    <col min="12799" max="12799" width="10" style="202" customWidth="1"/>
    <col min="12800" max="12800" width="12.625" style="202" customWidth="1"/>
    <col min="12801" max="12801" width="8.75" style="202" hidden="1" customWidth="1"/>
    <col min="12802" max="12802" width="18.625" style="202" customWidth="1"/>
    <col min="12803" max="12803" width="10.625" style="202" customWidth="1"/>
    <col min="12804" max="13051" width="8.75" style="202"/>
    <col min="13052" max="13052" width="38.25" style="202" customWidth="1"/>
    <col min="13053" max="13054" width="13.25" style="202" customWidth="1"/>
    <col min="13055" max="13055" width="10" style="202" customWidth="1"/>
    <col min="13056" max="13056" width="12.625" style="202" customWidth="1"/>
    <col min="13057" max="13057" width="8.75" style="202" hidden="1" customWidth="1"/>
    <col min="13058" max="13058" width="18.625" style="202" customWidth="1"/>
    <col min="13059" max="13059" width="10.625" style="202" customWidth="1"/>
    <col min="13060" max="13307" width="8.75" style="202"/>
    <col min="13308" max="13308" width="38.25" style="202" customWidth="1"/>
    <col min="13309" max="13310" width="13.25" style="202" customWidth="1"/>
    <col min="13311" max="13311" width="10" style="202" customWidth="1"/>
    <col min="13312" max="13312" width="12.625" style="202" customWidth="1"/>
    <col min="13313" max="13313" width="8.75" style="202" hidden="1" customWidth="1"/>
    <col min="13314" max="13314" width="18.625" style="202" customWidth="1"/>
    <col min="13315" max="13315" width="10.625" style="202" customWidth="1"/>
    <col min="13316" max="13563" width="8.75" style="202"/>
    <col min="13564" max="13564" width="38.25" style="202" customWidth="1"/>
    <col min="13565" max="13566" width="13.25" style="202" customWidth="1"/>
    <col min="13567" max="13567" width="10" style="202" customWidth="1"/>
    <col min="13568" max="13568" width="12.625" style="202" customWidth="1"/>
    <col min="13569" max="13569" width="8.75" style="202" hidden="1" customWidth="1"/>
    <col min="13570" max="13570" width="18.625" style="202" customWidth="1"/>
    <col min="13571" max="13571" width="10.625" style="202" customWidth="1"/>
    <col min="13572" max="13819" width="8.75" style="202"/>
    <col min="13820" max="13820" width="38.25" style="202" customWidth="1"/>
    <col min="13821" max="13822" width="13.25" style="202" customWidth="1"/>
    <col min="13823" max="13823" width="10" style="202" customWidth="1"/>
    <col min="13824" max="13824" width="12.625" style="202" customWidth="1"/>
    <col min="13825" max="13825" width="8.75" style="202" hidden="1" customWidth="1"/>
    <col min="13826" max="13826" width="18.625" style="202" customWidth="1"/>
    <col min="13827" max="13827" width="10.625" style="202" customWidth="1"/>
    <col min="13828" max="14075" width="8.75" style="202"/>
    <col min="14076" max="14076" width="38.25" style="202" customWidth="1"/>
    <col min="14077" max="14078" width="13.25" style="202" customWidth="1"/>
    <col min="14079" max="14079" width="10" style="202" customWidth="1"/>
    <col min="14080" max="14080" width="12.625" style="202" customWidth="1"/>
    <col min="14081" max="14081" width="8.75" style="202" hidden="1" customWidth="1"/>
    <col min="14082" max="14082" width="18.625" style="202" customWidth="1"/>
    <col min="14083" max="14083" width="10.625" style="202" customWidth="1"/>
    <col min="14084" max="14331" width="8.75" style="202"/>
    <col min="14332" max="14332" width="38.25" style="202" customWidth="1"/>
    <col min="14333" max="14334" width="13.25" style="202" customWidth="1"/>
    <col min="14335" max="14335" width="10" style="202" customWidth="1"/>
    <col min="14336" max="14336" width="12.625" style="202" customWidth="1"/>
    <col min="14337" max="14337" width="8.75" style="202" hidden="1" customWidth="1"/>
    <col min="14338" max="14338" width="18.625" style="202" customWidth="1"/>
    <col min="14339" max="14339" width="10.625" style="202" customWidth="1"/>
    <col min="14340" max="14587" width="8.75" style="202"/>
    <col min="14588" max="14588" width="38.25" style="202" customWidth="1"/>
    <col min="14589" max="14590" width="13.25" style="202" customWidth="1"/>
    <col min="14591" max="14591" width="10" style="202" customWidth="1"/>
    <col min="14592" max="14592" width="12.625" style="202" customWidth="1"/>
    <col min="14593" max="14593" width="8.75" style="202" hidden="1" customWidth="1"/>
    <col min="14594" max="14594" width="18.625" style="202" customWidth="1"/>
    <col min="14595" max="14595" width="10.625" style="202" customWidth="1"/>
    <col min="14596" max="14843" width="8.75" style="202"/>
    <col min="14844" max="14844" width="38.25" style="202" customWidth="1"/>
    <col min="14845" max="14846" width="13.25" style="202" customWidth="1"/>
    <col min="14847" max="14847" width="10" style="202" customWidth="1"/>
    <col min="14848" max="14848" width="12.625" style="202" customWidth="1"/>
    <col min="14849" max="14849" width="8.75" style="202" hidden="1" customWidth="1"/>
    <col min="14850" max="14850" width="18.625" style="202" customWidth="1"/>
    <col min="14851" max="14851" width="10.625" style="202" customWidth="1"/>
    <col min="14852" max="15099" width="8.75" style="202"/>
    <col min="15100" max="15100" width="38.25" style="202" customWidth="1"/>
    <col min="15101" max="15102" width="13.25" style="202" customWidth="1"/>
    <col min="15103" max="15103" width="10" style="202" customWidth="1"/>
    <col min="15104" max="15104" width="12.625" style="202" customWidth="1"/>
    <col min="15105" max="15105" width="8.75" style="202" hidden="1" customWidth="1"/>
    <col min="15106" max="15106" width="18.625" style="202" customWidth="1"/>
    <col min="15107" max="15107" width="10.625" style="202" customWidth="1"/>
    <col min="15108" max="15355" width="8.75" style="202"/>
    <col min="15356" max="15356" width="38.25" style="202" customWidth="1"/>
    <col min="15357" max="15358" width="13.25" style="202" customWidth="1"/>
    <col min="15359" max="15359" width="10" style="202" customWidth="1"/>
    <col min="15360" max="15360" width="12.625" style="202" customWidth="1"/>
    <col min="15361" max="15361" width="8.75" style="202" hidden="1" customWidth="1"/>
    <col min="15362" max="15362" width="18.625" style="202" customWidth="1"/>
    <col min="15363" max="15363" width="10.625" style="202" customWidth="1"/>
    <col min="15364" max="15611" width="8.75" style="202"/>
    <col min="15612" max="15612" width="38.25" style="202" customWidth="1"/>
    <col min="15613" max="15614" width="13.25" style="202" customWidth="1"/>
    <col min="15615" max="15615" width="10" style="202" customWidth="1"/>
    <col min="15616" max="15616" width="12.625" style="202" customWidth="1"/>
    <col min="15617" max="15617" width="8.75" style="202" hidden="1" customWidth="1"/>
    <col min="15618" max="15618" width="18.625" style="202" customWidth="1"/>
    <col min="15619" max="15619" width="10.625" style="202" customWidth="1"/>
    <col min="15620" max="15867" width="8.75" style="202"/>
    <col min="15868" max="15868" width="38.25" style="202" customWidth="1"/>
    <col min="15869" max="15870" width="13.25" style="202" customWidth="1"/>
    <col min="15871" max="15871" width="10" style="202" customWidth="1"/>
    <col min="15872" max="15872" width="12.625" style="202" customWidth="1"/>
    <col min="15873" max="15873" width="8.75" style="202" hidden="1" customWidth="1"/>
    <col min="15874" max="15874" width="18.625" style="202" customWidth="1"/>
    <col min="15875" max="15875" width="10.625" style="202" customWidth="1"/>
    <col min="15876" max="16123" width="8.75" style="202"/>
    <col min="16124" max="16124" width="38.25" style="202" customWidth="1"/>
    <col min="16125" max="16126" width="13.25" style="202" customWidth="1"/>
    <col min="16127" max="16127" width="10" style="202" customWidth="1"/>
    <col min="16128" max="16128" width="12.625" style="202" customWidth="1"/>
    <col min="16129" max="16129" width="8.75" style="202" hidden="1" customWidth="1"/>
    <col min="16130" max="16130" width="18.625" style="202" customWidth="1"/>
    <col min="16131" max="16131" width="10.625" style="202" customWidth="1"/>
    <col min="16132" max="16384" width="8.75" style="202"/>
  </cols>
  <sheetData>
    <row r="1" spans="1:6">
      <c r="A1" s="205"/>
    </row>
    <row r="2" spans="1:6" ht="21.75" customHeight="1">
      <c r="A2" s="448" t="s">
        <v>1004</v>
      </c>
      <c r="B2" s="448"/>
      <c r="C2" s="448"/>
      <c r="D2" s="448"/>
      <c r="E2" s="449"/>
      <c r="F2" s="449"/>
    </row>
    <row r="3" spans="1:6" s="199" customFormat="1">
      <c r="A3" s="206"/>
      <c r="B3" s="231"/>
      <c r="C3" s="231"/>
      <c r="D3" s="207"/>
      <c r="E3" s="227"/>
      <c r="F3" s="208" t="s">
        <v>0</v>
      </c>
    </row>
    <row r="4" spans="1:6" ht="34.5" customHeight="1">
      <c r="A4" s="209" t="s">
        <v>1</v>
      </c>
      <c r="B4" s="232" t="s">
        <v>2</v>
      </c>
      <c r="C4" s="386" t="s">
        <v>1006</v>
      </c>
      <c r="D4" s="210" t="s">
        <v>1005</v>
      </c>
      <c r="E4" s="228" t="s">
        <v>4</v>
      </c>
      <c r="F4" s="211" t="s">
        <v>5</v>
      </c>
    </row>
    <row r="5" spans="1:6" s="200" customFormat="1" ht="18" customHeight="1">
      <c r="A5" s="212" t="s">
        <v>6</v>
      </c>
      <c r="B5" s="233">
        <f>SUM(B6:B22)</f>
        <v>162620</v>
      </c>
      <c r="C5" s="233">
        <f>SUM(C6:C22)</f>
        <v>168396</v>
      </c>
      <c r="D5" s="213">
        <f>SUM(D6:D22)</f>
        <v>208570</v>
      </c>
      <c r="E5" s="229">
        <f>C5/B5*100</f>
        <v>103.55</v>
      </c>
      <c r="F5" s="214">
        <f>C5/D5*100</f>
        <v>80.739999999999995</v>
      </c>
    </row>
    <row r="6" spans="1:6" ht="18" customHeight="1">
      <c r="A6" s="215" t="s">
        <v>7</v>
      </c>
      <c r="B6" s="194">
        <v>63800</v>
      </c>
      <c r="C6" s="388">
        <v>69052</v>
      </c>
      <c r="D6" s="194">
        <v>73764</v>
      </c>
      <c r="E6" s="229">
        <f t="shared" ref="E6:E43" si="0">C6/B6*100</f>
        <v>108.23</v>
      </c>
      <c r="F6" s="214">
        <f t="shared" ref="F6:F43" si="1">C6/D6*100</f>
        <v>93.61</v>
      </c>
    </row>
    <row r="7" spans="1:6" ht="18" customHeight="1">
      <c r="A7" s="215" t="s">
        <v>8</v>
      </c>
      <c r="B7" s="194"/>
      <c r="C7" s="388"/>
      <c r="D7" s="194"/>
      <c r="E7" s="229"/>
      <c r="F7" s="214"/>
    </row>
    <row r="8" spans="1:6" ht="18" customHeight="1">
      <c r="A8" s="215" t="s">
        <v>9</v>
      </c>
      <c r="B8" s="233"/>
      <c r="C8" s="387"/>
      <c r="D8" s="213"/>
      <c r="E8" s="229"/>
      <c r="F8" s="214"/>
    </row>
    <row r="9" spans="1:6" ht="18" customHeight="1">
      <c r="A9" s="215" t="s">
        <v>10</v>
      </c>
      <c r="B9" s="194">
        <v>25000</v>
      </c>
      <c r="C9" s="388">
        <v>25308</v>
      </c>
      <c r="D9" s="194">
        <v>45911</v>
      </c>
      <c r="E9" s="229">
        <f t="shared" si="0"/>
        <v>101.23</v>
      </c>
      <c r="F9" s="214">
        <f t="shared" si="1"/>
        <v>55.12</v>
      </c>
    </row>
    <row r="10" spans="1:6" ht="18" customHeight="1">
      <c r="A10" s="215" t="s">
        <v>11</v>
      </c>
      <c r="B10" s="233"/>
      <c r="C10" s="387"/>
      <c r="D10" s="213"/>
      <c r="E10" s="229"/>
      <c r="F10" s="214"/>
    </row>
    <row r="11" spans="1:6" ht="18" customHeight="1">
      <c r="A11" s="215" t="s">
        <v>12</v>
      </c>
      <c r="B11" s="194">
        <v>6</v>
      </c>
      <c r="C11" s="388">
        <v>7</v>
      </c>
      <c r="D11" s="194">
        <v>7</v>
      </c>
      <c r="E11" s="229">
        <f t="shared" si="0"/>
        <v>116.67</v>
      </c>
      <c r="F11" s="214">
        <f t="shared" si="1"/>
        <v>100</v>
      </c>
    </row>
    <row r="12" spans="1:6" ht="18" customHeight="1">
      <c r="A12" s="215" t="s">
        <v>13</v>
      </c>
      <c r="B12" s="194">
        <v>14900</v>
      </c>
      <c r="C12" s="388">
        <v>14970</v>
      </c>
      <c r="D12" s="194">
        <v>16148</v>
      </c>
      <c r="E12" s="229">
        <f t="shared" si="0"/>
        <v>100.47</v>
      </c>
      <c r="F12" s="214">
        <f t="shared" si="1"/>
        <v>92.7</v>
      </c>
    </row>
    <row r="13" spans="1:6" ht="18" customHeight="1">
      <c r="A13" s="215" t="s">
        <v>14</v>
      </c>
      <c r="B13" s="194">
        <v>14900</v>
      </c>
      <c r="C13" s="388">
        <v>14963</v>
      </c>
      <c r="D13" s="194">
        <v>20558</v>
      </c>
      <c r="E13" s="229">
        <f t="shared" si="0"/>
        <v>100.42</v>
      </c>
      <c r="F13" s="214">
        <f t="shared" si="1"/>
        <v>72.78</v>
      </c>
    </row>
    <row r="14" spans="1:6" ht="18" customHeight="1">
      <c r="A14" s="215" t="s">
        <v>15</v>
      </c>
      <c r="B14" s="194">
        <v>9900</v>
      </c>
      <c r="C14" s="388">
        <v>9904</v>
      </c>
      <c r="D14" s="194">
        <v>9205</v>
      </c>
      <c r="E14" s="229">
        <f t="shared" si="0"/>
        <v>100.04</v>
      </c>
      <c r="F14" s="214">
        <f t="shared" si="1"/>
        <v>107.59</v>
      </c>
    </row>
    <row r="15" spans="1:6" ht="18" customHeight="1">
      <c r="A15" s="215" t="s">
        <v>16</v>
      </c>
      <c r="B15" s="194">
        <v>5000</v>
      </c>
      <c r="C15" s="388">
        <v>5056</v>
      </c>
      <c r="D15" s="194">
        <v>6205</v>
      </c>
      <c r="E15" s="229">
        <f t="shared" si="0"/>
        <v>101.12</v>
      </c>
      <c r="F15" s="214">
        <f t="shared" si="1"/>
        <v>81.48</v>
      </c>
    </row>
    <row r="16" spans="1:6" ht="18" customHeight="1">
      <c r="A16" s="215" t="s">
        <v>17</v>
      </c>
      <c r="B16" s="194">
        <v>29041</v>
      </c>
      <c r="C16" s="388">
        <v>29063</v>
      </c>
      <c r="D16" s="194">
        <v>36673</v>
      </c>
      <c r="E16" s="229">
        <f t="shared" si="0"/>
        <v>100.08</v>
      </c>
      <c r="F16" s="214">
        <f t="shared" si="1"/>
        <v>79.25</v>
      </c>
    </row>
    <row r="17" spans="1:6" ht="18" customHeight="1">
      <c r="A17" s="215" t="s">
        <v>18</v>
      </c>
      <c r="B17" s="233"/>
      <c r="C17" s="387"/>
      <c r="D17" s="213"/>
      <c r="E17" s="229"/>
      <c r="F17" s="214"/>
    </row>
    <row r="18" spans="1:6" ht="18" customHeight="1">
      <c r="A18" s="215" t="s">
        <v>19</v>
      </c>
      <c r="B18" s="233"/>
      <c r="C18" s="387"/>
      <c r="D18" s="213"/>
      <c r="E18" s="229"/>
      <c r="F18" s="214"/>
    </row>
    <row r="19" spans="1:6" ht="18" customHeight="1">
      <c r="A19" s="215" t="s">
        <v>20</v>
      </c>
      <c r="B19" s="233"/>
      <c r="C19" s="387"/>
      <c r="D19" s="213"/>
      <c r="E19" s="229"/>
      <c r="F19" s="214"/>
    </row>
    <row r="20" spans="1:6" ht="18" customHeight="1">
      <c r="A20" s="215" t="s">
        <v>21</v>
      </c>
      <c r="B20" s="233"/>
      <c r="C20" s="387"/>
      <c r="D20" s="213"/>
      <c r="E20" s="229"/>
      <c r="F20" s="214"/>
    </row>
    <row r="21" spans="1:6" ht="18" customHeight="1">
      <c r="A21" s="215" t="s">
        <v>829</v>
      </c>
      <c r="B21" s="233">
        <v>66</v>
      </c>
      <c r="C21" s="387">
        <v>66</v>
      </c>
      <c r="D21" s="213">
        <v>77</v>
      </c>
      <c r="E21" s="229">
        <f t="shared" si="0"/>
        <v>100</v>
      </c>
      <c r="F21" s="214">
        <f t="shared" si="1"/>
        <v>85.71</v>
      </c>
    </row>
    <row r="22" spans="1:6" ht="18" customHeight="1">
      <c r="A22" s="215" t="s">
        <v>22</v>
      </c>
      <c r="B22" s="233">
        <v>7</v>
      </c>
      <c r="C22" s="387">
        <v>7</v>
      </c>
      <c r="D22" s="213">
        <v>22</v>
      </c>
      <c r="E22" s="229">
        <f t="shared" si="0"/>
        <v>100</v>
      </c>
      <c r="F22" s="214">
        <f t="shared" si="1"/>
        <v>31.82</v>
      </c>
    </row>
    <row r="23" spans="1:6" s="200" customFormat="1" ht="18" customHeight="1">
      <c r="A23" s="212" t="s">
        <v>23</v>
      </c>
      <c r="B23" s="233">
        <f>SUM(B24:B30)</f>
        <v>45880</v>
      </c>
      <c r="C23" s="233">
        <f>SUM(C24:C30)</f>
        <v>60413</v>
      </c>
      <c r="D23" s="213">
        <f>SUM(D24:D30)</f>
        <v>33945</v>
      </c>
      <c r="E23" s="229">
        <f t="shared" si="0"/>
        <v>131.68</v>
      </c>
      <c r="F23" s="214">
        <f t="shared" si="1"/>
        <v>177.97</v>
      </c>
    </row>
    <row r="24" spans="1:6" ht="18" customHeight="1">
      <c r="A24" s="215" t="s">
        <v>24</v>
      </c>
      <c r="B24" s="194">
        <v>6000</v>
      </c>
      <c r="C24" s="388">
        <v>6068</v>
      </c>
      <c r="D24" s="194">
        <v>7009</v>
      </c>
      <c r="E24" s="229">
        <f t="shared" si="0"/>
        <v>101.13</v>
      </c>
      <c r="F24" s="214">
        <f t="shared" si="1"/>
        <v>86.57</v>
      </c>
    </row>
    <row r="25" spans="1:6" ht="18" customHeight="1">
      <c r="A25" s="215" t="s">
        <v>25</v>
      </c>
      <c r="B25" s="194">
        <v>4700</v>
      </c>
      <c r="C25" s="388">
        <v>4774</v>
      </c>
      <c r="D25" s="194">
        <v>2784</v>
      </c>
      <c r="E25" s="229">
        <f t="shared" si="0"/>
        <v>101.57</v>
      </c>
      <c r="F25" s="214">
        <f t="shared" si="1"/>
        <v>171.48</v>
      </c>
    </row>
    <row r="26" spans="1:6" ht="18" customHeight="1">
      <c r="A26" s="215" t="s">
        <v>26</v>
      </c>
      <c r="B26" s="194">
        <v>2650</v>
      </c>
      <c r="C26" s="388">
        <v>2693</v>
      </c>
      <c r="D26" s="194">
        <v>1544</v>
      </c>
      <c r="E26" s="229">
        <f t="shared" si="0"/>
        <v>101.62</v>
      </c>
      <c r="F26" s="214">
        <f t="shared" si="1"/>
        <v>174.42</v>
      </c>
    </row>
    <row r="27" spans="1:6" ht="18" customHeight="1">
      <c r="A27" s="215" t="s">
        <v>27</v>
      </c>
      <c r="B27" s="194">
        <v>870</v>
      </c>
      <c r="C27" s="388">
        <v>870</v>
      </c>
      <c r="D27" s="194">
        <v>25</v>
      </c>
      <c r="E27" s="229">
        <f t="shared" si="0"/>
        <v>100</v>
      </c>
      <c r="F27" s="214">
        <f t="shared" si="1"/>
        <v>3480</v>
      </c>
    </row>
    <row r="28" spans="1:6" ht="18" customHeight="1">
      <c r="A28" s="215" t="s">
        <v>28</v>
      </c>
      <c r="B28" s="194">
        <v>3800</v>
      </c>
      <c r="C28" s="388">
        <v>7063</v>
      </c>
      <c r="D28" s="194">
        <v>6518</v>
      </c>
      <c r="E28" s="229">
        <f t="shared" si="0"/>
        <v>185.87</v>
      </c>
      <c r="F28" s="214">
        <f t="shared" si="1"/>
        <v>108.36</v>
      </c>
    </row>
    <row r="29" spans="1:6" ht="18" customHeight="1">
      <c r="A29" s="215" t="s">
        <v>29</v>
      </c>
      <c r="B29" s="194">
        <v>2400</v>
      </c>
      <c r="C29" s="388">
        <v>2400</v>
      </c>
      <c r="D29" s="194"/>
      <c r="E29" s="229">
        <f t="shared" si="0"/>
        <v>100</v>
      </c>
      <c r="F29" s="214"/>
    </row>
    <row r="30" spans="1:6" ht="18" customHeight="1">
      <c r="A30" s="215" t="s">
        <v>30</v>
      </c>
      <c r="B30" s="194">
        <v>25460</v>
      </c>
      <c r="C30" s="388">
        <v>36545</v>
      </c>
      <c r="D30" s="194">
        <v>16065</v>
      </c>
      <c r="E30" s="229">
        <f t="shared" si="0"/>
        <v>143.54</v>
      </c>
      <c r="F30" s="214">
        <f t="shared" si="1"/>
        <v>227.48</v>
      </c>
    </row>
    <row r="31" spans="1:6" s="200" customFormat="1" ht="18" customHeight="1">
      <c r="A31" s="209" t="s">
        <v>31</v>
      </c>
      <c r="B31" s="233">
        <f>B5+B23</f>
        <v>208500</v>
      </c>
      <c r="C31" s="233">
        <f>C5+C23</f>
        <v>228809</v>
      </c>
      <c r="D31" s="213">
        <f>D5+D23</f>
        <v>242515</v>
      </c>
      <c r="E31" s="229">
        <f t="shared" si="0"/>
        <v>109.74</v>
      </c>
      <c r="F31" s="214">
        <f t="shared" si="1"/>
        <v>94.35</v>
      </c>
    </row>
    <row r="32" spans="1:6" s="200" customFormat="1" ht="18" customHeight="1">
      <c r="A32" s="212" t="s">
        <v>32</v>
      </c>
      <c r="B32" s="233"/>
      <c r="C32" s="387"/>
      <c r="D32" s="213">
        <v>11094</v>
      </c>
      <c r="E32" s="229"/>
      <c r="F32" s="214">
        <f t="shared" si="1"/>
        <v>0</v>
      </c>
    </row>
    <row r="33" spans="1:6" s="200" customFormat="1" ht="18" customHeight="1">
      <c r="A33" s="212" t="s">
        <v>33</v>
      </c>
      <c r="B33" s="233"/>
      <c r="C33" s="195">
        <f>C34+C38+C41+C42+C39+C40</f>
        <v>270910</v>
      </c>
      <c r="D33" s="195">
        <f>D34+D38+D41+D42</f>
        <v>155301</v>
      </c>
      <c r="E33" s="229"/>
      <c r="F33" s="214">
        <f t="shared" si="1"/>
        <v>174.44</v>
      </c>
    </row>
    <row r="34" spans="1:6" ht="18" customHeight="1">
      <c r="A34" s="215" t="s">
        <v>34</v>
      </c>
      <c r="B34" s="233"/>
      <c r="C34" s="213">
        <f>SUM(C35:C37)</f>
        <v>132148</v>
      </c>
      <c r="D34" s="213">
        <f>SUM(D35:D37)</f>
        <v>91653</v>
      </c>
      <c r="E34" s="229"/>
      <c r="F34" s="214">
        <f t="shared" si="1"/>
        <v>144.18</v>
      </c>
    </row>
    <row r="35" spans="1:6" ht="18" customHeight="1">
      <c r="A35" s="215" t="s">
        <v>35</v>
      </c>
      <c r="B35" s="233"/>
      <c r="C35" s="387">
        <v>8376</v>
      </c>
      <c r="D35" s="213">
        <v>8376</v>
      </c>
      <c r="E35" s="229"/>
      <c r="F35" s="214">
        <f t="shared" si="1"/>
        <v>100</v>
      </c>
    </row>
    <row r="36" spans="1:6" ht="18" customHeight="1">
      <c r="A36" s="215" t="s">
        <v>36</v>
      </c>
      <c r="B36" s="233"/>
      <c r="C36" s="387">
        <v>101474</v>
      </c>
      <c r="D36" s="213">
        <v>25735</v>
      </c>
      <c r="E36" s="229"/>
      <c r="F36" s="214">
        <f t="shared" si="1"/>
        <v>394.3</v>
      </c>
    </row>
    <row r="37" spans="1:6" ht="18" customHeight="1">
      <c r="A37" s="215" t="s">
        <v>37</v>
      </c>
      <c r="B37" s="233"/>
      <c r="C37" s="387">
        <v>22298</v>
      </c>
      <c r="D37" s="213">
        <v>57542</v>
      </c>
      <c r="E37" s="229"/>
      <c r="F37" s="214">
        <f t="shared" si="1"/>
        <v>38.75</v>
      </c>
    </row>
    <row r="38" spans="1:6" ht="18" customHeight="1">
      <c r="A38" s="215" t="s">
        <v>38</v>
      </c>
      <c r="B38" s="233"/>
      <c r="C38" s="387">
        <v>40289</v>
      </c>
      <c r="D38" s="213">
        <v>10373</v>
      </c>
      <c r="E38" s="229"/>
      <c r="F38" s="214">
        <f t="shared" si="1"/>
        <v>388.4</v>
      </c>
    </row>
    <row r="39" spans="1:6" s="201" customFormat="1" ht="18" customHeight="1">
      <c r="A39" s="216" t="s">
        <v>39</v>
      </c>
      <c r="B39" s="233"/>
      <c r="C39" s="387"/>
      <c r="D39" s="217"/>
      <c r="E39" s="229"/>
      <c r="F39" s="214" t="e">
        <f t="shared" si="1"/>
        <v>#DIV/0!</v>
      </c>
    </row>
    <row r="40" spans="1:6" s="201" customFormat="1" ht="18" customHeight="1">
      <c r="A40" s="216" t="s">
        <v>40</v>
      </c>
      <c r="B40" s="233"/>
      <c r="C40" s="387">
        <v>12329</v>
      </c>
      <c r="D40" s="217"/>
      <c r="E40" s="229"/>
      <c r="F40" s="214" t="e">
        <f t="shared" si="1"/>
        <v>#DIV/0!</v>
      </c>
    </row>
    <row r="41" spans="1:6" ht="18" customHeight="1">
      <c r="A41" s="215" t="s">
        <v>41</v>
      </c>
      <c r="B41" s="233"/>
      <c r="C41" s="387">
        <v>76134</v>
      </c>
      <c r="D41" s="213">
        <v>26572</v>
      </c>
      <c r="E41" s="229"/>
      <c r="F41" s="214">
        <f t="shared" si="1"/>
        <v>286.52</v>
      </c>
    </row>
    <row r="42" spans="1:6" ht="18" customHeight="1">
      <c r="A42" s="215" t="s">
        <v>42</v>
      </c>
      <c r="B42" s="233"/>
      <c r="C42" s="387">
        <v>10010</v>
      </c>
      <c r="D42" s="213">
        <v>26703</v>
      </c>
      <c r="E42" s="229"/>
      <c r="F42" s="214">
        <f t="shared" si="1"/>
        <v>37.49</v>
      </c>
    </row>
    <row r="43" spans="1:6" s="200" customFormat="1" ht="18" customHeight="1">
      <c r="A43" s="209" t="s">
        <v>43</v>
      </c>
      <c r="B43" s="213">
        <f>B31+B32+B33</f>
        <v>208500</v>
      </c>
      <c r="C43" s="213">
        <f>C31+C32+C33</f>
        <v>499719</v>
      </c>
      <c r="D43" s="213">
        <f>D31+D32+D33</f>
        <v>408910</v>
      </c>
      <c r="E43" s="229">
        <f t="shared" si="0"/>
        <v>239.67</v>
      </c>
      <c r="F43" s="214">
        <f t="shared" si="1"/>
        <v>122.21</v>
      </c>
    </row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F20"/>
  <sheetViews>
    <sheetView showZeros="0" workbookViewId="0">
      <selection activeCell="D1" sqref="D1:D1048576"/>
    </sheetView>
  </sheetViews>
  <sheetFormatPr defaultColWidth="9" defaultRowHeight="14.25"/>
  <cols>
    <col min="1" max="1" width="35" style="8" customWidth="1"/>
    <col min="2" max="2" width="11.5" style="8" customWidth="1"/>
    <col min="3" max="3" width="10.375" style="261" customWidth="1"/>
    <col min="4" max="4" width="11" style="8" hidden="1" customWidth="1"/>
    <col min="5" max="5" width="11" style="352" customWidth="1"/>
    <col min="6" max="6" width="10.75" style="352" customWidth="1"/>
    <col min="7" max="16384" width="9" style="8"/>
  </cols>
  <sheetData>
    <row r="1" spans="1:6" ht="18" customHeight="1"/>
    <row r="2" spans="1:6" ht="20.25" customHeight="1">
      <c r="A2" s="485" t="s">
        <v>1080</v>
      </c>
      <c r="B2" s="485"/>
      <c r="C2" s="485"/>
      <c r="D2" s="485"/>
      <c r="E2" s="485"/>
      <c r="F2" s="485"/>
    </row>
    <row r="3" spans="1:6" ht="23.25" customHeight="1">
      <c r="A3" s="47"/>
      <c r="B3" s="47"/>
      <c r="C3" s="262"/>
      <c r="D3" s="33"/>
      <c r="E3" s="353"/>
      <c r="F3" s="353" t="s">
        <v>0</v>
      </c>
    </row>
    <row r="4" spans="1:6" ht="14.25" customHeight="1">
      <c r="A4" s="490" t="s">
        <v>536</v>
      </c>
      <c r="B4" s="490" t="s">
        <v>76</v>
      </c>
      <c r="C4" s="495" t="s">
        <v>3</v>
      </c>
      <c r="D4" s="492" t="s">
        <v>1005</v>
      </c>
      <c r="E4" s="493" t="s">
        <v>4</v>
      </c>
      <c r="F4" s="494" t="s">
        <v>668</v>
      </c>
    </row>
    <row r="5" spans="1:6" ht="27.6" customHeight="1">
      <c r="A5" s="491"/>
      <c r="B5" s="491"/>
      <c r="C5" s="496"/>
      <c r="D5" s="492"/>
      <c r="E5" s="493"/>
      <c r="F5" s="494"/>
    </row>
    <row r="6" spans="1:6" ht="19.899999999999999" customHeight="1">
      <c r="A6" s="314" t="s">
        <v>669</v>
      </c>
      <c r="B6" s="254"/>
      <c r="C6" s="315"/>
      <c r="D6" s="254"/>
      <c r="E6" s="354"/>
      <c r="F6" s="355"/>
    </row>
    <row r="7" spans="1:6" ht="19.899999999999999" customHeight="1">
      <c r="A7" s="314" t="s">
        <v>670</v>
      </c>
      <c r="B7" s="317">
        <v>6615</v>
      </c>
      <c r="C7" s="263">
        <v>7758</v>
      </c>
      <c r="D7" s="263">
        <v>6965</v>
      </c>
      <c r="E7" s="354">
        <f>C7/B7*100</f>
        <v>117.28</v>
      </c>
      <c r="F7" s="355">
        <f>C7/D7*100</f>
        <v>111.39</v>
      </c>
    </row>
    <row r="8" spans="1:6" ht="19.899999999999999" customHeight="1">
      <c r="A8" s="314" t="s">
        <v>671</v>
      </c>
      <c r="B8" s="318"/>
      <c r="C8" s="264"/>
      <c r="D8" s="317"/>
      <c r="E8" s="354"/>
      <c r="F8" s="355"/>
    </row>
    <row r="9" spans="1:6" ht="19.899999999999999" customHeight="1">
      <c r="A9" s="314" t="s">
        <v>672</v>
      </c>
      <c r="B9" s="317"/>
      <c r="C9" s="263"/>
      <c r="D9" s="317"/>
      <c r="E9" s="354"/>
      <c r="F9" s="355"/>
    </row>
    <row r="10" spans="1:6" ht="19.899999999999999" customHeight="1">
      <c r="A10" s="314" t="s">
        <v>673</v>
      </c>
      <c r="B10" s="317">
        <f>SUM(B11:B13)</f>
        <v>0</v>
      </c>
      <c r="C10" s="263">
        <f>SUM(C11:C13)</f>
        <v>0</v>
      </c>
      <c r="D10" s="317"/>
      <c r="E10" s="354"/>
      <c r="F10" s="355"/>
    </row>
    <row r="11" spans="1:6" ht="19.899999999999999" customHeight="1">
      <c r="A11" s="319" t="s">
        <v>674</v>
      </c>
      <c r="B11" s="317"/>
      <c r="C11" s="263"/>
      <c r="D11" s="317"/>
      <c r="E11" s="354"/>
      <c r="F11" s="355"/>
    </row>
    <row r="12" spans="1:6" ht="19.899999999999999" customHeight="1">
      <c r="A12" s="320" t="s">
        <v>675</v>
      </c>
      <c r="B12" s="317"/>
      <c r="C12" s="264"/>
      <c r="D12" s="318"/>
      <c r="E12" s="354"/>
      <c r="F12" s="355"/>
    </row>
    <row r="13" spans="1:6" ht="19.899999999999999" customHeight="1">
      <c r="A13" s="319" t="s">
        <v>676</v>
      </c>
      <c r="B13" s="317"/>
      <c r="C13" s="263"/>
      <c r="D13" s="317"/>
      <c r="E13" s="354"/>
      <c r="F13" s="355"/>
    </row>
    <row r="14" spans="1:6" ht="19.899999999999999" customHeight="1">
      <c r="A14" s="314" t="s">
        <v>677</v>
      </c>
      <c r="B14" s="317"/>
      <c r="C14" s="263"/>
      <c r="D14" s="317"/>
      <c r="E14" s="354"/>
      <c r="F14" s="355"/>
    </row>
    <row r="15" spans="1:6" ht="19.899999999999999" customHeight="1">
      <c r="A15" s="314" t="s">
        <v>678</v>
      </c>
      <c r="B15" s="317"/>
      <c r="C15" s="263"/>
      <c r="D15" s="317"/>
      <c r="E15" s="354"/>
      <c r="F15" s="355"/>
    </row>
    <row r="16" spans="1:6" ht="19.899999999999999" customHeight="1">
      <c r="A16" s="314" t="s">
        <v>679</v>
      </c>
      <c r="B16" s="317"/>
      <c r="C16" s="263"/>
      <c r="D16" s="317"/>
      <c r="E16" s="354"/>
      <c r="F16" s="355"/>
    </row>
    <row r="17" spans="1:6" ht="19.899999999999999" customHeight="1">
      <c r="A17" s="321" t="s">
        <v>680</v>
      </c>
      <c r="B17" s="350">
        <f>B6+B7+B8+B9+B10+B14+B15+B16</f>
        <v>6615</v>
      </c>
      <c r="C17" s="351">
        <f>C6+C7+C8+C9+C10+C14+C15+C16</f>
        <v>7758</v>
      </c>
      <c r="D17" s="350">
        <f>D6+D7+D8+D9+D10+D14+D15+D16</f>
        <v>6965</v>
      </c>
      <c r="E17" s="356">
        <f>C17/B17*100</f>
        <v>117.28</v>
      </c>
      <c r="F17" s="357">
        <f>C17/D17*100</f>
        <v>111.39</v>
      </c>
    </row>
    <row r="18" spans="1:6" ht="30" customHeight="1">
      <c r="A18" s="486"/>
      <c r="B18" s="486"/>
      <c r="C18" s="486"/>
      <c r="D18" s="486"/>
      <c r="E18" s="486"/>
      <c r="F18" s="486"/>
    </row>
    <row r="19" spans="1:6" ht="32.25" customHeight="1">
      <c r="A19" s="487"/>
      <c r="B19" s="487"/>
      <c r="C19" s="487"/>
      <c r="D19" s="487"/>
      <c r="E19" s="487"/>
      <c r="F19" s="487"/>
    </row>
    <row r="20" spans="1:6" ht="16.5" customHeight="1">
      <c r="A20" s="488"/>
      <c r="B20" s="489"/>
      <c r="C20" s="489"/>
      <c r="D20" s="489"/>
      <c r="E20" s="489"/>
      <c r="F20" s="489"/>
    </row>
  </sheetData>
  <mergeCells count="10">
    <mergeCell ref="A2:F2"/>
    <mergeCell ref="A18:F18"/>
    <mergeCell ref="A19:F19"/>
    <mergeCell ref="A20:F20"/>
    <mergeCell ref="A4:A5"/>
    <mergeCell ref="B4:B5"/>
    <mergeCell ref="D4:D5"/>
    <mergeCell ref="E4:E5"/>
    <mergeCell ref="F4:F5"/>
    <mergeCell ref="C4:C5"/>
  </mergeCells>
  <phoneticPr fontId="78" type="noConversion"/>
  <conditionalFormatting sqref="A6:A24">
    <cfRule type="expression" dxfId="9" priority="3" stopIfTrue="1">
      <formula>"len($A:$A)=3"</formula>
    </cfRule>
  </conditionalFormatting>
  <conditionalFormatting sqref="E6:E24">
    <cfRule type="cellIs" dxfId="8" priority="4" stopIfTrue="1" operator="lessThan">
      <formula>0</formula>
    </cfRule>
  </conditionalFormatting>
  <conditionalFormatting sqref="A6:A24">
    <cfRule type="expression" dxfId="7" priority="2" stopIfTrue="1">
      <formula>"len($A:$A)=3"</formula>
    </cfRule>
  </conditionalFormatting>
  <conditionalFormatting sqref="E6:E24">
    <cfRule type="cellIs" dxfId="6" priority="1" stopIfTrue="1" operator="lessThan">
      <formula>0</formula>
    </cfRule>
  </conditionalFormatting>
  <pageMargins left="0.82677165354330717" right="0.70866141732283472" top="0.74803149606299213" bottom="0.74803149606299213" header="0.31496062992125984" footer="0.31496062992125984"/>
  <pageSetup paperSize="9" scale="90" firstPageNumber="49" orientation="portrait" r:id="rId1"/>
  <headerFooter>
    <oddFooter>&amp;C第 &amp;P-1 页，共 &amp;N-1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2:F20"/>
  <sheetViews>
    <sheetView showZeros="0" workbookViewId="0">
      <selection activeCell="D1" sqref="D1:D1048576"/>
    </sheetView>
  </sheetViews>
  <sheetFormatPr defaultColWidth="9" defaultRowHeight="14.25"/>
  <cols>
    <col min="1" max="1" width="34.875" style="8" customWidth="1"/>
    <col min="2" max="3" width="11.375" style="8" customWidth="1"/>
    <col min="4" max="4" width="8.875" style="8" hidden="1" customWidth="1"/>
    <col min="5" max="5" width="11.375" style="8" customWidth="1"/>
    <col min="6" max="6" width="12.625" style="45" customWidth="1"/>
    <col min="7" max="16384" width="9" style="8"/>
  </cols>
  <sheetData>
    <row r="2" spans="1:6" ht="20.25" customHeight="1">
      <c r="A2" s="485" t="s">
        <v>1081</v>
      </c>
      <c r="B2" s="485"/>
      <c r="C2" s="485"/>
      <c r="D2" s="485"/>
      <c r="E2" s="485"/>
      <c r="F2" s="497"/>
    </row>
    <row r="3" spans="1:6" ht="21" customHeight="1">
      <c r="A3" s="32"/>
      <c r="B3" s="32"/>
      <c r="C3" s="32"/>
      <c r="D3" s="33"/>
      <c r="E3" s="34"/>
      <c r="F3" s="46" t="s">
        <v>0</v>
      </c>
    </row>
    <row r="4" spans="1:6" ht="14.25" customHeight="1">
      <c r="A4" s="490" t="s">
        <v>681</v>
      </c>
      <c r="B4" s="490" t="s">
        <v>76</v>
      </c>
      <c r="C4" s="490" t="s">
        <v>3</v>
      </c>
      <c r="D4" s="504" t="s">
        <v>1005</v>
      </c>
      <c r="E4" s="504" t="s">
        <v>4</v>
      </c>
      <c r="F4" s="505" t="s">
        <v>668</v>
      </c>
    </row>
    <row r="5" spans="1:6" ht="32.450000000000003" customHeight="1">
      <c r="A5" s="491"/>
      <c r="B5" s="491"/>
      <c r="C5" s="491"/>
      <c r="D5" s="504"/>
      <c r="E5" s="504"/>
      <c r="F5" s="505"/>
    </row>
    <row r="6" spans="1:6" ht="27" customHeight="1">
      <c r="A6" s="314" t="s">
        <v>682</v>
      </c>
      <c r="B6" s="254"/>
      <c r="C6" s="254"/>
      <c r="D6" s="254"/>
      <c r="E6" s="316"/>
      <c r="F6" s="322"/>
    </row>
    <row r="7" spans="1:6" ht="27" customHeight="1">
      <c r="A7" s="314" t="s">
        <v>683</v>
      </c>
      <c r="B7" s="254">
        <v>6195</v>
      </c>
      <c r="C7" s="254">
        <v>6276</v>
      </c>
      <c r="D7" s="254">
        <v>6058</v>
      </c>
      <c r="E7" s="322">
        <f>C7/B7*100</f>
        <v>101.31</v>
      </c>
      <c r="F7" s="322">
        <f>C7/D7*100</f>
        <v>103.6</v>
      </c>
    </row>
    <row r="8" spans="1:6" ht="27" customHeight="1">
      <c r="A8" s="314" t="s">
        <v>684</v>
      </c>
      <c r="B8" s="255"/>
      <c r="C8" s="255"/>
      <c r="D8" s="254"/>
      <c r="E8" s="322"/>
      <c r="F8" s="322"/>
    </row>
    <row r="9" spans="1:6" ht="27" customHeight="1">
      <c r="A9" s="314" t="s">
        <v>685</v>
      </c>
      <c r="B9" s="254"/>
      <c r="C9" s="254"/>
      <c r="D9" s="254"/>
      <c r="E9" s="322"/>
      <c r="F9" s="322"/>
    </row>
    <row r="10" spans="1:6" ht="27" customHeight="1">
      <c r="A10" s="314" t="s">
        <v>686</v>
      </c>
      <c r="B10" s="254">
        <f>SUM(B11:B13)</f>
        <v>0</v>
      </c>
      <c r="C10" s="254">
        <f>SUM(C11:C13)</f>
        <v>0</v>
      </c>
      <c r="D10" s="254"/>
      <c r="E10" s="322"/>
      <c r="F10" s="322"/>
    </row>
    <row r="11" spans="1:6" ht="27" customHeight="1">
      <c r="A11" s="323" t="s">
        <v>687</v>
      </c>
      <c r="B11" s="254"/>
      <c r="C11" s="254"/>
      <c r="D11" s="254"/>
      <c r="E11" s="322"/>
      <c r="F11" s="322"/>
    </row>
    <row r="12" spans="1:6" ht="27" customHeight="1">
      <c r="A12" s="314" t="s">
        <v>688</v>
      </c>
      <c r="B12" s="254"/>
      <c r="C12" s="327"/>
      <c r="D12" s="327"/>
      <c r="E12" s="322"/>
      <c r="F12" s="322"/>
    </row>
    <row r="13" spans="1:6" ht="27" customHeight="1">
      <c r="A13" s="323" t="s">
        <v>689</v>
      </c>
      <c r="B13" s="254"/>
      <c r="C13" s="254"/>
      <c r="D13" s="258"/>
      <c r="E13" s="322"/>
      <c r="F13" s="322"/>
    </row>
    <row r="14" spans="1:6" ht="27" customHeight="1">
      <c r="A14" s="314" t="s">
        <v>690</v>
      </c>
      <c r="B14" s="256"/>
      <c r="C14" s="256"/>
      <c r="D14" s="324"/>
      <c r="E14" s="322"/>
      <c r="F14" s="322"/>
    </row>
    <row r="15" spans="1:6" ht="27" customHeight="1">
      <c r="A15" s="314" t="s">
        <v>691</v>
      </c>
      <c r="B15" s="324"/>
      <c r="C15" s="258"/>
      <c r="D15" s="258"/>
      <c r="E15" s="322"/>
      <c r="F15" s="322"/>
    </row>
    <row r="16" spans="1:6" ht="27" customHeight="1">
      <c r="A16" s="314" t="s">
        <v>692</v>
      </c>
      <c r="B16" s="257"/>
      <c r="C16" s="257"/>
      <c r="D16" s="325"/>
      <c r="E16" s="322"/>
      <c r="F16" s="322"/>
    </row>
    <row r="17" spans="1:6" ht="27" customHeight="1">
      <c r="A17" s="326" t="s">
        <v>524</v>
      </c>
      <c r="B17" s="324">
        <f>B6+B7+B8+B9+B10+B14+B15+B16</f>
        <v>6195</v>
      </c>
      <c r="C17" s="324">
        <f>C6+C7+C8+C9+C10+C14+C15+C16</f>
        <v>6276</v>
      </c>
      <c r="D17" s="324">
        <f>D6+D7+D8+D9+D10+D14+D15+D16</f>
        <v>6058</v>
      </c>
      <c r="E17" s="332">
        <f>C17/B17*100</f>
        <v>101.31</v>
      </c>
      <c r="F17" s="332">
        <f>C17/D17*100</f>
        <v>103.6</v>
      </c>
    </row>
    <row r="18" spans="1:6" ht="21" customHeight="1">
      <c r="A18" s="498"/>
      <c r="B18" s="499"/>
      <c r="C18" s="499"/>
      <c r="D18" s="499"/>
      <c r="E18" s="499"/>
      <c r="F18" s="500"/>
    </row>
    <row r="19" spans="1:6" ht="21.75" customHeight="1">
      <c r="A19" s="488"/>
      <c r="B19" s="489"/>
      <c r="C19" s="489"/>
      <c r="D19" s="489"/>
      <c r="E19" s="489"/>
      <c r="F19" s="501"/>
    </row>
    <row r="20" spans="1:6" ht="29.25" customHeight="1">
      <c r="A20" s="487"/>
      <c r="B20" s="502"/>
      <c r="C20" s="502"/>
      <c r="D20" s="502"/>
      <c r="E20" s="502"/>
      <c r="F20" s="503"/>
    </row>
  </sheetData>
  <mergeCells count="10">
    <mergeCell ref="A2:F2"/>
    <mergeCell ref="A18:F18"/>
    <mergeCell ref="A19:F19"/>
    <mergeCell ref="A20:F20"/>
    <mergeCell ref="A4:A5"/>
    <mergeCell ref="B4:B5"/>
    <mergeCell ref="D4:D5"/>
    <mergeCell ref="E4:E5"/>
    <mergeCell ref="F4:F5"/>
    <mergeCell ref="C4:C5"/>
  </mergeCells>
  <phoneticPr fontId="78" type="noConversion"/>
  <conditionalFormatting sqref="A6:A24">
    <cfRule type="expression" dxfId="5" priority="3" stopIfTrue="1">
      <formula>"len($A:$A)=3"</formula>
    </cfRule>
  </conditionalFormatting>
  <conditionalFormatting sqref="E6:E17">
    <cfRule type="cellIs" dxfId="4" priority="4" stopIfTrue="1" operator="lessThan">
      <formula>0</formula>
    </cfRule>
  </conditionalFormatting>
  <conditionalFormatting sqref="A6:A24">
    <cfRule type="expression" dxfId="3" priority="2" stopIfTrue="1">
      <formula>"len($A:$A)=3"</formula>
    </cfRule>
  </conditionalFormatting>
  <conditionalFormatting sqref="E6 E8:E17">
    <cfRule type="cellIs" dxfId="2" priority="1" stopIfTrue="1" operator="lessThan">
      <formula>0</formula>
    </cfRule>
  </conditionalFormatting>
  <pageMargins left="0.82677165354330717" right="0.70866141732283472" top="0.74803149606299213" bottom="0.74803149606299213" header="0.31496062992125984" footer="0.31496062992125984"/>
  <pageSetup paperSize="9" scale="90" firstPageNumber="50" orientation="portrait" r:id="rId1"/>
  <headerFooter>
    <oddFooter>&amp;C第 &amp;P-1 页，共 &amp;N-1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2:F73"/>
  <sheetViews>
    <sheetView showZeros="0" workbookViewId="0">
      <selection activeCell="E20" sqref="E20"/>
    </sheetView>
  </sheetViews>
  <sheetFormatPr defaultColWidth="9" defaultRowHeight="14.25"/>
  <cols>
    <col min="1" max="1" width="32.375" style="8" customWidth="1"/>
    <col min="2" max="2" width="12.375" style="8" customWidth="1"/>
    <col min="3" max="3" width="11.75" style="8" customWidth="1"/>
    <col min="4" max="4" width="12" style="8" hidden="1" customWidth="1"/>
    <col min="5" max="5" width="12.5" style="8" customWidth="1"/>
    <col min="6" max="6" width="12.25" style="8" customWidth="1"/>
    <col min="7" max="16384" width="9" style="8"/>
  </cols>
  <sheetData>
    <row r="2" spans="1:6" ht="20.25">
      <c r="A2" s="485" t="s">
        <v>1082</v>
      </c>
      <c r="B2" s="485"/>
      <c r="C2" s="485"/>
      <c r="D2" s="485"/>
      <c r="E2" s="485"/>
      <c r="F2" s="485"/>
    </row>
    <row r="3" spans="1:6">
      <c r="A3" s="32"/>
      <c r="B3" s="32"/>
      <c r="C3" s="32"/>
      <c r="D3" s="33"/>
      <c r="E3" s="34"/>
      <c r="F3" s="11" t="s">
        <v>0</v>
      </c>
    </row>
    <row r="4" spans="1:6" ht="14.25" customHeight="1">
      <c r="A4" s="490" t="s">
        <v>536</v>
      </c>
      <c r="B4" s="490" t="s">
        <v>76</v>
      </c>
      <c r="C4" s="490" t="s">
        <v>3</v>
      </c>
      <c r="D4" s="506" t="s">
        <v>1005</v>
      </c>
      <c r="E4" s="508" t="s">
        <v>4</v>
      </c>
      <c r="F4" s="509" t="s">
        <v>668</v>
      </c>
    </row>
    <row r="5" spans="1:6" ht="24.6" customHeight="1">
      <c r="A5" s="491"/>
      <c r="B5" s="491"/>
      <c r="C5" s="491"/>
      <c r="D5" s="507"/>
      <c r="E5" s="508"/>
      <c r="F5" s="509"/>
    </row>
    <row r="6" spans="1:6" ht="16.5" customHeight="1">
      <c r="A6" s="12" t="s">
        <v>669</v>
      </c>
      <c r="B6" s="35"/>
      <c r="C6" s="259"/>
      <c r="D6" s="36"/>
      <c r="E6" s="37"/>
      <c r="F6" s="38"/>
    </row>
    <row r="7" spans="1:6" ht="16.5" customHeight="1">
      <c r="A7" s="16" t="s">
        <v>693</v>
      </c>
      <c r="B7" s="35"/>
      <c r="C7" s="259"/>
      <c r="D7" s="36"/>
      <c r="E7" s="37"/>
      <c r="F7" s="38"/>
    </row>
    <row r="8" spans="1:6" ht="16.5" customHeight="1">
      <c r="A8" s="16" t="s">
        <v>694</v>
      </c>
      <c r="B8" s="35"/>
      <c r="C8" s="259"/>
      <c r="D8" s="36"/>
      <c r="E8" s="37"/>
      <c r="F8" s="38"/>
    </row>
    <row r="9" spans="1:6" ht="16.5" customHeight="1">
      <c r="A9" s="16" t="s">
        <v>695</v>
      </c>
      <c r="B9" s="35"/>
      <c r="C9" s="259"/>
      <c r="D9" s="36"/>
      <c r="E9" s="37"/>
      <c r="F9" s="38"/>
    </row>
    <row r="10" spans="1:6" ht="16.5" customHeight="1">
      <c r="A10" s="16" t="s">
        <v>696</v>
      </c>
      <c r="B10" s="35"/>
      <c r="C10" s="259"/>
      <c r="D10" s="36"/>
      <c r="E10" s="37"/>
      <c r="F10" s="38"/>
    </row>
    <row r="11" spans="1:6" ht="16.5" customHeight="1">
      <c r="A11" s="39" t="s">
        <v>697</v>
      </c>
      <c r="B11" s="35"/>
      <c r="C11" s="259"/>
      <c r="D11" s="36"/>
      <c r="E11" s="37"/>
      <c r="F11" s="38"/>
    </row>
    <row r="12" spans="1:6" ht="16.5" customHeight="1">
      <c r="A12" s="39" t="s">
        <v>698</v>
      </c>
      <c r="B12" s="35"/>
      <c r="C12" s="259"/>
      <c r="D12" s="36"/>
      <c r="E12" s="37"/>
      <c r="F12" s="38"/>
    </row>
    <row r="13" spans="1:6" s="196" customFormat="1" ht="16.5" customHeight="1">
      <c r="A13" s="12" t="s">
        <v>670</v>
      </c>
      <c r="B13" s="344">
        <f>SUM(B14:B20)</f>
        <v>6615</v>
      </c>
      <c r="C13" s="344">
        <f t="shared" ref="C13:D13" si="0">SUM(C14:C20)</f>
        <v>7758</v>
      </c>
      <c r="D13" s="344">
        <f t="shared" si="0"/>
        <v>6965.3</v>
      </c>
      <c r="E13" s="348">
        <f>C13/B13*100</f>
        <v>117.28</v>
      </c>
      <c r="F13" s="347">
        <f>C13/D13*100</f>
        <v>111.38</v>
      </c>
    </row>
    <row r="14" spans="1:6" ht="16.5" customHeight="1">
      <c r="A14" s="16" t="s">
        <v>693</v>
      </c>
      <c r="B14" s="260">
        <v>546</v>
      </c>
      <c r="C14" s="260">
        <v>720</v>
      </c>
      <c r="D14" s="260">
        <v>913.5</v>
      </c>
      <c r="E14" s="348">
        <f t="shared" ref="E14:E18" si="1">C14/B14*100</f>
        <v>131.87</v>
      </c>
      <c r="F14" s="347">
        <f t="shared" ref="F14:F20" si="2">C14/D14*100</f>
        <v>78.819999999999993</v>
      </c>
    </row>
    <row r="15" spans="1:6" ht="16.5" customHeight="1">
      <c r="A15" s="16" t="s">
        <v>694</v>
      </c>
      <c r="B15" s="260">
        <v>5901</v>
      </c>
      <c r="C15" s="260">
        <v>6504</v>
      </c>
      <c r="D15" s="260">
        <v>5955.7</v>
      </c>
      <c r="E15" s="348">
        <f t="shared" si="1"/>
        <v>110.22</v>
      </c>
      <c r="F15" s="347">
        <f t="shared" si="2"/>
        <v>109.21</v>
      </c>
    </row>
    <row r="16" spans="1:6" ht="16.5" customHeight="1">
      <c r="A16" s="16" t="s">
        <v>695</v>
      </c>
      <c r="B16" s="260">
        <v>120</v>
      </c>
      <c r="C16" s="260">
        <v>396</v>
      </c>
      <c r="D16" s="260">
        <v>36.200000000000003</v>
      </c>
      <c r="E16" s="348">
        <f t="shared" si="1"/>
        <v>330</v>
      </c>
      <c r="F16" s="347">
        <f t="shared" si="2"/>
        <v>1093.92</v>
      </c>
    </row>
    <row r="17" spans="1:6" ht="16.5" customHeight="1">
      <c r="A17" s="435" t="s">
        <v>1083</v>
      </c>
      <c r="B17" s="436"/>
      <c r="C17" s="436">
        <v>93</v>
      </c>
      <c r="D17" s="436"/>
      <c r="E17" s="437"/>
      <c r="F17" s="438"/>
    </row>
    <row r="18" spans="1:6" ht="16.5" customHeight="1">
      <c r="A18" s="16" t="s">
        <v>696</v>
      </c>
      <c r="B18" s="260">
        <v>48</v>
      </c>
      <c r="C18" s="260">
        <v>35</v>
      </c>
      <c r="D18" s="260">
        <f>33.6+14.2</f>
        <v>47.8</v>
      </c>
      <c r="E18" s="348">
        <f t="shared" si="1"/>
        <v>72.92</v>
      </c>
      <c r="F18" s="347">
        <f t="shared" si="2"/>
        <v>73.22</v>
      </c>
    </row>
    <row r="19" spans="1:6" ht="16.5" customHeight="1">
      <c r="A19" s="39" t="s">
        <v>697</v>
      </c>
      <c r="B19" s="260"/>
      <c r="C19" s="260"/>
      <c r="D19" s="260"/>
      <c r="E19" s="348"/>
      <c r="F19" s="347"/>
    </row>
    <row r="20" spans="1:6" ht="16.5" customHeight="1">
      <c r="A20" s="39" t="s">
        <v>698</v>
      </c>
      <c r="B20" s="260"/>
      <c r="C20" s="260">
        <v>10</v>
      </c>
      <c r="D20" s="260">
        <v>12.1</v>
      </c>
      <c r="E20" s="348"/>
      <c r="F20" s="347">
        <f t="shared" si="2"/>
        <v>82.64</v>
      </c>
    </row>
    <row r="21" spans="1:6" ht="27">
      <c r="A21" s="12" t="s">
        <v>671</v>
      </c>
      <c r="B21" s="40"/>
      <c r="C21" s="260"/>
      <c r="D21" s="41"/>
      <c r="E21" s="348"/>
      <c r="F21" s="347"/>
    </row>
    <row r="22" spans="1:6" ht="16.5" customHeight="1">
      <c r="A22" s="43" t="s">
        <v>693</v>
      </c>
      <c r="B22" s="40"/>
      <c r="C22" s="260"/>
      <c r="D22" s="41"/>
      <c r="E22" s="348"/>
      <c r="F22" s="42"/>
    </row>
    <row r="23" spans="1:6" ht="16.5" customHeight="1">
      <c r="A23" s="43" t="s">
        <v>694</v>
      </c>
      <c r="B23" s="40"/>
      <c r="C23" s="260"/>
      <c r="D23" s="41"/>
      <c r="E23" s="348"/>
      <c r="F23" s="42"/>
    </row>
    <row r="24" spans="1:6" ht="16.5" customHeight="1">
      <c r="A24" s="43" t="s">
        <v>695</v>
      </c>
      <c r="B24" s="40"/>
      <c r="C24" s="260"/>
      <c r="D24" s="41"/>
      <c r="E24" s="348"/>
      <c r="F24" s="42"/>
    </row>
    <row r="25" spans="1:6" ht="16.5" customHeight="1">
      <c r="A25" s="43" t="s">
        <v>696</v>
      </c>
      <c r="B25" s="40"/>
      <c r="C25" s="260"/>
      <c r="D25" s="41"/>
      <c r="E25" s="348"/>
      <c r="F25" s="42"/>
    </row>
    <row r="26" spans="1:6" ht="16.5" customHeight="1">
      <c r="A26" s="44" t="s">
        <v>697</v>
      </c>
      <c r="B26" s="40"/>
      <c r="C26" s="260"/>
      <c r="D26" s="41"/>
      <c r="E26" s="348"/>
      <c r="F26" s="42"/>
    </row>
    <row r="27" spans="1:6" ht="16.5" customHeight="1">
      <c r="A27" s="12" t="s">
        <v>672</v>
      </c>
      <c r="B27" s="40"/>
      <c r="C27" s="260"/>
      <c r="D27" s="41"/>
      <c r="E27" s="348"/>
      <c r="F27" s="42"/>
    </row>
    <row r="28" spans="1:6" ht="16.5" customHeight="1">
      <c r="A28" s="43" t="s">
        <v>693</v>
      </c>
      <c r="B28" s="40"/>
      <c r="C28" s="260"/>
      <c r="D28" s="41"/>
      <c r="E28" s="348"/>
      <c r="F28" s="42"/>
    </row>
    <row r="29" spans="1:6" ht="16.5" customHeight="1">
      <c r="A29" s="43" t="s">
        <v>694</v>
      </c>
      <c r="B29" s="40"/>
      <c r="C29" s="260"/>
      <c r="D29" s="41"/>
      <c r="E29" s="348"/>
      <c r="F29" s="42"/>
    </row>
    <row r="30" spans="1:6" ht="16.5" customHeight="1">
      <c r="A30" s="43" t="s">
        <v>695</v>
      </c>
      <c r="B30" s="40"/>
      <c r="C30" s="260"/>
      <c r="D30" s="41"/>
      <c r="E30" s="348"/>
      <c r="F30" s="42"/>
    </row>
    <row r="31" spans="1:6" ht="16.5" customHeight="1">
      <c r="A31" s="43" t="s">
        <v>696</v>
      </c>
      <c r="B31" s="40"/>
      <c r="C31" s="260"/>
      <c r="D31" s="41"/>
      <c r="E31" s="348"/>
      <c r="F31" s="42"/>
    </row>
    <row r="32" spans="1:6" ht="16.5" customHeight="1">
      <c r="A32" s="43" t="s">
        <v>697</v>
      </c>
      <c r="B32" s="40"/>
      <c r="C32" s="260"/>
      <c r="D32" s="41"/>
      <c r="E32" s="348"/>
      <c r="F32" s="42"/>
    </row>
    <row r="33" spans="1:6" s="196" customFormat="1" ht="16.5" customHeight="1">
      <c r="A33" s="12" t="s">
        <v>673</v>
      </c>
      <c r="B33" s="344"/>
      <c r="C33" s="345">
        <v>0</v>
      </c>
      <c r="D33" s="346"/>
      <c r="E33" s="348"/>
      <c r="F33" s="347"/>
    </row>
    <row r="34" spans="1:6" ht="16.5" customHeight="1">
      <c r="A34" s="24" t="s">
        <v>699</v>
      </c>
      <c r="B34" s="40"/>
      <c r="C34" s="260"/>
      <c r="D34" s="41"/>
      <c r="E34" s="348"/>
      <c r="F34" s="42"/>
    </row>
    <row r="35" spans="1:6" ht="16.5" customHeight="1">
      <c r="A35" s="16" t="s">
        <v>693</v>
      </c>
      <c r="B35" s="40"/>
      <c r="C35" s="260"/>
      <c r="D35" s="41"/>
      <c r="E35" s="348"/>
      <c r="F35" s="42"/>
    </row>
    <row r="36" spans="1:6" ht="16.5" customHeight="1">
      <c r="A36" s="16" t="s">
        <v>694</v>
      </c>
      <c r="B36" s="40"/>
      <c r="C36" s="260"/>
      <c r="D36" s="41"/>
      <c r="E36" s="348"/>
      <c r="F36" s="42"/>
    </row>
    <row r="37" spans="1:6" ht="16.5" customHeight="1">
      <c r="A37" s="16" t="s">
        <v>695</v>
      </c>
      <c r="B37" s="40"/>
      <c r="C37" s="260"/>
      <c r="D37" s="41"/>
      <c r="E37" s="348"/>
      <c r="F37" s="42"/>
    </row>
    <row r="38" spans="1:6" ht="16.5" customHeight="1">
      <c r="A38" s="16" t="s">
        <v>696</v>
      </c>
      <c r="B38" s="40"/>
      <c r="C38" s="260"/>
      <c r="D38" s="41"/>
      <c r="E38" s="348"/>
      <c r="F38" s="42"/>
    </row>
    <row r="39" spans="1:6" ht="16.5" customHeight="1">
      <c r="A39" s="16" t="s">
        <v>697</v>
      </c>
      <c r="B39" s="40"/>
      <c r="C39" s="260"/>
      <c r="D39" s="41"/>
      <c r="E39" s="348"/>
      <c r="F39" s="42"/>
    </row>
    <row r="40" spans="1:6" ht="16.5" customHeight="1">
      <c r="A40" s="26" t="s">
        <v>700</v>
      </c>
      <c r="B40" s="40"/>
      <c r="C40" s="260"/>
      <c r="D40" s="41"/>
      <c r="E40" s="348"/>
      <c r="F40" s="42"/>
    </row>
    <row r="41" spans="1:6" ht="16.5" customHeight="1">
      <c r="A41" s="16" t="s">
        <v>693</v>
      </c>
      <c r="B41" s="40"/>
      <c r="C41" s="260"/>
      <c r="D41" s="41"/>
      <c r="E41" s="348"/>
      <c r="F41" s="42"/>
    </row>
    <row r="42" spans="1:6" ht="16.5" customHeight="1">
      <c r="A42" s="16" t="s">
        <v>694</v>
      </c>
      <c r="B42" s="40"/>
      <c r="C42" s="260"/>
      <c r="D42" s="41"/>
      <c r="E42" s="348"/>
      <c r="F42" s="42"/>
    </row>
    <row r="43" spans="1:6" ht="16.5" customHeight="1">
      <c r="A43" s="16" t="s">
        <v>695</v>
      </c>
      <c r="B43" s="40"/>
      <c r="C43" s="260"/>
      <c r="D43" s="41"/>
      <c r="E43" s="348"/>
      <c r="F43" s="42"/>
    </row>
    <row r="44" spans="1:6" ht="16.5" customHeight="1">
      <c r="A44" s="16" t="s">
        <v>696</v>
      </c>
      <c r="B44" s="40"/>
      <c r="C44" s="260"/>
      <c r="D44" s="41"/>
      <c r="E44" s="348"/>
      <c r="F44" s="42"/>
    </row>
    <row r="45" spans="1:6" ht="16.5" customHeight="1">
      <c r="A45" s="16" t="s">
        <v>697</v>
      </c>
      <c r="B45" s="40"/>
      <c r="C45" s="260"/>
      <c r="D45" s="41"/>
      <c r="E45" s="348"/>
      <c r="F45" s="42"/>
    </row>
    <row r="46" spans="1:6" ht="16.5" customHeight="1">
      <c r="A46" s="24" t="s">
        <v>701</v>
      </c>
      <c r="B46" s="40"/>
      <c r="C46" s="260"/>
      <c r="D46" s="41"/>
      <c r="E46" s="348"/>
      <c r="F46" s="42"/>
    </row>
    <row r="47" spans="1:6" ht="16.5" customHeight="1">
      <c r="A47" s="24" t="s">
        <v>702</v>
      </c>
      <c r="B47" s="40"/>
      <c r="C47" s="260"/>
      <c r="D47" s="41"/>
      <c r="E47" s="348"/>
      <c r="F47" s="42"/>
    </row>
    <row r="48" spans="1:6" ht="16.5" customHeight="1">
      <c r="A48" s="24" t="s">
        <v>703</v>
      </c>
      <c r="B48" s="40"/>
      <c r="C48" s="260"/>
      <c r="D48" s="41"/>
      <c r="E48" s="348"/>
      <c r="F48" s="42"/>
    </row>
    <row r="49" spans="1:6" ht="16.5" customHeight="1">
      <c r="A49" s="24" t="s">
        <v>704</v>
      </c>
      <c r="B49" s="40"/>
      <c r="C49" s="260"/>
      <c r="D49" s="41"/>
      <c r="E49" s="348"/>
      <c r="F49" s="42"/>
    </row>
    <row r="50" spans="1:6" ht="16.5" customHeight="1">
      <c r="A50" s="28" t="s">
        <v>705</v>
      </c>
      <c r="B50" s="40"/>
      <c r="C50" s="260"/>
      <c r="D50" s="41"/>
      <c r="E50" s="348"/>
      <c r="F50" s="42"/>
    </row>
    <row r="51" spans="1:6" ht="16.5" customHeight="1">
      <c r="A51" s="28" t="s">
        <v>706</v>
      </c>
      <c r="B51" s="40"/>
      <c r="C51" s="260"/>
      <c r="D51" s="41"/>
      <c r="E51" s="348"/>
      <c r="F51" s="42"/>
    </row>
    <row r="52" spans="1:6" ht="16.5" customHeight="1">
      <c r="A52" s="12" t="s">
        <v>677</v>
      </c>
      <c r="B52" s="40"/>
      <c r="C52" s="260"/>
      <c r="D52" s="41"/>
      <c r="E52" s="348"/>
      <c r="F52" s="42"/>
    </row>
    <row r="53" spans="1:6" ht="16.5" customHeight="1">
      <c r="A53" s="16" t="s">
        <v>693</v>
      </c>
      <c r="B53" s="40"/>
      <c r="C53" s="260"/>
      <c r="D53" s="41"/>
      <c r="E53" s="348"/>
      <c r="F53" s="42"/>
    </row>
    <row r="54" spans="1:6" ht="16.5" customHeight="1">
      <c r="A54" s="16" t="s">
        <v>694</v>
      </c>
      <c r="B54" s="40"/>
      <c r="C54" s="260"/>
      <c r="D54" s="41"/>
      <c r="E54" s="348"/>
      <c r="F54" s="42"/>
    </row>
    <row r="55" spans="1:6" ht="16.5" customHeight="1">
      <c r="A55" s="16" t="s">
        <v>695</v>
      </c>
      <c r="B55" s="40"/>
      <c r="C55" s="260"/>
      <c r="D55" s="41"/>
      <c r="E55" s="348"/>
      <c r="F55" s="42"/>
    </row>
    <row r="56" spans="1:6" ht="16.5" customHeight="1">
      <c r="A56" s="16" t="s">
        <v>696</v>
      </c>
      <c r="B56" s="40"/>
      <c r="C56" s="260"/>
      <c r="D56" s="41"/>
      <c r="E56" s="348"/>
      <c r="F56" s="42"/>
    </row>
    <row r="57" spans="1:6" ht="16.5" customHeight="1">
      <c r="A57" s="16" t="s">
        <v>697</v>
      </c>
      <c r="B57" s="40"/>
      <c r="C57" s="260"/>
      <c r="D57" s="41"/>
      <c r="E57" s="348"/>
      <c r="F57" s="42"/>
    </row>
    <row r="58" spans="1:6" ht="16.5" customHeight="1">
      <c r="A58" s="12" t="s">
        <v>678</v>
      </c>
      <c r="B58" s="40"/>
      <c r="C58" s="260"/>
      <c r="D58" s="41"/>
      <c r="E58" s="348"/>
      <c r="F58" s="42"/>
    </row>
    <row r="59" spans="1:6" ht="16.5" customHeight="1">
      <c r="A59" s="16" t="s">
        <v>693</v>
      </c>
      <c r="B59" s="40"/>
      <c r="C59" s="260"/>
      <c r="D59" s="41"/>
      <c r="E59" s="348"/>
      <c r="F59" s="42"/>
    </row>
    <row r="60" spans="1:6" ht="16.5" customHeight="1">
      <c r="A60" s="16" t="s">
        <v>694</v>
      </c>
      <c r="B60" s="40"/>
      <c r="C60" s="260"/>
      <c r="D60" s="41"/>
      <c r="E60" s="348"/>
      <c r="F60" s="42"/>
    </row>
    <row r="61" spans="1:6" ht="16.5" customHeight="1">
      <c r="A61" s="16" t="s">
        <v>695</v>
      </c>
      <c r="B61" s="40"/>
      <c r="C61" s="260"/>
      <c r="D61" s="41"/>
      <c r="E61" s="348"/>
      <c r="F61" s="42"/>
    </row>
    <row r="62" spans="1:6" ht="16.5" customHeight="1">
      <c r="A62" s="16" t="s">
        <v>696</v>
      </c>
      <c r="B62" s="40"/>
      <c r="C62" s="260"/>
      <c r="D62" s="41"/>
      <c r="E62" s="348"/>
      <c r="F62" s="42"/>
    </row>
    <row r="63" spans="1:6" ht="16.5" customHeight="1">
      <c r="A63" s="16" t="s">
        <v>697</v>
      </c>
      <c r="B63" s="40"/>
      <c r="C63" s="260"/>
      <c r="D63" s="41"/>
      <c r="E63" s="348"/>
      <c r="F63" s="42"/>
    </row>
    <row r="64" spans="1:6" ht="16.5" customHeight="1">
      <c r="A64" s="12" t="s">
        <v>679</v>
      </c>
      <c r="B64" s="40"/>
      <c r="C64" s="260"/>
      <c r="D64" s="41"/>
      <c r="E64" s="348"/>
      <c r="F64" s="42"/>
    </row>
    <row r="65" spans="1:6" ht="16.5" customHeight="1">
      <c r="A65" s="16" t="s">
        <v>693</v>
      </c>
      <c r="B65" s="40"/>
      <c r="C65" s="260"/>
      <c r="D65" s="41"/>
      <c r="E65" s="348"/>
      <c r="F65" s="42"/>
    </row>
    <row r="66" spans="1:6" ht="16.5" customHeight="1">
      <c r="A66" s="16" t="s">
        <v>694</v>
      </c>
      <c r="B66" s="40"/>
      <c r="C66" s="260"/>
      <c r="D66" s="41"/>
      <c r="E66" s="348"/>
      <c r="F66" s="42"/>
    </row>
    <row r="67" spans="1:6" ht="16.5" customHeight="1">
      <c r="A67" s="16" t="s">
        <v>695</v>
      </c>
      <c r="B67" s="40"/>
      <c r="C67" s="260"/>
      <c r="D67" s="41"/>
      <c r="E67" s="348"/>
      <c r="F67" s="42"/>
    </row>
    <row r="68" spans="1:6" ht="16.5" customHeight="1">
      <c r="A68" s="16" t="s">
        <v>696</v>
      </c>
      <c r="B68" s="40"/>
      <c r="C68" s="260"/>
      <c r="D68" s="41"/>
      <c r="E68" s="348"/>
      <c r="F68" s="42"/>
    </row>
    <row r="69" spans="1:6" ht="15.75" customHeight="1">
      <c r="A69" s="341" t="s">
        <v>697</v>
      </c>
      <c r="B69" s="342"/>
      <c r="C69" s="342"/>
      <c r="D69" s="343"/>
      <c r="E69" s="348"/>
      <c r="F69" s="42"/>
    </row>
    <row r="70" spans="1:6" ht="15.75" customHeight="1">
      <c r="A70" s="338" t="s">
        <v>907</v>
      </c>
      <c r="B70" s="338">
        <f>B13</f>
        <v>6615</v>
      </c>
      <c r="C70" s="338">
        <f t="shared" ref="C70:F70" si="3">C13</f>
        <v>7758</v>
      </c>
      <c r="D70" s="338">
        <f t="shared" si="3"/>
        <v>6965.3</v>
      </c>
      <c r="E70" s="338">
        <f t="shared" si="3"/>
        <v>117.28</v>
      </c>
      <c r="F70" s="338">
        <f t="shared" si="3"/>
        <v>111.38</v>
      </c>
    </row>
    <row r="73" spans="1:6">
      <c r="E73" s="8" t="s">
        <v>908</v>
      </c>
    </row>
  </sheetData>
  <mergeCells count="7">
    <mergeCell ref="A2:F2"/>
    <mergeCell ref="A4:A5"/>
    <mergeCell ref="B4:B5"/>
    <mergeCell ref="D4:D5"/>
    <mergeCell ref="E4:E5"/>
    <mergeCell ref="F4:F5"/>
    <mergeCell ref="C4:C5"/>
  </mergeCells>
  <phoneticPr fontId="78" type="noConversion"/>
  <conditionalFormatting sqref="A65:A69 A35:A45 A53:A57 A59:A63 A6:A25">
    <cfRule type="expression" dxfId="1" priority="2" stopIfTrue="1">
      <formula>"len($A:$A)=3"</formula>
    </cfRule>
  </conditionalFormatting>
  <pageMargins left="0.82677165354330717" right="0.70866141732283472" top="0.74803149606299213" bottom="0.74803149606299213" header="0.31496062992125984" footer="0.31496062992125984"/>
  <pageSetup paperSize="9" scale="90" firstPageNumber="51" orientation="portrait" r:id="rId1"/>
  <headerFooter>
    <oddFooter>&amp;C第 &amp;P-1 页，共 &amp;N-1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52"/>
  <sheetViews>
    <sheetView showZeros="0" topLeftCell="A37" workbookViewId="0">
      <selection activeCell="D1" sqref="D1:D1048576"/>
    </sheetView>
  </sheetViews>
  <sheetFormatPr defaultColWidth="9" defaultRowHeight="14.25"/>
  <cols>
    <col min="1" max="1" width="43.25" style="8" customWidth="1"/>
    <col min="2" max="2" width="10.875" style="8" customWidth="1"/>
    <col min="3" max="3" width="9.5" style="8" customWidth="1"/>
    <col min="4" max="4" width="11.75" style="8" hidden="1" customWidth="1"/>
    <col min="5" max="5" width="10.125" style="8" customWidth="1"/>
    <col min="6" max="6" width="10.875" style="8" customWidth="1"/>
    <col min="7" max="16384" width="9" style="8"/>
  </cols>
  <sheetData>
    <row r="2" spans="1:6" ht="20.25">
      <c r="A2" s="485" t="s">
        <v>1084</v>
      </c>
      <c r="B2" s="485"/>
      <c r="C2" s="485"/>
      <c r="D2" s="485"/>
      <c r="E2" s="485"/>
      <c r="F2" s="485"/>
    </row>
    <row r="3" spans="1:6">
      <c r="A3" s="9"/>
      <c r="B3" s="9"/>
      <c r="C3" s="9"/>
      <c r="D3" s="10"/>
      <c r="E3" s="11"/>
      <c r="F3" s="11" t="s">
        <v>0</v>
      </c>
    </row>
    <row r="4" spans="1:6">
      <c r="A4" s="490" t="s">
        <v>681</v>
      </c>
      <c r="B4" s="490" t="s">
        <v>76</v>
      </c>
      <c r="C4" s="490" t="s">
        <v>873</v>
      </c>
      <c r="D4" s="506" t="s">
        <v>1005</v>
      </c>
      <c r="E4" s="508" t="s">
        <v>4</v>
      </c>
      <c r="F4" s="510" t="s">
        <v>668</v>
      </c>
    </row>
    <row r="5" spans="1:6" ht="31.9" customHeight="1">
      <c r="A5" s="491"/>
      <c r="B5" s="491"/>
      <c r="C5" s="491"/>
      <c r="D5" s="507"/>
      <c r="E5" s="508"/>
      <c r="F5" s="511"/>
    </row>
    <row r="6" spans="1:6" ht="18" customHeight="1">
      <c r="A6" s="12" t="s">
        <v>682</v>
      </c>
      <c r="B6" s="13"/>
      <c r="C6" s="265"/>
      <c r="D6" s="13"/>
      <c r="E6" s="14"/>
      <c r="F6" s="15"/>
    </row>
    <row r="7" spans="1:6" ht="18" customHeight="1">
      <c r="A7" s="16" t="s">
        <v>707</v>
      </c>
      <c r="B7" s="13"/>
      <c r="C7" s="265"/>
      <c r="D7" s="13"/>
      <c r="E7" s="14"/>
      <c r="F7" s="15"/>
    </row>
    <row r="8" spans="1:6" ht="18" customHeight="1">
      <c r="A8" s="16" t="s">
        <v>708</v>
      </c>
      <c r="B8" s="13"/>
      <c r="C8" s="265"/>
      <c r="D8" s="13"/>
      <c r="E8" s="14"/>
      <c r="F8" s="15"/>
    </row>
    <row r="9" spans="1:6" ht="18" customHeight="1">
      <c r="A9" s="16" t="s">
        <v>709</v>
      </c>
      <c r="B9" s="13"/>
      <c r="C9" s="265"/>
      <c r="D9" s="13"/>
      <c r="E9" s="14"/>
      <c r="F9" s="15"/>
    </row>
    <row r="10" spans="1:6" ht="18" customHeight="1">
      <c r="A10" s="16" t="s">
        <v>710</v>
      </c>
      <c r="B10" s="13"/>
      <c r="C10" s="265"/>
      <c r="D10" s="13"/>
      <c r="E10" s="14"/>
      <c r="F10" s="15"/>
    </row>
    <row r="11" spans="1:6" ht="18" customHeight="1">
      <c r="A11" s="12" t="s">
        <v>683</v>
      </c>
      <c r="B11" s="17">
        <f>SUM(B12:B16)</f>
        <v>6195</v>
      </c>
      <c r="C11" s="17">
        <f>SUM(C12:C16)</f>
        <v>6276</v>
      </c>
      <c r="D11" s="17">
        <f t="shared" ref="D11" si="0">SUM(D12:D16)</f>
        <v>6058.1</v>
      </c>
      <c r="E11" s="19">
        <f>C11/B11*100</f>
        <v>101.31</v>
      </c>
      <c r="F11" s="20">
        <f>C11/D11*100</f>
        <v>103.6</v>
      </c>
    </row>
    <row r="12" spans="1:6" ht="18" customHeight="1">
      <c r="A12" s="21" t="s">
        <v>874</v>
      </c>
      <c r="B12" s="17">
        <v>5478</v>
      </c>
      <c r="C12" s="266">
        <v>5619</v>
      </c>
      <c r="D12" s="266">
        <v>5414.6</v>
      </c>
      <c r="E12" s="19"/>
      <c r="F12" s="20">
        <f>C12/D12*100</f>
        <v>103.77</v>
      </c>
    </row>
    <row r="13" spans="1:6" ht="18" customHeight="1">
      <c r="A13" s="21" t="s">
        <v>711</v>
      </c>
      <c r="B13" s="17">
        <v>386</v>
      </c>
      <c r="C13" s="266">
        <v>413</v>
      </c>
      <c r="D13" s="266">
        <v>358.8</v>
      </c>
      <c r="E13" s="19"/>
      <c r="F13" s="20"/>
    </row>
    <row r="14" spans="1:6" ht="18" customHeight="1">
      <c r="A14" s="21" t="s">
        <v>712</v>
      </c>
      <c r="B14" s="17">
        <v>330</v>
      </c>
      <c r="C14" s="266">
        <v>241</v>
      </c>
      <c r="D14" s="266">
        <v>283.60000000000002</v>
      </c>
      <c r="E14" s="19"/>
      <c r="F14" s="20"/>
    </row>
    <row r="15" spans="1:6" ht="18" customHeight="1">
      <c r="A15" s="21" t="s">
        <v>713</v>
      </c>
      <c r="B15" s="17">
        <v>1</v>
      </c>
      <c r="C15" s="266"/>
      <c r="D15" s="266"/>
      <c r="E15" s="19"/>
      <c r="F15" s="20"/>
    </row>
    <row r="16" spans="1:6" ht="18" customHeight="1">
      <c r="A16" s="376" t="s">
        <v>993</v>
      </c>
      <c r="B16" s="377"/>
      <c r="C16" s="377">
        <v>3</v>
      </c>
      <c r="D16" s="377">
        <v>1.1000000000000001</v>
      </c>
      <c r="E16" s="378"/>
      <c r="F16" s="379"/>
    </row>
    <row r="17" spans="1:6" ht="18" customHeight="1">
      <c r="A17" s="12" t="s">
        <v>684</v>
      </c>
      <c r="B17" s="17"/>
      <c r="C17" s="266"/>
      <c r="D17" s="18"/>
      <c r="E17" s="19"/>
      <c r="F17" s="20"/>
    </row>
    <row r="18" spans="1:6" ht="18" customHeight="1">
      <c r="A18" s="22" t="s">
        <v>714</v>
      </c>
      <c r="B18" s="17"/>
      <c r="C18" s="266"/>
      <c r="D18" s="18"/>
      <c r="E18" s="19"/>
      <c r="F18" s="20"/>
    </row>
    <row r="19" spans="1:6" ht="18" customHeight="1">
      <c r="A19" s="22" t="s">
        <v>715</v>
      </c>
      <c r="B19" s="17"/>
      <c r="C19" s="266"/>
      <c r="D19" s="18"/>
      <c r="E19" s="19"/>
      <c r="F19" s="20"/>
    </row>
    <row r="20" spans="1:6" ht="18" customHeight="1">
      <c r="A20" s="12" t="s">
        <v>685</v>
      </c>
      <c r="B20" s="17"/>
      <c r="C20" s="266"/>
      <c r="D20" s="18"/>
      <c r="E20" s="19"/>
      <c r="F20" s="20"/>
    </row>
    <row r="21" spans="1:6" ht="18" customHeight="1">
      <c r="A21" s="23" t="s">
        <v>716</v>
      </c>
      <c r="B21" s="17"/>
      <c r="C21" s="266"/>
      <c r="D21" s="18"/>
      <c r="E21" s="19"/>
      <c r="F21" s="20"/>
    </row>
    <row r="22" spans="1:6" ht="18" customHeight="1">
      <c r="A22" s="23" t="s">
        <v>717</v>
      </c>
      <c r="B22" s="17"/>
      <c r="C22" s="266"/>
      <c r="D22" s="18"/>
      <c r="E22" s="19"/>
      <c r="F22" s="20"/>
    </row>
    <row r="23" spans="1:6" ht="18" customHeight="1">
      <c r="A23" s="23" t="s">
        <v>718</v>
      </c>
      <c r="B23" s="17"/>
      <c r="C23" s="266"/>
      <c r="D23" s="18"/>
      <c r="E23" s="19"/>
      <c r="F23" s="20"/>
    </row>
    <row r="24" spans="1:6" ht="18" customHeight="1">
      <c r="A24" s="12" t="s">
        <v>686</v>
      </c>
      <c r="B24" s="17"/>
      <c r="C24" s="266"/>
      <c r="D24" s="18"/>
      <c r="E24" s="19"/>
      <c r="F24" s="20"/>
    </row>
    <row r="25" spans="1:6" ht="18" customHeight="1">
      <c r="A25" s="24" t="s">
        <v>719</v>
      </c>
      <c r="B25" s="17"/>
      <c r="C25" s="266"/>
      <c r="D25" s="18"/>
      <c r="E25" s="19"/>
      <c r="F25" s="20"/>
    </row>
    <row r="26" spans="1:6" ht="18" customHeight="1">
      <c r="A26" s="25" t="s">
        <v>720</v>
      </c>
      <c r="B26" s="17"/>
      <c r="C26" s="266"/>
      <c r="D26" s="18"/>
      <c r="E26" s="19"/>
      <c r="F26" s="20"/>
    </row>
    <row r="27" spans="1:6" ht="18" customHeight="1">
      <c r="A27" s="25" t="s">
        <v>721</v>
      </c>
      <c r="B27" s="17"/>
      <c r="C27" s="266"/>
      <c r="D27" s="18"/>
      <c r="E27" s="19"/>
      <c r="F27" s="20"/>
    </row>
    <row r="28" spans="1:6" ht="18" customHeight="1">
      <c r="A28" s="25" t="s">
        <v>722</v>
      </c>
      <c r="B28" s="17"/>
      <c r="C28" s="266"/>
      <c r="D28" s="18"/>
      <c r="E28" s="19"/>
      <c r="F28" s="20"/>
    </row>
    <row r="29" spans="1:6" ht="18" customHeight="1">
      <c r="A29" s="26" t="s">
        <v>723</v>
      </c>
      <c r="B29" s="17"/>
      <c r="C29" s="266"/>
      <c r="D29" s="18"/>
      <c r="E29" s="19"/>
      <c r="F29" s="20"/>
    </row>
    <row r="30" spans="1:6" ht="18" customHeight="1">
      <c r="A30" s="27" t="s">
        <v>724</v>
      </c>
      <c r="B30" s="17"/>
      <c r="C30" s="266"/>
      <c r="D30" s="18"/>
      <c r="E30" s="19"/>
      <c r="F30" s="20"/>
    </row>
    <row r="31" spans="1:6" ht="18" customHeight="1">
      <c r="A31" s="27" t="s">
        <v>721</v>
      </c>
      <c r="B31" s="17"/>
      <c r="C31" s="266"/>
      <c r="D31" s="18"/>
      <c r="E31" s="19"/>
      <c r="F31" s="20"/>
    </row>
    <row r="32" spans="1:6" ht="18" customHeight="1">
      <c r="A32" s="27" t="s">
        <v>725</v>
      </c>
      <c r="B32" s="17"/>
      <c r="C32" s="266"/>
      <c r="D32" s="18"/>
      <c r="E32" s="19"/>
      <c r="F32" s="20"/>
    </row>
    <row r="33" spans="1:6" ht="18" customHeight="1">
      <c r="A33" s="24" t="s">
        <v>726</v>
      </c>
      <c r="B33" s="17"/>
      <c r="C33" s="266"/>
      <c r="D33" s="18"/>
      <c r="E33" s="19"/>
      <c r="F33" s="20"/>
    </row>
    <row r="34" spans="1:6" ht="18" customHeight="1">
      <c r="A34" s="28" t="s">
        <v>727</v>
      </c>
      <c r="B34" s="17"/>
      <c r="C34" s="266"/>
      <c r="D34" s="18"/>
      <c r="E34" s="19"/>
      <c r="F34" s="20"/>
    </row>
    <row r="35" spans="1:6" ht="18" customHeight="1">
      <c r="A35" s="28" t="s">
        <v>721</v>
      </c>
      <c r="B35" s="17"/>
      <c r="C35" s="266"/>
      <c r="D35" s="18"/>
      <c r="E35" s="19"/>
      <c r="F35" s="20"/>
    </row>
    <row r="36" spans="1:6" ht="18" customHeight="1">
      <c r="A36" s="28" t="s">
        <v>728</v>
      </c>
      <c r="B36" s="17"/>
      <c r="C36" s="266"/>
      <c r="D36" s="18"/>
      <c r="E36" s="19"/>
      <c r="F36" s="20"/>
    </row>
    <row r="37" spans="1:6" ht="18" customHeight="1">
      <c r="A37" s="12" t="s">
        <v>690</v>
      </c>
      <c r="B37" s="17"/>
      <c r="C37" s="266"/>
      <c r="D37" s="18"/>
      <c r="E37" s="19"/>
      <c r="F37" s="20"/>
    </row>
    <row r="38" spans="1:6" ht="18" customHeight="1">
      <c r="A38" s="29" t="s">
        <v>729</v>
      </c>
      <c r="B38" s="17"/>
      <c r="C38" s="266"/>
      <c r="D38" s="18"/>
      <c r="E38" s="19"/>
      <c r="F38" s="20"/>
    </row>
    <row r="39" spans="1:6" ht="18" customHeight="1">
      <c r="A39" s="29" t="s">
        <v>730</v>
      </c>
      <c r="B39" s="17"/>
      <c r="C39" s="266"/>
      <c r="D39" s="18"/>
      <c r="E39" s="19"/>
      <c r="F39" s="20"/>
    </row>
    <row r="40" spans="1:6" ht="18" customHeight="1">
      <c r="A40" s="29" t="s">
        <v>731</v>
      </c>
      <c r="B40" s="17"/>
      <c r="C40" s="266"/>
      <c r="D40" s="18"/>
      <c r="E40" s="19"/>
      <c r="F40" s="20"/>
    </row>
    <row r="41" spans="1:6" ht="18" customHeight="1">
      <c r="A41" s="29" t="s">
        <v>732</v>
      </c>
      <c r="B41" s="17"/>
      <c r="C41" s="266"/>
      <c r="D41" s="18"/>
      <c r="E41" s="19"/>
      <c r="F41" s="20"/>
    </row>
    <row r="42" spans="1:6" ht="18" customHeight="1">
      <c r="A42" s="12" t="s">
        <v>691</v>
      </c>
      <c r="B42" s="17"/>
      <c r="C42" s="266"/>
      <c r="D42" s="18"/>
      <c r="E42" s="19"/>
      <c r="F42" s="20"/>
    </row>
    <row r="43" spans="1:6" ht="18" customHeight="1">
      <c r="A43" s="30" t="s">
        <v>733</v>
      </c>
      <c r="B43" s="17"/>
      <c r="C43" s="266"/>
      <c r="D43" s="18"/>
      <c r="E43" s="19"/>
      <c r="F43" s="20"/>
    </row>
    <row r="44" spans="1:6" ht="18" customHeight="1">
      <c r="A44" s="30" t="s">
        <v>734</v>
      </c>
      <c r="B44" s="17"/>
      <c r="C44" s="266"/>
      <c r="D44" s="18"/>
      <c r="E44" s="19"/>
      <c r="F44" s="20"/>
    </row>
    <row r="45" spans="1:6" ht="18" customHeight="1">
      <c r="A45" s="30" t="s">
        <v>709</v>
      </c>
      <c r="B45" s="17"/>
      <c r="C45" s="266"/>
      <c r="D45" s="18"/>
      <c r="E45" s="19"/>
      <c r="F45" s="20"/>
    </row>
    <row r="46" spans="1:6" ht="18" customHeight="1">
      <c r="A46" s="30" t="s">
        <v>735</v>
      </c>
      <c r="B46" s="17"/>
      <c r="C46" s="266"/>
      <c r="D46" s="18"/>
      <c r="E46" s="19"/>
      <c r="F46" s="20"/>
    </row>
    <row r="47" spans="1:6" ht="18" customHeight="1">
      <c r="A47" s="30" t="s">
        <v>736</v>
      </c>
      <c r="B47" s="17"/>
      <c r="C47" s="266"/>
      <c r="D47" s="18"/>
      <c r="E47" s="19"/>
      <c r="F47" s="20"/>
    </row>
    <row r="48" spans="1:6" ht="18" customHeight="1">
      <c r="A48" s="12" t="s">
        <v>692</v>
      </c>
      <c r="B48" s="17"/>
      <c r="C48" s="266"/>
      <c r="D48" s="18"/>
      <c r="E48" s="19"/>
      <c r="F48" s="20"/>
    </row>
    <row r="49" spans="1:6" ht="18" customHeight="1">
      <c r="A49" s="31" t="s">
        <v>737</v>
      </c>
      <c r="B49" s="17"/>
      <c r="C49" s="266"/>
      <c r="D49" s="18"/>
      <c r="E49" s="19"/>
      <c r="F49" s="20"/>
    </row>
    <row r="50" spans="1:6" ht="18" customHeight="1">
      <c r="A50" s="337" t="s">
        <v>738</v>
      </c>
      <c r="B50" s="334"/>
      <c r="C50" s="334"/>
      <c r="D50" s="335"/>
      <c r="E50" s="19"/>
      <c r="F50" s="336"/>
    </row>
    <row r="51" spans="1:6" ht="17.25" customHeight="1">
      <c r="A51" s="337" t="s">
        <v>739</v>
      </c>
      <c r="B51" s="334"/>
      <c r="C51" s="334"/>
      <c r="D51" s="335"/>
      <c r="E51" s="19"/>
      <c r="F51" s="336"/>
    </row>
    <row r="52" spans="1:6" ht="16.5" customHeight="1">
      <c r="A52" s="339" t="s">
        <v>907</v>
      </c>
      <c r="B52" s="339">
        <f>B11</f>
        <v>6195</v>
      </c>
      <c r="C52" s="339">
        <f t="shared" ref="C52:D52" si="1">C11</f>
        <v>6276</v>
      </c>
      <c r="D52" s="339">
        <f t="shared" si="1"/>
        <v>6058.1</v>
      </c>
      <c r="E52" s="349">
        <f>C52/B52*100</f>
        <v>101.31</v>
      </c>
      <c r="F52" s="340">
        <f>C52/D52*100</f>
        <v>103.6</v>
      </c>
    </row>
  </sheetData>
  <mergeCells count="7">
    <mergeCell ref="A2:F2"/>
    <mergeCell ref="A4:A5"/>
    <mergeCell ref="B4:B5"/>
    <mergeCell ref="D4:D5"/>
    <mergeCell ref="E4:E5"/>
    <mergeCell ref="F4:F5"/>
    <mergeCell ref="C4:C5"/>
  </mergeCells>
  <phoneticPr fontId="78" type="noConversion"/>
  <conditionalFormatting sqref="A6:A25">
    <cfRule type="expression" dxfId="0" priority="1" stopIfTrue="1">
      <formula>"len($A:$A)=3"</formula>
    </cfRule>
  </conditionalFormatting>
  <pageMargins left="0.82677165354330717" right="0.70866141732283472" top="0.74803149606299213" bottom="0.74803149606299213" header="0.31496062992125984" footer="0.31496062992125984"/>
  <pageSetup paperSize="9" scale="90" firstPageNumber="52" orientation="portrait" r:id="rId1"/>
  <headerFooter>
    <oddFooter>&amp;C第 &amp;P-1 页，共 &amp;N-1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C10" sqref="C10:C12"/>
    </sheetView>
  </sheetViews>
  <sheetFormatPr defaultColWidth="8.75" defaultRowHeight="14.25"/>
  <cols>
    <col min="1" max="1" width="11.375" style="1" customWidth="1"/>
    <col min="2" max="2" width="27.875" style="1" customWidth="1"/>
    <col min="3" max="3" width="34.125" style="1" customWidth="1"/>
    <col min="4" max="4" width="8.75" style="1" customWidth="1"/>
    <col min="5" max="6" width="8.75" style="1"/>
    <col min="7" max="7" width="9.25" style="1" customWidth="1"/>
    <col min="8" max="16384" width="8.75" style="1"/>
  </cols>
  <sheetData>
    <row r="2" spans="1:3" ht="29.45" customHeight="1">
      <c r="A2" s="512" t="s">
        <v>1014</v>
      </c>
      <c r="B2" s="512"/>
      <c r="C2" s="512"/>
    </row>
    <row r="3" spans="1:3" ht="25.9" customHeight="1">
      <c r="A3" s="2"/>
      <c r="B3" s="3"/>
      <c r="C3" s="4" t="s">
        <v>0</v>
      </c>
    </row>
    <row r="4" spans="1:3" ht="27.75" customHeight="1">
      <c r="A4" s="513" t="s">
        <v>740</v>
      </c>
      <c r="B4" s="513"/>
      <c r="C4" s="328" t="s">
        <v>741</v>
      </c>
    </row>
    <row r="5" spans="1:3" ht="27.75" customHeight="1">
      <c r="A5" s="514" t="s">
        <v>1012</v>
      </c>
      <c r="B5" s="514"/>
      <c r="C5" s="329">
        <v>63399.41</v>
      </c>
    </row>
    <row r="6" spans="1:3" ht="27.75" customHeight="1">
      <c r="A6" s="514" t="s">
        <v>1015</v>
      </c>
      <c r="B6" s="514"/>
      <c r="C6" s="329">
        <v>12340.86</v>
      </c>
    </row>
    <row r="7" spans="1:3" ht="27.75" customHeight="1">
      <c r="A7" s="514" t="s">
        <v>1016</v>
      </c>
      <c r="B7" s="514"/>
      <c r="C7" s="331">
        <v>4311</v>
      </c>
    </row>
    <row r="8" spans="1:3" ht="27.75" customHeight="1">
      <c r="A8" s="514" t="s">
        <v>1017</v>
      </c>
      <c r="B8" s="514"/>
      <c r="C8" s="331">
        <v>71429.27</v>
      </c>
    </row>
    <row r="9" spans="1:3" ht="27.75" customHeight="1">
      <c r="A9" s="513" t="s">
        <v>742</v>
      </c>
      <c r="B9" s="513"/>
      <c r="C9" s="328" t="s">
        <v>741</v>
      </c>
    </row>
    <row r="10" spans="1:3" ht="27.75" customHeight="1">
      <c r="A10" s="514" t="s">
        <v>1013</v>
      </c>
      <c r="B10" s="514"/>
      <c r="C10" s="330">
        <v>69136</v>
      </c>
    </row>
    <row r="11" spans="1:3" ht="27.75" customHeight="1">
      <c r="A11" s="514" t="s">
        <v>1018</v>
      </c>
      <c r="B11" s="514"/>
      <c r="C11" s="330">
        <v>12418</v>
      </c>
    </row>
    <row r="12" spans="1:3" ht="27.75" customHeight="1">
      <c r="A12" s="514" t="s">
        <v>1019</v>
      </c>
      <c r="B12" s="514"/>
      <c r="C12" s="330">
        <v>81554</v>
      </c>
    </row>
    <row r="13" spans="1:3" ht="54.6" customHeight="1">
      <c r="A13" s="515" t="s">
        <v>1020</v>
      </c>
      <c r="B13" s="515"/>
      <c r="C13" s="515"/>
    </row>
  </sheetData>
  <mergeCells count="11">
    <mergeCell ref="A13:C13"/>
    <mergeCell ref="A8:B8"/>
    <mergeCell ref="A9:B9"/>
    <mergeCell ref="A10:B10"/>
    <mergeCell ref="A11:B11"/>
    <mergeCell ref="A12:B12"/>
    <mergeCell ref="A2:C2"/>
    <mergeCell ref="A4:B4"/>
    <mergeCell ref="A5:B5"/>
    <mergeCell ref="A6:B6"/>
    <mergeCell ref="A7:B7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0" sqref="C10"/>
    </sheetView>
  </sheetViews>
  <sheetFormatPr defaultColWidth="8.75" defaultRowHeight="14.25"/>
  <cols>
    <col min="1" max="1" width="10.25" style="1" customWidth="1"/>
    <col min="2" max="2" width="30.875" style="1" customWidth="1"/>
    <col min="3" max="3" width="32.625" style="1" customWidth="1"/>
    <col min="4" max="16384" width="8.75" style="1"/>
  </cols>
  <sheetData>
    <row r="1" spans="1:3" ht="19.5" customHeight="1"/>
    <row r="2" spans="1:3" ht="29.45" customHeight="1">
      <c r="A2" s="512" t="s">
        <v>1021</v>
      </c>
      <c r="B2" s="512"/>
      <c r="C2" s="512"/>
    </row>
    <row r="3" spans="1:3" ht="25.9" customHeight="1">
      <c r="A3" s="2"/>
      <c r="B3" s="3"/>
      <c r="C3" s="4" t="s">
        <v>0</v>
      </c>
    </row>
    <row r="4" spans="1:3" ht="27.75" customHeight="1">
      <c r="A4" s="513" t="s">
        <v>740</v>
      </c>
      <c r="B4" s="513"/>
      <c r="C4" s="328" t="s">
        <v>741</v>
      </c>
    </row>
    <row r="5" spans="1:3" ht="27.75" customHeight="1">
      <c r="A5" s="514" t="s">
        <v>1012</v>
      </c>
      <c r="B5" s="514"/>
      <c r="C5" s="329">
        <v>63399.41</v>
      </c>
    </row>
    <row r="6" spans="1:3" ht="27.75" customHeight="1">
      <c r="A6" s="514" t="s">
        <v>1015</v>
      </c>
      <c r="B6" s="514"/>
      <c r="C6" s="329">
        <v>12340.86</v>
      </c>
    </row>
    <row r="7" spans="1:3" ht="27.75" customHeight="1">
      <c r="A7" s="514" t="s">
        <v>1016</v>
      </c>
      <c r="B7" s="514"/>
      <c r="C7" s="331">
        <v>4311</v>
      </c>
    </row>
    <row r="8" spans="1:3" ht="27.75" customHeight="1">
      <c r="A8" s="514" t="s">
        <v>1017</v>
      </c>
      <c r="B8" s="514"/>
      <c r="C8" s="331">
        <v>71429.27</v>
      </c>
    </row>
    <row r="9" spans="1:3" ht="27.75" customHeight="1">
      <c r="A9" s="513" t="s">
        <v>742</v>
      </c>
      <c r="B9" s="513"/>
      <c r="C9" s="328" t="s">
        <v>741</v>
      </c>
    </row>
    <row r="10" spans="1:3" ht="27.75" customHeight="1">
      <c r="A10" s="514" t="s">
        <v>1013</v>
      </c>
      <c r="B10" s="514"/>
      <c r="C10" s="330">
        <v>69136</v>
      </c>
    </row>
    <row r="11" spans="1:3" ht="27.75" customHeight="1">
      <c r="A11" s="514" t="s">
        <v>1018</v>
      </c>
      <c r="B11" s="514"/>
      <c r="C11" s="330">
        <v>12418</v>
      </c>
    </row>
    <row r="12" spans="1:3" ht="27.75" customHeight="1">
      <c r="A12" s="514" t="s">
        <v>1019</v>
      </c>
      <c r="B12" s="514"/>
      <c r="C12" s="330">
        <v>81554</v>
      </c>
    </row>
    <row r="13" spans="1:3" ht="71.25" customHeight="1">
      <c r="A13" s="515" t="s">
        <v>1020</v>
      </c>
      <c r="B13" s="515"/>
      <c r="C13" s="515"/>
    </row>
  </sheetData>
  <mergeCells count="11">
    <mergeCell ref="A13:C13"/>
    <mergeCell ref="A8:B8"/>
    <mergeCell ref="A9:B9"/>
    <mergeCell ref="A10:B10"/>
    <mergeCell ref="A11:B11"/>
    <mergeCell ref="A12:B12"/>
    <mergeCell ref="A2:C2"/>
    <mergeCell ref="A4:B4"/>
    <mergeCell ref="A5:B5"/>
    <mergeCell ref="A6:B6"/>
    <mergeCell ref="A7:B7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0" sqref="C10:C12"/>
    </sheetView>
  </sheetViews>
  <sheetFormatPr defaultColWidth="8.75" defaultRowHeight="14.25"/>
  <cols>
    <col min="1" max="1" width="12.875" style="1" customWidth="1"/>
    <col min="2" max="2" width="31.625" style="1" customWidth="1"/>
    <col min="3" max="3" width="35.125" style="1" customWidth="1"/>
    <col min="4" max="16384" width="8.75" style="1"/>
  </cols>
  <sheetData>
    <row r="2" spans="1:3" ht="29.45" customHeight="1">
      <c r="A2" s="512" t="s">
        <v>1022</v>
      </c>
      <c r="B2" s="512"/>
      <c r="C2" s="512"/>
    </row>
    <row r="3" spans="1:3" ht="25.9" customHeight="1">
      <c r="A3" s="2"/>
      <c r="B3" s="3"/>
      <c r="C3" s="4" t="s">
        <v>0</v>
      </c>
    </row>
    <row r="4" spans="1:3" ht="29.25" customHeight="1">
      <c r="A4" s="516" t="s">
        <v>740</v>
      </c>
      <c r="B4" s="516"/>
      <c r="C4" s="5" t="s">
        <v>741</v>
      </c>
    </row>
    <row r="5" spans="1:3" ht="29.25" customHeight="1">
      <c r="A5" s="517" t="s">
        <v>1028</v>
      </c>
      <c r="B5" s="517"/>
      <c r="C5" s="6">
        <v>10630</v>
      </c>
    </row>
    <row r="6" spans="1:3" ht="29.25" customHeight="1">
      <c r="A6" s="517" t="s">
        <v>1023</v>
      </c>
      <c r="B6" s="517"/>
      <c r="C6" s="6">
        <v>45000</v>
      </c>
    </row>
    <row r="7" spans="1:3" ht="29.25" customHeight="1">
      <c r="A7" s="517" t="s">
        <v>1024</v>
      </c>
      <c r="B7" s="517"/>
      <c r="C7" s="6">
        <v>315</v>
      </c>
    </row>
    <row r="8" spans="1:3" ht="29.25" customHeight="1">
      <c r="A8" s="517" t="s">
        <v>1025</v>
      </c>
      <c r="B8" s="517"/>
      <c r="C8" s="6">
        <v>55315</v>
      </c>
    </row>
    <row r="9" spans="1:3" ht="29.25" customHeight="1">
      <c r="A9" s="516" t="s">
        <v>742</v>
      </c>
      <c r="B9" s="516"/>
      <c r="C9" s="5" t="s">
        <v>741</v>
      </c>
    </row>
    <row r="10" spans="1:3" ht="29.25" customHeight="1">
      <c r="A10" s="517" t="s">
        <v>1029</v>
      </c>
      <c r="B10" s="517"/>
      <c r="C10" s="7">
        <v>10630</v>
      </c>
    </row>
    <row r="11" spans="1:3" ht="29.25" customHeight="1">
      <c r="A11" s="517" t="s">
        <v>1026</v>
      </c>
      <c r="B11" s="517"/>
      <c r="C11" s="7">
        <v>45000</v>
      </c>
    </row>
    <row r="12" spans="1:3" ht="29.25" customHeight="1">
      <c r="A12" s="517" t="s">
        <v>1027</v>
      </c>
      <c r="B12" s="517"/>
      <c r="C12" s="7">
        <v>55630</v>
      </c>
    </row>
    <row r="13" spans="1:3">
      <c r="A13" s="2"/>
      <c r="B13" s="2"/>
      <c r="C13" s="2"/>
    </row>
    <row r="14" spans="1:3" ht="49.9" customHeight="1">
      <c r="A14" s="518" t="s">
        <v>743</v>
      </c>
      <c r="B14" s="518"/>
      <c r="C14" s="518"/>
    </row>
  </sheetData>
  <mergeCells count="11">
    <mergeCell ref="A14:C14"/>
    <mergeCell ref="A8:B8"/>
    <mergeCell ref="A9:B9"/>
    <mergeCell ref="A10:B10"/>
    <mergeCell ref="A11:B11"/>
    <mergeCell ref="A12:B12"/>
    <mergeCell ref="A2:C2"/>
    <mergeCell ref="A4:B4"/>
    <mergeCell ref="A5:B5"/>
    <mergeCell ref="A6:B6"/>
    <mergeCell ref="A7:B7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10" sqref="C10"/>
    </sheetView>
  </sheetViews>
  <sheetFormatPr defaultColWidth="8.75" defaultRowHeight="14.25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2" spans="1:3" ht="29.45" customHeight="1">
      <c r="A2" s="512" t="s">
        <v>1030</v>
      </c>
      <c r="B2" s="512"/>
      <c r="C2" s="512"/>
    </row>
    <row r="3" spans="1:3" ht="25.9" customHeight="1">
      <c r="A3" s="2"/>
      <c r="B3" s="3"/>
      <c r="C3" s="4" t="s">
        <v>0</v>
      </c>
    </row>
    <row r="4" spans="1:3" ht="29.25" customHeight="1">
      <c r="A4" s="516" t="s">
        <v>740</v>
      </c>
      <c r="B4" s="516"/>
      <c r="C4" s="5" t="s">
        <v>741</v>
      </c>
    </row>
    <row r="5" spans="1:3" ht="29.25" customHeight="1">
      <c r="A5" s="517" t="s">
        <v>1031</v>
      </c>
      <c r="B5" s="517"/>
      <c r="C5" s="6">
        <v>10630</v>
      </c>
    </row>
    <row r="6" spans="1:3" ht="29.25" customHeight="1">
      <c r="A6" s="517" t="s">
        <v>1023</v>
      </c>
      <c r="B6" s="517"/>
      <c r="C6" s="6">
        <v>45000</v>
      </c>
    </row>
    <row r="7" spans="1:3" ht="29.25" customHeight="1">
      <c r="A7" s="517" t="s">
        <v>1024</v>
      </c>
      <c r="B7" s="517"/>
      <c r="C7" s="6">
        <v>315</v>
      </c>
    </row>
    <row r="8" spans="1:3" ht="29.25" customHeight="1">
      <c r="A8" s="517" t="s">
        <v>1025</v>
      </c>
      <c r="B8" s="517"/>
      <c r="C8" s="6">
        <v>55315</v>
      </c>
    </row>
    <row r="9" spans="1:3" ht="29.25" customHeight="1">
      <c r="A9" s="516" t="s">
        <v>742</v>
      </c>
      <c r="B9" s="516"/>
      <c r="C9" s="5" t="s">
        <v>741</v>
      </c>
    </row>
    <row r="10" spans="1:3" ht="29.25" customHeight="1">
      <c r="A10" s="517" t="s">
        <v>1029</v>
      </c>
      <c r="B10" s="517"/>
      <c r="C10" s="7">
        <v>10630</v>
      </c>
    </row>
    <row r="11" spans="1:3" ht="29.25" customHeight="1">
      <c r="A11" s="517" t="s">
        <v>1026</v>
      </c>
      <c r="B11" s="517"/>
      <c r="C11" s="7">
        <v>45000</v>
      </c>
    </row>
    <row r="12" spans="1:3" ht="29.25" customHeight="1">
      <c r="A12" s="517" t="s">
        <v>1027</v>
      </c>
      <c r="B12" s="517"/>
      <c r="C12" s="7">
        <v>55630</v>
      </c>
    </row>
    <row r="13" spans="1:3">
      <c r="A13" s="2"/>
      <c r="B13" s="2"/>
      <c r="C13" s="2"/>
    </row>
    <row r="14" spans="1:3" ht="49.9" customHeight="1">
      <c r="A14" s="518" t="s">
        <v>743</v>
      </c>
      <c r="B14" s="518"/>
      <c r="C14" s="518"/>
    </row>
  </sheetData>
  <mergeCells count="11">
    <mergeCell ref="A14:C14"/>
    <mergeCell ref="A8:B8"/>
    <mergeCell ref="A9:B9"/>
    <mergeCell ref="A10:B10"/>
    <mergeCell ref="A11:B11"/>
    <mergeCell ref="A12:B12"/>
    <mergeCell ref="A2:C2"/>
    <mergeCell ref="A4:B4"/>
    <mergeCell ref="A5:B5"/>
    <mergeCell ref="A6:B6"/>
    <mergeCell ref="A7:B7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:C5"/>
    </sheetView>
  </sheetViews>
  <sheetFormatPr defaultColWidth="9" defaultRowHeight="14.25"/>
  <sheetData/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verticalDpi="0" r:id="rId1"/>
  <headerFooter>
    <oddFooter>&amp;C第 &amp;P-1 页，共 &amp;N-1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:C5"/>
    </sheetView>
  </sheetViews>
  <sheetFormatPr defaultColWidth="9" defaultRowHeight="14.25"/>
  <sheetData/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verticalDpi="0" r:id="rId1"/>
  <headerFooter>
    <oddFooter>&amp;C第 &amp;P-1 页，共 &amp;N-1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WVJ41"/>
  <sheetViews>
    <sheetView showZeros="0" topLeftCell="A19" workbookViewId="0">
      <selection activeCell="I26" sqref="I26"/>
    </sheetView>
  </sheetViews>
  <sheetFormatPr defaultColWidth="9" defaultRowHeight="14.25"/>
  <cols>
    <col min="1" max="1" width="29.625" style="186" customWidth="1"/>
    <col min="2" max="3" width="10" style="186" customWidth="1"/>
    <col min="4" max="4" width="11.125" style="186" hidden="1" customWidth="1"/>
    <col min="5" max="5" width="12" style="45" customWidth="1"/>
    <col min="6" max="6" width="12.875" style="45" customWidth="1"/>
    <col min="7" max="252" width="9" style="8"/>
    <col min="253" max="253" width="27.625" style="8" customWidth="1"/>
    <col min="254" max="255" width="13.25" style="8" customWidth="1"/>
    <col min="256" max="256" width="10.75" style="8" customWidth="1"/>
    <col min="257" max="257" width="12.75" style="8" customWidth="1"/>
    <col min="258" max="258" width="9" style="8" hidden="1" customWidth="1"/>
    <col min="259" max="508" width="9" style="8"/>
    <col min="509" max="509" width="27.625" style="8" customWidth="1"/>
    <col min="510" max="511" width="13.25" style="8" customWidth="1"/>
    <col min="512" max="512" width="10.75" style="8" customWidth="1"/>
    <col min="513" max="513" width="12.75" style="8" customWidth="1"/>
    <col min="514" max="514" width="9" style="8" hidden="1" customWidth="1"/>
    <col min="515" max="764" width="9" style="8"/>
    <col min="765" max="765" width="27.625" style="8" customWidth="1"/>
    <col min="766" max="767" width="13.25" style="8" customWidth="1"/>
    <col min="768" max="768" width="10.75" style="8" customWidth="1"/>
    <col min="769" max="769" width="12.75" style="8" customWidth="1"/>
    <col min="770" max="770" width="9" style="8" hidden="1" customWidth="1"/>
    <col min="771" max="1020" width="9" style="8"/>
    <col min="1021" max="1021" width="27.625" style="8" customWidth="1"/>
    <col min="1022" max="1023" width="13.25" style="8" customWidth="1"/>
    <col min="1024" max="1024" width="10.75" style="8" customWidth="1"/>
    <col min="1025" max="1025" width="12.75" style="8" customWidth="1"/>
    <col min="1026" max="1026" width="9" style="8" hidden="1" customWidth="1"/>
    <col min="1027" max="1276" width="9" style="8"/>
    <col min="1277" max="1277" width="27.625" style="8" customWidth="1"/>
    <col min="1278" max="1279" width="13.25" style="8" customWidth="1"/>
    <col min="1280" max="1280" width="10.75" style="8" customWidth="1"/>
    <col min="1281" max="1281" width="12.75" style="8" customWidth="1"/>
    <col min="1282" max="1282" width="9" style="8" hidden="1" customWidth="1"/>
    <col min="1283" max="1532" width="9" style="8"/>
    <col min="1533" max="1533" width="27.625" style="8" customWidth="1"/>
    <col min="1534" max="1535" width="13.25" style="8" customWidth="1"/>
    <col min="1536" max="1536" width="10.75" style="8" customWidth="1"/>
    <col min="1537" max="1537" width="12.75" style="8" customWidth="1"/>
    <col min="1538" max="1538" width="9" style="8" hidden="1" customWidth="1"/>
    <col min="1539" max="1788" width="9" style="8"/>
    <col min="1789" max="1789" width="27.625" style="8" customWidth="1"/>
    <col min="1790" max="1791" width="13.25" style="8" customWidth="1"/>
    <col min="1792" max="1792" width="10.75" style="8" customWidth="1"/>
    <col min="1793" max="1793" width="12.75" style="8" customWidth="1"/>
    <col min="1794" max="1794" width="9" style="8" hidden="1" customWidth="1"/>
    <col min="1795" max="2044" width="9" style="8"/>
    <col min="2045" max="2045" width="27.625" style="8" customWidth="1"/>
    <col min="2046" max="2047" width="13.25" style="8" customWidth="1"/>
    <col min="2048" max="2048" width="10.75" style="8" customWidth="1"/>
    <col min="2049" max="2049" width="12.75" style="8" customWidth="1"/>
    <col min="2050" max="2050" width="9" style="8" hidden="1" customWidth="1"/>
    <col min="2051" max="2300" width="9" style="8"/>
    <col min="2301" max="2301" width="27.625" style="8" customWidth="1"/>
    <col min="2302" max="2303" width="13.25" style="8" customWidth="1"/>
    <col min="2304" max="2304" width="10.75" style="8" customWidth="1"/>
    <col min="2305" max="2305" width="12.75" style="8" customWidth="1"/>
    <col min="2306" max="2306" width="9" style="8" hidden="1" customWidth="1"/>
    <col min="2307" max="2556" width="9" style="8"/>
    <col min="2557" max="2557" width="27.625" style="8" customWidth="1"/>
    <col min="2558" max="2559" width="13.25" style="8" customWidth="1"/>
    <col min="2560" max="2560" width="10.75" style="8" customWidth="1"/>
    <col min="2561" max="2561" width="12.75" style="8" customWidth="1"/>
    <col min="2562" max="2562" width="9" style="8" hidden="1" customWidth="1"/>
    <col min="2563" max="2812" width="9" style="8"/>
    <col min="2813" max="2813" width="27.625" style="8" customWidth="1"/>
    <col min="2814" max="2815" width="13.25" style="8" customWidth="1"/>
    <col min="2816" max="2816" width="10.75" style="8" customWidth="1"/>
    <col min="2817" max="2817" width="12.75" style="8" customWidth="1"/>
    <col min="2818" max="2818" width="9" style="8" hidden="1" customWidth="1"/>
    <col min="2819" max="3068" width="9" style="8"/>
    <col min="3069" max="3069" width="27.625" style="8" customWidth="1"/>
    <col min="3070" max="3071" width="13.25" style="8" customWidth="1"/>
    <col min="3072" max="3072" width="10.75" style="8" customWidth="1"/>
    <col min="3073" max="3073" width="12.75" style="8" customWidth="1"/>
    <col min="3074" max="3074" width="9" style="8" hidden="1" customWidth="1"/>
    <col min="3075" max="3324" width="9" style="8"/>
    <col min="3325" max="3325" width="27.625" style="8" customWidth="1"/>
    <col min="3326" max="3327" width="13.25" style="8" customWidth="1"/>
    <col min="3328" max="3328" width="10.75" style="8" customWidth="1"/>
    <col min="3329" max="3329" width="12.75" style="8" customWidth="1"/>
    <col min="3330" max="3330" width="9" style="8" hidden="1" customWidth="1"/>
    <col min="3331" max="3580" width="9" style="8"/>
    <col min="3581" max="3581" width="27.625" style="8" customWidth="1"/>
    <col min="3582" max="3583" width="13.25" style="8" customWidth="1"/>
    <col min="3584" max="3584" width="10.75" style="8" customWidth="1"/>
    <col min="3585" max="3585" width="12.75" style="8" customWidth="1"/>
    <col min="3586" max="3586" width="9" style="8" hidden="1" customWidth="1"/>
    <col min="3587" max="3836" width="9" style="8"/>
    <col min="3837" max="3837" width="27.625" style="8" customWidth="1"/>
    <col min="3838" max="3839" width="13.25" style="8" customWidth="1"/>
    <col min="3840" max="3840" width="10.75" style="8" customWidth="1"/>
    <col min="3841" max="3841" width="12.75" style="8" customWidth="1"/>
    <col min="3842" max="3842" width="9" style="8" hidden="1" customWidth="1"/>
    <col min="3843" max="4092" width="9" style="8"/>
    <col min="4093" max="4093" width="27.625" style="8" customWidth="1"/>
    <col min="4094" max="4095" width="13.25" style="8" customWidth="1"/>
    <col min="4096" max="4096" width="10.75" style="8" customWidth="1"/>
    <col min="4097" max="4097" width="12.75" style="8" customWidth="1"/>
    <col min="4098" max="4098" width="9" style="8" hidden="1" customWidth="1"/>
    <col min="4099" max="4348" width="9" style="8"/>
    <col min="4349" max="4349" width="27.625" style="8" customWidth="1"/>
    <col min="4350" max="4351" width="13.25" style="8" customWidth="1"/>
    <col min="4352" max="4352" width="10.75" style="8" customWidth="1"/>
    <col min="4353" max="4353" width="12.75" style="8" customWidth="1"/>
    <col min="4354" max="4354" width="9" style="8" hidden="1" customWidth="1"/>
    <col min="4355" max="4604" width="9" style="8"/>
    <col min="4605" max="4605" width="27.625" style="8" customWidth="1"/>
    <col min="4606" max="4607" width="13.25" style="8" customWidth="1"/>
    <col min="4608" max="4608" width="10.75" style="8" customWidth="1"/>
    <col min="4609" max="4609" width="12.75" style="8" customWidth="1"/>
    <col min="4610" max="4610" width="9" style="8" hidden="1" customWidth="1"/>
    <col min="4611" max="4860" width="9" style="8"/>
    <col min="4861" max="4861" width="27.625" style="8" customWidth="1"/>
    <col min="4862" max="4863" width="13.25" style="8" customWidth="1"/>
    <col min="4864" max="4864" width="10.75" style="8" customWidth="1"/>
    <col min="4865" max="4865" width="12.75" style="8" customWidth="1"/>
    <col min="4866" max="4866" width="9" style="8" hidden="1" customWidth="1"/>
    <col min="4867" max="5116" width="9" style="8"/>
    <col min="5117" max="5117" width="27.625" style="8" customWidth="1"/>
    <col min="5118" max="5119" width="13.25" style="8" customWidth="1"/>
    <col min="5120" max="5120" width="10.75" style="8" customWidth="1"/>
    <col min="5121" max="5121" width="12.75" style="8" customWidth="1"/>
    <col min="5122" max="5122" width="9" style="8" hidden="1" customWidth="1"/>
    <col min="5123" max="5372" width="9" style="8"/>
    <col min="5373" max="5373" width="27.625" style="8" customWidth="1"/>
    <col min="5374" max="5375" width="13.25" style="8" customWidth="1"/>
    <col min="5376" max="5376" width="10.75" style="8" customWidth="1"/>
    <col min="5377" max="5377" width="12.75" style="8" customWidth="1"/>
    <col min="5378" max="5378" width="9" style="8" hidden="1" customWidth="1"/>
    <col min="5379" max="5628" width="9" style="8"/>
    <col min="5629" max="5629" width="27.625" style="8" customWidth="1"/>
    <col min="5630" max="5631" width="13.25" style="8" customWidth="1"/>
    <col min="5632" max="5632" width="10.75" style="8" customWidth="1"/>
    <col min="5633" max="5633" width="12.75" style="8" customWidth="1"/>
    <col min="5634" max="5634" width="9" style="8" hidden="1" customWidth="1"/>
    <col min="5635" max="5884" width="9" style="8"/>
    <col min="5885" max="5885" width="27.625" style="8" customWidth="1"/>
    <col min="5886" max="5887" width="13.25" style="8" customWidth="1"/>
    <col min="5888" max="5888" width="10.75" style="8" customWidth="1"/>
    <col min="5889" max="5889" width="12.75" style="8" customWidth="1"/>
    <col min="5890" max="5890" width="9" style="8" hidden="1" customWidth="1"/>
    <col min="5891" max="6140" width="9" style="8"/>
    <col min="6141" max="6141" width="27.625" style="8" customWidth="1"/>
    <col min="6142" max="6143" width="13.25" style="8" customWidth="1"/>
    <col min="6144" max="6144" width="10.75" style="8" customWidth="1"/>
    <col min="6145" max="6145" width="12.75" style="8" customWidth="1"/>
    <col min="6146" max="6146" width="9" style="8" hidden="1" customWidth="1"/>
    <col min="6147" max="6396" width="9" style="8"/>
    <col min="6397" max="6397" width="27.625" style="8" customWidth="1"/>
    <col min="6398" max="6399" width="13.25" style="8" customWidth="1"/>
    <col min="6400" max="6400" width="10.75" style="8" customWidth="1"/>
    <col min="6401" max="6401" width="12.75" style="8" customWidth="1"/>
    <col min="6402" max="6402" width="9" style="8" hidden="1" customWidth="1"/>
    <col min="6403" max="6652" width="9" style="8"/>
    <col min="6653" max="6653" width="27.625" style="8" customWidth="1"/>
    <col min="6654" max="6655" width="13.25" style="8" customWidth="1"/>
    <col min="6656" max="6656" width="10.75" style="8" customWidth="1"/>
    <col min="6657" max="6657" width="12.75" style="8" customWidth="1"/>
    <col min="6658" max="6658" width="9" style="8" hidden="1" customWidth="1"/>
    <col min="6659" max="6908" width="9" style="8"/>
    <col min="6909" max="6909" width="27.625" style="8" customWidth="1"/>
    <col min="6910" max="6911" width="13.25" style="8" customWidth="1"/>
    <col min="6912" max="6912" width="10.75" style="8" customWidth="1"/>
    <col min="6913" max="6913" width="12.75" style="8" customWidth="1"/>
    <col min="6914" max="6914" width="9" style="8" hidden="1" customWidth="1"/>
    <col min="6915" max="7164" width="9" style="8"/>
    <col min="7165" max="7165" width="27.625" style="8" customWidth="1"/>
    <col min="7166" max="7167" width="13.25" style="8" customWidth="1"/>
    <col min="7168" max="7168" width="10.75" style="8" customWidth="1"/>
    <col min="7169" max="7169" width="12.75" style="8" customWidth="1"/>
    <col min="7170" max="7170" width="9" style="8" hidden="1" customWidth="1"/>
    <col min="7171" max="7420" width="9" style="8"/>
    <col min="7421" max="7421" width="27.625" style="8" customWidth="1"/>
    <col min="7422" max="7423" width="13.25" style="8" customWidth="1"/>
    <col min="7424" max="7424" width="10.75" style="8" customWidth="1"/>
    <col min="7425" max="7425" width="12.75" style="8" customWidth="1"/>
    <col min="7426" max="7426" width="9" style="8" hidden="1" customWidth="1"/>
    <col min="7427" max="7676" width="9" style="8"/>
    <col min="7677" max="7677" width="27.625" style="8" customWidth="1"/>
    <col min="7678" max="7679" width="13.25" style="8" customWidth="1"/>
    <col min="7680" max="7680" width="10.75" style="8" customWidth="1"/>
    <col min="7681" max="7681" width="12.75" style="8" customWidth="1"/>
    <col min="7682" max="7682" width="9" style="8" hidden="1" customWidth="1"/>
    <col min="7683" max="7932" width="9" style="8"/>
    <col min="7933" max="7933" width="27.625" style="8" customWidth="1"/>
    <col min="7934" max="7935" width="13.25" style="8" customWidth="1"/>
    <col min="7936" max="7936" width="10.75" style="8" customWidth="1"/>
    <col min="7937" max="7937" width="12.75" style="8" customWidth="1"/>
    <col min="7938" max="7938" width="9" style="8" hidden="1" customWidth="1"/>
    <col min="7939" max="8188" width="9" style="8"/>
    <col min="8189" max="8189" width="27.625" style="8" customWidth="1"/>
    <col min="8190" max="8191" width="13.25" style="8" customWidth="1"/>
    <col min="8192" max="8192" width="10.75" style="8" customWidth="1"/>
    <col min="8193" max="8193" width="12.75" style="8" customWidth="1"/>
    <col min="8194" max="8194" width="9" style="8" hidden="1" customWidth="1"/>
    <col min="8195" max="8444" width="9" style="8"/>
    <col min="8445" max="8445" width="27.625" style="8" customWidth="1"/>
    <col min="8446" max="8447" width="13.25" style="8" customWidth="1"/>
    <col min="8448" max="8448" width="10.75" style="8" customWidth="1"/>
    <col min="8449" max="8449" width="12.75" style="8" customWidth="1"/>
    <col min="8450" max="8450" width="9" style="8" hidden="1" customWidth="1"/>
    <col min="8451" max="8700" width="9" style="8"/>
    <col min="8701" max="8701" width="27.625" style="8" customWidth="1"/>
    <col min="8702" max="8703" width="13.25" style="8" customWidth="1"/>
    <col min="8704" max="8704" width="10.75" style="8" customWidth="1"/>
    <col min="8705" max="8705" width="12.75" style="8" customWidth="1"/>
    <col min="8706" max="8706" width="9" style="8" hidden="1" customWidth="1"/>
    <col min="8707" max="8956" width="9" style="8"/>
    <col min="8957" max="8957" width="27.625" style="8" customWidth="1"/>
    <col min="8958" max="8959" width="13.25" style="8" customWidth="1"/>
    <col min="8960" max="8960" width="10.75" style="8" customWidth="1"/>
    <col min="8961" max="8961" width="12.75" style="8" customWidth="1"/>
    <col min="8962" max="8962" width="9" style="8" hidden="1" customWidth="1"/>
    <col min="8963" max="9212" width="9" style="8"/>
    <col min="9213" max="9213" width="27.625" style="8" customWidth="1"/>
    <col min="9214" max="9215" width="13.25" style="8" customWidth="1"/>
    <col min="9216" max="9216" width="10.75" style="8" customWidth="1"/>
    <col min="9217" max="9217" width="12.75" style="8" customWidth="1"/>
    <col min="9218" max="9218" width="9" style="8" hidden="1" customWidth="1"/>
    <col min="9219" max="9468" width="9" style="8"/>
    <col min="9469" max="9469" width="27.625" style="8" customWidth="1"/>
    <col min="9470" max="9471" width="13.25" style="8" customWidth="1"/>
    <col min="9472" max="9472" width="10.75" style="8" customWidth="1"/>
    <col min="9473" max="9473" width="12.75" style="8" customWidth="1"/>
    <col min="9474" max="9474" width="9" style="8" hidden="1" customWidth="1"/>
    <col min="9475" max="9724" width="9" style="8"/>
    <col min="9725" max="9725" width="27.625" style="8" customWidth="1"/>
    <col min="9726" max="9727" width="13.25" style="8" customWidth="1"/>
    <col min="9728" max="9728" width="10.75" style="8" customWidth="1"/>
    <col min="9729" max="9729" width="12.75" style="8" customWidth="1"/>
    <col min="9730" max="9730" width="9" style="8" hidden="1" customWidth="1"/>
    <col min="9731" max="9980" width="9" style="8"/>
    <col min="9981" max="9981" width="27.625" style="8" customWidth="1"/>
    <col min="9982" max="9983" width="13.25" style="8" customWidth="1"/>
    <col min="9984" max="9984" width="10.75" style="8" customWidth="1"/>
    <col min="9985" max="9985" width="12.75" style="8" customWidth="1"/>
    <col min="9986" max="9986" width="9" style="8" hidden="1" customWidth="1"/>
    <col min="9987" max="10236" width="9" style="8"/>
    <col min="10237" max="10237" width="27.625" style="8" customWidth="1"/>
    <col min="10238" max="10239" width="13.25" style="8" customWidth="1"/>
    <col min="10240" max="10240" width="10.75" style="8" customWidth="1"/>
    <col min="10241" max="10241" width="12.75" style="8" customWidth="1"/>
    <col min="10242" max="10242" width="9" style="8" hidden="1" customWidth="1"/>
    <col min="10243" max="10492" width="9" style="8"/>
    <col min="10493" max="10493" width="27.625" style="8" customWidth="1"/>
    <col min="10494" max="10495" width="13.25" style="8" customWidth="1"/>
    <col min="10496" max="10496" width="10.75" style="8" customWidth="1"/>
    <col min="10497" max="10497" width="12.75" style="8" customWidth="1"/>
    <col min="10498" max="10498" width="9" style="8" hidden="1" customWidth="1"/>
    <col min="10499" max="10748" width="9" style="8"/>
    <col min="10749" max="10749" width="27.625" style="8" customWidth="1"/>
    <col min="10750" max="10751" width="13.25" style="8" customWidth="1"/>
    <col min="10752" max="10752" width="10.75" style="8" customWidth="1"/>
    <col min="10753" max="10753" width="12.75" style="8" customWidth="1"/>
    <col min="10754" max="10754" width="9" style="8" hidden="1" customWidth="1"/>
    <col min="10755" max="11004" width="9" style="8"/>
    <col min="11005" max="11005" width="27.625" style="8" customWidth="1"/>
    <col min="11006" max="11007" width="13.25" style="8" customWidth="1"/>
    <col min="11008" max="11008" width="10.75" style="8" customWidth="1"/>
    <col min="11009" max="11009" width="12.75" style="8" customWidth="1"/>
    <col min="11010" max="11010" width="9" style="8" hidden="1" customWidth="1"/>
    <col min="11011" max="11260" width="9" style="8"/>
    <col min="11261" max="11261" width="27.625" style="8" customWidth="1"/>
    <col min="11262" max="11263" width="13.25" style="8" customWidth="1"/>
    <col min="11264" max="11264" width="10.75" style="8" customWidth="1"/>
    <col min="11265" max="11265" width="12.75" style="8" customWidth="1"/>
    <col min="11266" max="11266" width="9" style="8" hidden="1" customWidth="1"/>
    <col min="11267" max="11516" width="9" style="8"/>
    <col min="11517" max="11517" width="27.625" style="8" customWidth="1"/>
    <col min="11518" max="11519" width="13.25" style="8" customWidth="1"/>
    <col min="11520" max="11520" width="10.75" style="8" customWidth="1"/>
    <col min="11521" max="11521" width="12.75" style="8" customWidth="1"/>
    <col min="11522" max="11522" width="9" style="8" hidden="1" customWidth="1"/>
    <col min="11523" max="11772" width="9" style="8"/>
    <col min="11773" max="11773" width="27.625" style="8" customWidth="1"/>
    <col min="11774" max="11775" width="13.25" style="8" customWidth="1"/>
    <col min="11776" max="11776" width="10.75" style="8" customWidth="1"/>
    <col min="11777" max="11777" width="12.75" style="8" customWidth="1"/>
    <col min="11778" max="11778" width="9" style="8" hidden="1" customWidth="1"/>
    <col min="11779" max="12028" width="9" style="8"/>
    <col min="12029" max="12029" width="27.625" style="8" customWidth="1"/>
    <col min="12030" max="12031" width="13.25" style="8" customWidth="1"/>
    <col min="12032" max="12032" width="10.75" style="8" customWidth="1"/>
    <col min="12033" max="12033" width="12.75" style="8" customWidth="1"/>
    <col min="12034" max="12034" width="9" style="8" hidden="1" customWidth="1"/>
    <col min="12035" max="12284" width="9" style="8"/>
    <col min="12285" max="12285" width="27.625" style="8" customWidth="1"/>
    <col min="12286" max="12287" width="13.25" style="8" customWidth="1"/>
    <col min="12288" max="12288" width="10.75" style="8" customWidth="1"/>
    <col min="12289" max="12289" width="12.75" style="8" customWidth="1"/>
    <col min="12290" max="12290" width="9" style="8" hidden="1" customWidth="1"/>
    <col min="12291" max="12540" width="9" style="8"/>
    <col min="12541" max="12541" width="27.625" style="8" customWidth="1"/>
    <col min="12542" max="12543" width="13.25" style="8" customWidth="1"/>
    <col min="12544" max="12544" width="10.75" style="8" customWidth="1"/>
    <col min="12545" max="12545" width="12.75" style="8" customWidth="1"/>
    <col min="12546" max="12546" width="9" style="8" hidden="1" customWidth="1"/>
    <col min="12547" max="12796" width="9" style="8"/>
    <col min="12797" max="12797" width="27.625" style="8" customWidth="1"/>
    <col min="12798" max="12799" width="13.25" style="8" customWidth="1"/>
    <col min="12800" max="12800" width="10.75" style="8" customWidth="1"/>
    <col min="12801" max="12801" width="12.75" style="8" customWidth="1"/>
    <col min="12802" max="12802" width="9" style="8" hidden="1" customWidth="1"/>
    <col min="12803" max="13052" width="9" style="8"/>
    <col min="13053" max="13053" width="27.625" style="8" customWidth="1"/>
    <col min="13054" max="13055" width="13.25" style="8" customWidth="1"/>
    <col min="13056" max="13056" width="10.75" style="8" customWidth="1"/>
    <col min="13057" max="13057" width="12.75" style="8" customWidth="1"/>
    <col min="13058" max="13058" width="9" style="8" hidden="1" customWidth="1"/>
    <col min="13059" max="13308" width="9" style="8"/>
    <col min="13309" max="13309" width="27.625" style="8" customWidth="1"/>
    <col min="13310" max="13311" width="13.25" style="8" customWidth="1"/>
    <col min="13312" max="13312" width="10.75" style="8" customWidth="1"/>
    <col min="13313" max="13313" width="12.75" style="8" customWidth="1"/>
    <col min="13314" max="13314" width="9" style="8" hidden="1" customWidth="1"/>
    <col min="13315" max="13564" width="9" style="8"/>
    <col min="13565" max="13565" width="27.625" style="8" customWidth="1"/>
    <col min="13566" max="13567" width="13.25" style="8" customWidth="1"/>
    <col min="13568" max="13568" width="10.75" style="8" customWidth="1"/>
    <col min="13569" max="13569" width="12.75" style="8" customWidth="1"/>
    <col min="13570" max="13570" width="9" style="8" hidden="1" customWidth="1"/>
    <col min="13571" max="13820" width="9" style="8"/>
    <col min="13821" max="13821" width="27.625" style="8" customWidth="1"/>
    <col min="13822" max="13823" width="13.25" style="8" customWidth="1"/>
    <col min="13824" max="13824" width="10.75" style="8" customWidth="1"/>
    <col min="13825" max="13825" width="12.75" style="8" customWidth="1"/>
    <col min="13826" max="13826" width="9" style="8" hidden="1" customWidth="1"/>
    <col min="13827" max="14076" width="9" style="8"/>
    <col min="14077" max="14077" width="27.625" style="8" customWidth="1"/>
    <col min="14078" max="14079" width="13.25" style="8" customWidth="1"/>
    <col min="14080" max="14080" width="10.75" style="8" customWidth="1"/>
    <col min="14081" max="14081" width="12.75" style="8" customWidth="1"/>
    <col min="14082" max="14082" width="9" style="8" hidden="1" customWidth="1"/>
    <col min="14083" max="14332" width="9" style="8"/>
    <col min="14333" max="14333" width="27.625" style="8" customWidth="1"/>
    <col min="14334" max="14335" width="13.25" style="8" customWidth="1"/>
    <col min="14336" max="14336" width="10.75" style="8" customWidth="1"/>
    <col min="14337" max="14337" width="12.75" style="8" customWidth="1"/>
    <col min="14338" max="14338" width="9" style="8" hidden="1" customWidth="1"/>
    <col min="14339" max="14588" width="9" style="8"/>
    <col min="14589" max="14589" width="27.625" style="8" customWidth="1"/>
    <col min="14590" max="14591" width="13.25" style="8" customWidth="1"/>
    <col min="14592" max="14592" width="10.75" style="8" customWidth="1"/>
    <col min="14593" max="14593" width="12.75" style="8" customWidth="1"/>
    <col min="14594" max="14594" width="9" style="8" hidden="1" customWidth="1"/>
    <col min="14595" max="14844" width="9" style="8"/>
    <col min="14845" max="14845" width="27.625" style="8" customWidth="1"/>
    <col min="14846" max="14847" width="13.25" style="8" customWidth="1"/>
    <col min="14848" max="14848" width="10.75" style="8" customWidth="1"/>
    <col min="14849" max="14849" width="12.75" style="8" customWidth="1"/>
    <col min="14850" max="14850" width="9" style="8" hidden="1" customWidth="1"/>
    <col min="14851" max="15100" width="9" style="8"/>
    <col min="15101" max="15101" width="27.625" style="8" customWidth="1"/>
    <col min="15102" max="15103" width="13.25" style="8" customWidth="1"/>
    <col min="15104" max="15104" width="10.75" style="8" customWidth="1"/>
    <col min="15105" max="15105" width="12.75" style="8" customWidth="1"/>
    <col min="15106" max="15106" width="9" style="8" hidden="1" customWidth="1"/>
    <col min="15107" max="15356" width="9" style="8"/>
    <col min="15357" max="15357" width="27.625" style="8" customWidth="1"/>
    <col min="15358" max="15359" width="13.25" style="8" customWidth="1"/>
    <col min="15360" max="15360" width="10.75" style="8" customWidth="1"/>
    <col min="15361" max="15361" width="12.75" style="8" customWidth="1"/>
    <col min="15362" max="15362" width="9" style="8" hidden="1" customWidth="1"/>
    <col min="15363" max="15612" width="9" style="8"/>
    <col min="15613" max="15613" width="27.625" style="8" customWidth="1"/>
    <col min="15614" max="15615" width="13.25" style="8" customWidth="1"/>
    <col min="15616" max="15616" width="10.75" style="8" customWidth="1"/>
    <col min="15617" max="15617" width="12.75" style="8" customWidth="1"/>
    <col min="15618" max="15618" width="9" style="8" hidden="1" customWidth="1"/>
    <col min="15619" max="15868" width="9" style="8"/>
    <col min="15869" max="15869" width="27.625" style="8" customWidth="1"/>
    <col min="15870" max="15871" width="13.25" style="8" customWidth="1"/>
    <col min="15872" max="15872" width="10.75" style="8" customWidth="1"/>
    <col min="15873" max="15873" width="12.75" style="8" customWidth="1"/>
    <col min="15874" max="15874" width="9" style="8" hidden="1" customWidth="1"/>
    <col min="15875" max="16124" width="9" style="8"/>
    <col min="16125" max="16125" width="27.625" style="8" customWidth="1"/>
    <col min="16126" max="16127" width="13.25" style="8" customWidth="1"/>
    <col min="16128" max="16128" width="10.75" style="8" customWidth="1"/>
    <col min="16129" max="16129" width="12.75" style="8" customWidth="1"/>
    <col min="16130" max="16130" width="9" style="8" hidden="1" customWidth="1"/>
    <col min="16131" max="16381" width="9" style="8"/>
    <col min="16382" max="16382" width="9" style="8" customWidth="1"/>
    <col min="16383" max="16384" width="9" style="8"/>
  </cols>
  <sheetData>
    <row r="2" spans="1:6" ht="20.25">
      <c r="A2" s="450" t="s">
        <v>1007</v>
      </c>
      <c r="B2" s="450"/>
      <c r="C2" s="450"/>
      <c r="D2" s="450"/>
      <c r="E2" s="451"/>
      <c r="F2" s="451"/>
    </row>
    <row r="3" spans="1:6" ht="15" customHeight="1">
      <c r="A3" s="187"/>
      <c r="F3" s="197" t="s">
        <v>0</v>
      </c>
    </row>
    <row r="4" spans="1:6" ht="61.5" customHeight="1">
      <c r="A4" s="81" t="s">
        <v>1</v>
      </c>
      <c r="B4" s="72" t="s">
        <v>744</v>
      </c>
      <c r="C4" s="389" t="s">
        <v>1006</v>
      </c>
      <c r="D4" s="226" t="s">
        <v>1005</v>
      </c>
      <c r="E4" s="150" t="s">
        <v>4</v>
      </c>
      <c r="F4" s="150" t="s">
        <v>5</v>
      </c>
    </row>
    <row r="5" spans="1:6">
      <c r="A5" s="189" t="s">
        <v>44</v>
      </c>
      <c r="B5" s="84">
        <v>33250</v>
      </c>
      <c r="C5" s="84">
        <v>32925</v>
      </c>
      <c r="D5" s="84">
        <v>33467</v>
      </c>
      <c r="E5" s="151">
        <f>C5/B5*100</f>
        <v>99.02</v>
      </c>
      <c r="F5" s="151">
        <f>C5/D5*100</f>
        <v>98.38</v>
      </c>
    </row>
    <row r="6" spans="1:6">
      <c r="A6" s="189" t="s">
        <v>45</v>
      </c>
      <c r="B6" s="84"/>
      <c r="C6" s="84"/>
      <c r="D6" s="84"/>
      <c r="E6" s="151"/>
      <c r="F6" s="151"/>
    </row>
    <row r="7" spans="1:6">
      <c r="A7" s="189" t="s">
        <v>46</v>
      </c>
      <c r="B7" s="84">
        <v>530</v>
      </c>
      <c r="C7" s="84">
        <v>596</v>
      </c>
      <c r="D7" s="84">
        <v>595</v>
      </c>
      <c r="E7" s="151">
        <f t="shared" ref="E7:E41" si="0">C7/B7*100</f>
        <v>112.45</v>
      </c>
      <c r="F7" s="151">
        <f t="shared" ref="F7:F41" si="1">C7/D7*100</f>
        <v>100.17</v>
      </c>
    </row>
    <row r="8" spans="1:6">
      <c r="A8" s="189" t="s">
        <v>47</v>
      </c>
      <c r="B8" s="84">
        <v>10492</v>
      </c>
      <c r="C8" s="84">
        <v>11339</v>
      </c>
      <c r="D8" s="84">
        <v>12692</v>
      </c>
      <c r="E8" s="151">
        <f t="shared" si="0"/>
        <v>108.07</v>
      </c>
      <c r="F8" s="151">
        <f t="shared" si="1"/>
        <v>89.34</v>
      </c>
    </row>
    <row r="9" spans="1:6">
      <c r="A9" s="189" t="s">
        <v>48</v>
      </c>
      <c r="B9" s="84">
        <v>50752</v>
      </c>
      <c r="C9" s="84">
        <v>71193</v>
      </c>
      <c r="D9" s="84">
        <v>64786</v>
      </c>
      <c r="E9" s="151">
        <f t="shared" si="0"/>
        <v>140.28</v>
      </c>
      <c r="F9" s="151">
        <f t="shared" si="1"/>
        <v>109.89</v>
      </c>
    </row>
    <row r="10" spans="1:6">
      <c r="A10" s="189" t="s">
        <v>49</v>
      </c>
      <c r="B10" s="84">
        <v>4498</v>
      </c>
      <c r="C10" s="84">
        <v>8881</v>
      </c>
      <c r="D10" s="84">
        <v>7371</v>
      </c>
      <c r="E10" s="151">
        <f t="shared" si="0"/>
        <v>197.44</v>
      </c>
      <c r="F10" s="151">
        <f t="shared" si="1"/>
        <v>120.49</v>
      </c>
    </row>
    <row r="11" spans="1:6">
      <c r="A11" s="189" t="s">
        <v>50</v>
      </c>
      <c r="B11" s="84">
        <v>4395</v>
      </c>
      <c r="C11" s="84">
        <v>5169</v>
      </c>
      <c r="D11" s="84">
        <v>5279</v>
      </c>
      <c r="E11" s="151">
        <f t="shared" si="0"/>
        <v>117.61</v>
      </c>
      <c r="F11" s="151">
        <f t="shared" si="1"/>
        <v>97.92</v>
      </c>
    </row>
    <row r="12" spans="1:6">
      <c r="A12" s="189" t="s">
        <v>51</v>
      </c>
      <c r="B12" s="84">
        <v>38008</v>
      </c>
      <c r="C12" s="84">
        <v>52331</v>
      </c>
      <c r="D12" s="84">
        <v>42190</v>
      </c>
      <c r="E12" s="151">
        <f t="shared" si="0"/>
        <v>137.68</v>
      </c>
      <c r="F12" s="151">
        <f t="shared" si="1"/>
        <v>124.04</v>
      </c>
    </row>
    <row r="13" spans="1:6">
      <c r="A13" s="189" t="s">
        <v>52</v>
      </c>
      <c r="B13" s="84">
        <v>31948</v>
      </c>
      <c r="C13" s="84">
        <v>41555</v>
      </c>
      <c r="D13" s="84">
        <v>32467</v>
      </c>
      <c r="E13" s="151">
        <f t="shared" si="0"/>
        <v>130.07</v>
      </c>
      <c r="F13" s="151">
        <f t="shared" si="1"/>
        <v>127.99</v>
      </c>
    </row>
    <row r="14" spans="1:6">
      <c r="A14" s="189" t="s">
        <v>53</v>
      </c>
      <c r="B14" s="84">
        <v>274</v>
      </c>
      <c r="C14" s="84">
        <v>6860</v>
      </c>
      <c r="D14" s="84">
        <v>3990</v>
      </c>
      <c r="E14" s="151">
        <f t="shared" si="0"/>
        <v>2503.65</v>
      </c>
      <c r="F14" s="151">
        <f t="shared" si="1"/>
        <v>171.93</v>
      </c>
    </row>
    <row r="15" spans="1:6">
      <c r="A15" s="189" t="s">
        <v>54</v>
      </c>
      <c r="B15" s="84">
        <v>33153</v>
      </c>
      <c r="C15" s="84">
        <v>49933</v>
      </c>
      <c r="D15" s="84">
        <v>46905</v>
      </c>
      <c r="E15" s="151">
        <f t="shared" si="0"/>
        <v>150.61000000000001</v>
      </c>
      <c r="F15" s="151">
        <f t="shared" si="1"/>
        <v>106.46</v>
      </c>
    </row>
    <row r="16" spans="1:6">
      <c r="A16" s="189" t="s">
        <v>55</v>
      </c>
      <c r="B16" s="84">
        <v>8832</v>
      </c>
      <c r="C16" s="84">
        <v>22278</v>
      </c>
      <c r="D16" s="84">
        <v>16006</v>
      </c>
      <c r="E16" s="151">
        <f t="shared" si="0"/>
        <v>252.24</v>
      </c>
      <c r="F16" s="151">
        <f t="shared" si="1"/>
        <v>139.19</v>
      </c>
    </row>
    <row r="17" spans="1:6">
      <c r="A17" s="189" t="s">
        <v>56</v>
      </c>
      <c r="B17" s="84">
        <v>522</v>
      </c>
      <c r="C17" s="84">
        <v>3442</v>
      </c>
      <c r="D17" s="84">
        <v>7534</v>
      </c>
      <c r="E17" s="151">
        <f t="shared" si="0"/>
        <v>659.39</v>
      </c>
      <c r="F17" s="151">
        <f t="shared" si="1"/>
        <v>45.69</v>
      </c>
    </row>
    <row r="18" spans="1:6">
      <c r="A18" s="189" t="s">
        <v>57</v>
      </c>
      <c r="B18" s="84">
        <v>5630</v>
      </c>
      <c r="C18" s="84">
        <v>7672</v>
      </c>
      <c r="D18" s="84">
        <v>10972</v>
      </c>
      <c r="E18" s="151">
        <f t="shared" si="0"/>
        <v>136.27000000000001</v>
      </c>
      <c r="F18" s="151">
        <f t="shared" si="1"/>
        <v>69.92</v>
      </c>
    </row>
    <row r="19" spans="1:6">
      <c r="A19" s="189" t="s">
        <v>58</v>
      </c>
      <c r="B19" s="84">
        <v>382</v>
      </c>
      <c r="C19" s="84">
        <v>5919</v>
      </c>
      <c r="D19" s="84">
        <v>3559</v>
      </c>
      <c r="E19" s="151">
        <f t="shared" si="0"/>
        <v>1549.48</v>
      </c>
      <c r="F19" s="151">
        <f t="shared" si="1"/>
        <v>166.31</v>
      </c>
    </row>
    <row r="20" spans="1:6">
      <c r="A20" s="189" t="s">
        <v>59</v>
      </c>
      <c r="B20" s="84"/>
      <c r="C20" s="84">
        <v>107</v>
      </c>
      <c r="D20" s="84">
        <v>50</v>
      </c>
      <c r="E20" s="151"/>
      <c r="F20" s="151">
        <f t="shared" si="1"/>
        <v>214</v>
      </c>
    </row>
    <row r="21" spans="1:6">
      <c r="A21" s="189" t="s">
        <v>60</v>
      </c>
      <c r="B21" s="84"/>
      <c r="C21" s="84"/>
      <c r="D21" s="84">
        <v>1410</v>
      </c>
      <c r="E21" s="151"/>
      <c r="F21" s="151">
        <f t="shared" si="1"/>
        <v>0</v>
      </c>
    </row>
    <row r="22" spans="1:6">
      <c r="A22" s="189" t="s">
        <v>910</v>
      </c>
      <c r="B22" s="84">
        <v>1401</v>
      </c>
      <c r="C22" s="84">
        <v>1642</v>
      </c>
      <c r="D22" s="84">
        <v>1348</v>
      </c>
      <c r="E22" s="151">
        <f t="shared" si="0"/>
        <v>117.2</v>
      </c>
      <c r="F22" s="151">
        <f t="shared" si="1"/>
        <v>121.81</v>
      </c>
    </row>
    <row r="23" spans="1:6">
      <c r="A23" s="189" t="s">
        <v>61</v>
      </c>
      <c r="B23" s="84">
        <v>14508</v>
      </c>
      <c r="C23" s="84">
        <v>13512</v>
      </c>
      <c r="D23" s="84">
        <v>10805</v>
      </c>
      <c r="E23" s="151">
        <f t="shared" si="0"/>
        <v>93.13</v>
      </c>
      <c r="F23" s="151">
        <f t="shared" si="1"/>
        <v>125.05</v>
      </c>
    </row>
    <row r="24" spans="1:6">
      <c r="A24" s="189" t="s">
        <v>62</v>
      </c>
      <c r="B24" s="84"/>
      <c r="C24" s="84"/>
      <c r="D24" s="84"/>
      <c r="E24" s="151"/>
      <c r="F24" s="151"/>
    </row>
    <row r="25" spans="1:6">
      <c r="A25" s="360" t="s">
        <v>911</v>
      </c>
      <c r="B25" s="361">
        <v>1866</v>
      </c>
      <c r="C25" s="361">
        <v>2061</v>
      </c>
      <c r="D25" s="361">
        <v>2250</v>
      </c>
      <c r="E25" s="151">
        <f t="shared" si="0"/>
        <v>110.45</v>
      </c>
      <c r="F25" s="151">
        <f t="shared" si="1"/>
        <v>91.6</v>
      </c>
    </row>
    <row r="26" spans="1:6">
      <c r="A26" s="189" t="s">
        <v>912</v>
      </c>
      <c r="B26" s="84">
        <v>2741</v>
      </c>
      <c r="C26" s="84"/>
      <c r="D26" s="84"/>
      <c r="E26" s="151">
        <f t="shared" si="0"/>
        <v>0</v>
      </c>
      <c r="F26" s="151"/>
    </row>
    <row r="27" spans="1:6">
      <c r="A27" s="189" t="s">
        <v>913</v>
      </c>
      <c r="B27" s="84">
        <v>7798</v>
      </c>
      <c r="C27" s="84">
        <v>6829</v>
      </c>
      <c r="D27" s="84">
        <v>9463</v>
      </c>
      <c r="E27" s="151">
        <f t="shared" si="0"/>
        <v>87.57</v>
      </c>
      <c r="F27" s="151">
        <f t="shared" si="1"/>
        <v>72.17</v>
      </c>
    </row>
    <row r="28" spans="1:6">
      <c r="A28" s="189" t="s">
        <v>1008</v>
      </c>
      <c r="B28" s="84">
        <v>2914</v>
      </c>
      <c r="C28" s="84">
        <v>2463</v>
      </c>
      <c r="D28" s="84">
        <v>2101</v>
      </c>
      <c r="E28" s="151">
        <f t="shared" si="0"/>
        <v>84.52</v>
      </c>
      <c r="F28" s="151">
        <f t="shared" si="1"/>
        <v>117.23</v>
      </c>
    </row>
    <row r="29" spans="1:6">
      <c r="A29" s="189" t="s">
        <v>1009</v>
      </c>
      <c r="B29" s="84">
        <v>100</v>
      </c>
      <c r="C29" s="84">
        <v>14</v>
      </c>
      <c r="D29" s="84">
        <v>12</v>
      </c>
      <c r="E29" s="151">
        <f t="shared" si="0"/>
        <v>14</v>
      </c>
      <c r="F29" s="151">
        <f t="shared" si="1"/>
        <v>116.67</v>
      </c>
    </row>
    <row r="30" spans="1:6" s="196" customFormat="1">
      <c r="A30" s="190" t="s">
        <v>63</v>
      </c>
      <c r="B30" s="84">
        <f>SUM(B5:B29)</f>
        <v>253994</v>
      </c>
      <c r="C30" s="84">
        <f>SUM(C5:C29)</f>
        <v>346721</v>
      </c>
      <c r="D30" s="84">
        <f>SUM(D5:D29)</f>
        <v>315252</v>
      </c>
      <c r="E30" s="151">
        <f t="shared" si="0"/>
        <v>136.51</v>
      </c>
      <c r="F30" s="151">
        <f t="shared" si="1"/>
        <v>109.98</v>
      </c>
    </row>
    <row r="31" spans="1:6" s="196" customFormat="1">
      <c r="A31" s="191" t="s">
        <v>64</v>
      </c>
      <c r="B31" s="87">
        <v>4626</v>
      </c>
      <c r="C31" s="391">
        <v>4311</v>
      </c>
      <c r="D31" s="87">
        <v>860</v>
      </c>
      <c r="E31" s="151">
        <f t="shared" si="0"/>
        <v>93.19</v>
      </c>
      <c r="F31" s="151">
        <f t="shared" si="1"/>
        <v>501.28</v>
      </c>
    </row>
    <row r="32" spans="1:6" s="196" customFormat="1">
      <c r="A32" s="191" t="s">
        <v>65</v>
      </c>
      <c r="B32" s="87">
        <f>SUM(B33:B40)</f>
        <v>0</v>
      </c>
      <c r="C32" s="87">
        <f>SUM(C33:C40)</f>
        <v>148687</v>
      </c>
      <c r="D32" s="87">
        <f>SUM(D33:D40)</f>
        <v>92798</v>
      </c>
      <c r="E32" s="151"/>
      <c r="F32" s="151">
        <f t="shared" si="1"/>
        <v>160.22999999999999</v>
      </c>
    </row>
    <row r="33" spans="1:6">
      <c r="A33" s="192" t="s">
        <v>66</v>
      </c>
      <c r="B33" s="84"/>
      <c r="C33" s="390">
        <v>35859</v>
      </c>
      <c r="D33" s="84">
        <v>44465</v>
      </c>
      <c r="E33" s="151"/>
      <c r="F33" s="151">
        <f t="shared" si="1"/>
        <v>80.650000000000006</v>
      </c>
    </row>
    <row r="34" spans="1:6">
      <c r="A34" s="192" t="s">
        <v>67</v>
      </c>
      <c r="B34" s="84"/>
      <c r="C34" s="390"/>
      <c r="D34" s="84"/>
      <c r="E34" s="151"/>
      <c r="F34" s="151"/>
    </row>
    <row r="35" spans="1:6">
      <c r="A35" s="192" t="s">
        <v>68</v>
      </c>
      <c r="B35" s="84"/>
      <c r="C35" s="390"/>
      <c r="D35" s="84"/>
      <c r="E35" s="151"/>
      <c r="F35" s="151"/>
    </row>
    <row r="36" spans="1:6">
      <c r="A36" s="192" t="s">
        <v>69</v>
      </c>
      <c r="B36" s="84"/>
      <c r="C36" s="390"/>
      <c r="D36" s="84"/>
      <c r="E36" s="151"/>
      <c r="F36" s="151"/>
    </row>
    <row r="37" spans="1:6">
      <c r="A37" s="192" t="s">
        <v>70</v>
      </c>
      <c r="B37" s="84"/>
      <c r="C37" s="390">
        <v>40536</v>
      </c>
      <c r="D37" s="84">
        <v>8044</v>
      </c>
      <c r="E37" s="151"/>
      <c r="F37" s="151">
        <f t="shared" si="1"/>
        <v>503.93</v>
      </c>
    </row>
    <row r="38" spans="1:6">
      <c r="A38" s="189" t="s">
        <v>71</v>
      </c>
      <c r="B38" s="84"/>
      <c r="C38" s="390">
        <v>809</v>
      </c>
      <c r="D38" s="84"/>
      <c r="E38" s="151"/>
      <c r="F38" s="151"/>
    </row>
    <row r="39" spans="1:6">
      <c r="A39" s="189" t="s">
        <v>72</v>
      </c>
      <c r="B39" s="84"/>
      <c r="C39" s="390"/>
      <c r="D39" s="84"/>
      <c r="E39" s="151"/>
      <c r="F39" s="151"/>
    </row>
    <row r="40" spans="1:6">
      <c r="A40" s="189" t="s">
        <v>73</v>
      </c>
      <c r="B40" s="84"/>
      <c r="C40" s="390">
        <v>71483</v>
      </c>
      <c r="D40" s="84">
        <v>40289</v>
      </c>
      <c r="E40" s="151"/>
      <c r="F40" s="151">
        <f t="shared" si="1"/>
        <v>177.43</v>
      </c>
    </row>
    <row r="41" spans="1:6" s="196" customFormat="1">
      <c r="A41" s="190" t="s">
        <v>74</v>
      </c>
      <c r="B41" s="198">
        <f>B30+B32+B31</f>
        <v>258620</v>
      </c>
      <c r="C41" s="198">
        <f>C30+C32+C31</f>
        <v>499719</v>
      </c>
      <c r="D41" s="198">
        <f>D30+D32+D31</f>
        <v>408910</v>
      </c>
      <c r="E41" s="151">
        <f t="shared" si="0"/>
        <v>193.23</v>
      </c>
      <c r="F41" s="151">
        <f t="shared" si="1"/>
        <v>122.21</v>
      </c>
    </row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xSplit="12390"/>
      <selection activeCell="C4" sqref="C4:C5"/>
      <selection pane="topRight" activeCell="C4" sqref="C4:C5"/>
    </sheetView>
  </sheetViews>
  <sheetFormatPr defaultColWidth="9" defaultRowHeight="14.25"/>
  <sheetData/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verticalDpi="0" r:id="rId1"/>
  <headerFooter>
    <oddFooter>&amp;C第 &amp;P-1 页，共 &amp;N-1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:C5"/>
    </sheetView>
  </sheetViews>
  <sheetFormatPr defaultColWidth="9" defaultRowHeight="14.25"/>
  <sheetData/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verticalDpi="0" r:id="rId1"/>
  <headerFooter>
    <oddFooter>&amp;C第 &amp;P-1 页，共 &amp;N-1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Zeros="0" topLeftCell="A25" workbookViewId="0">
      <pane xSplit="1" topLeftCell="B1" activePane="topRight" state="frozen"/>
      <selection activeCell="C4" sqref="C4:C5"/>
      <selection pane="topRight" activeCell="C36" sqref="C36"/>
    </sheetView>
  </sheetViews>
  <sheetFormatPr defaultColWidth="11.375" defaultRowHeight="14.25"/>
  <cols>
    <col min="1" max="1" width="28.5" customWidth="1"/>
    <col min="2" max="2" width="13.875" customWidth="1"/>
    <col min="3" max="3" width="12.75" customWidth="1"/>
    <col min="4" max="4" width="13.375" hidden="1" customWidth="1"/>
    <col min="5" max="5" width="12.5" style="181" customWidth="1"/>
    <col min="6" max="6" width="13.625" style="181" customWidth="1"/>
    <col min="7" max="16375" width="11.375" customWidth="1"/>
  </cols>
  <sheetData>
    <row r="1" spans="1:6">
      <c r="A1" s="295"/>
      <c r="B1" s="51"/>
      <c r="C1" s="51"/>
      <c r="D1" s="51"/>
    </row>
    <row r="2" spans="1:6" ht="24">
      <c r="A2" s="452" t="s">
        <v>1010</v>
      </c>
      <c r="B2" s="452"/>
      <c r="C2" s="452"/>
      <c r="D2" s="452"/>
      <c r="E2" s="453"/>
      <c r="F2" s="453"/>
    </row>
    <row r="3" spans="1:6">
      <c r="A3" s="193"/>
      <c r="B3" s="51"/>
      <c r="C3" s="51"/>
      <c r="D3" s="51"/>
      <c r="F3" s="183" t="s">
        <v>0</v>
      </c>
    </row>
    <row r="4" spans="1:6" ht="27">
      <c r="A4" s="242" t="s">
        <v>75</v>
      </c>
      <c r="B4" s="242" t="s">
        <v>76</v>
      </c>
      <c r="C4" s="393" t="s">
        <v>3</v>
      </c>
      <c r="D4" s="242" t="s">
        <v>1011</v>
      </c>
      <c r="E4" s="269" t="s">
        <v>77</v>
      </c>
      <c r="F4" s="269" t="s">
        <v>78</v>
      </c>
    </row>
    <row r="5" spans="1:6">
      <c r="A5" s="285" t="s">
        <v>6</v>
      </c>
      <c r="B5" s="286">
        <f>SUM(B6:B22)</f>
        <v>138360</v>
      </c>
      <c r="C5" s="286">
        <f>SUM(C6:C22)</f>
        <v>103466</v>
      </c>
      <c r="D5" s="286">
        <f>SUM(D6:D22)</f>
        <v>133713</v>
      </c>
      <c r="E5" s="287">
        <f>C5/B5*100</f>
        <v>74.78</v>
      </c>
      <c r="F5" s="271">
        <f>C5/D5*100</f>
        <v>77.38</v>
      </c>
    </row>
    <row r="6" spans="1:6">
      <c r="A6" s="288" t="s">
        <v>79</v>
      </c>
      <c r="B6" s="286">
        <v>46500</v>
      </c>
      <c r="C6" s="388">
        <v>43925</v>
      </c>
      <c r="D6" s="286">
        <v>46672</v>
      </c>
      <c r="E6" s="287">
        <f t="shared" ref="E6:E31" si="0">C6/B6*100</f>
        <v>94.46</v>
      </c>
      <c r="F6" s="271">
        <f t="shared" ref="F6:F44" si="1">C6/D6*100</f>
        <v>94.11</v>
      </c>
    </row>
    <row r="7" spans="1:6">
      <c r="A7" s="288" t="s">
        <v>80</v>
      </c>
      <c r="B7" s="286"/>
      <c r="C7" s="388"/>
      <c r="D7" s="286"/>
      <c r="E7" s="287"/>
      <c r="F7" s="271"/>
    </row>
    <row r="8" spans="1:6">
      <c r="A8" s="288" t="s">
        <v>9</v>
      </c>
      <c r="B8" s="286"/>
      <c r="C8" s="388"/>
      <c r="D8" s="286"/>
      <c r="E8" s="287"/>
      <c r="F8" s="271"/>
    </row>
    <row r="9" spans="1:6">
      <c r="A9" s="288" t="s">
        <v>81</v>
      </c>
      <c r="B9" s="286">
        <v>30400</v>
      </c>
      <c r="C9" s="388">
        <v>16725</v>
      </c>
      <c r="D9" s="286">
        <v>30400</v>
      </c>
      <c r="E9" s="287">
        <f t="shared" si="0"/>
        <v>55.02</v>
      </c>
      <c r="F9" s="271">
        <f t="shared" si="1"/>
        <v>55.02</v>
      </c>
    </row>
    <row r="10" spans="1:6">
      <c r="A10" s="288" t="s">
        <v>82</v>
      </c>
      <c r="B10" s="286"/>
      <c r="C10" s="388"/>
      <c r="D10" s="286"/>
      <c r="E10" s="287"/>
      <c r="F10" s="271"/>
    </row>
    <row r="11" spans="1:6">
      <c r="A11" s="288" t="s">
        <v>83</v>
      </c>
      <c r="B11" s="286"/>
      <c r="C11" s="388">
        <v>5</v>
      </c>
      <c r="D11" s="286">
        <v>6</v>
      </c>
      <c r="E11" s="287"/>
      <c r="F11" s="271">
        <f t="shared" si="1"/>
        <v>83.33</v>
      </c>
    </row>
    <row r="12" spans="1:6">
      <c r="A12" s="288" t="s">
        <v>84</v>
      </c>
      <c r="B12" s="286">
        <v>13480</v>
      </c>
      <c r="C12" s="388">
        <v>12347</v>
      </c>
      <c r="D12" s="286">
        <v>13400</v>
      </c>
      <c r="E12" s="287">
        <f t="shared" si="0"/>
        <v>91.59</v>
      </c>
      <c r="F12" s="271">
        <f t="shared" si="1"/>
        <v>92.14</v>
      </c>
    </row>
    <row r="13" spans="1:6">
      <c r="A13" s="288" t="s">
        <v>85</v>
      </c>
      <c r="B13" s="286">
        <v>14500</v>
      </c>
      <c r="C13" s="388">
        <v>8899</v>
      </c>
      <c r="D13" s="286">
        <v>12907</v>
      </c>
      <c r="E13" s="287">
        <f t="shared" si="0"/>
        <v>61.37</v>
      </c>
      <c r="F13" s="271">
        <f t="shared" si="1"/>
        <v>68.95</v>
      </c>
    </row>
    <row r="14" spans="1:6">
      <c r="A14" s="288" t="s">
        <v>86</v>
      </c>
      <c r="B14" s="286">
        <v>6500</v>
      </c>
      <c r="C14" s="388">
        <v>5534</v>
      </c>
      <c r="D14" s="286">
        <v>5811</v>
      </c>
      <c r="E14" s="287">
        <f t="shared" si="0"/>
        <v>85.14</v>
      </c>
      <c r="F14" s="271">
        <f t="shared" si="1"/>
        <v>95.23</v>
      </c>
    </row>
    <row r="15" spans="1:6">
      <c r="A15" s="288" t="s">
        <v>87</v>
      </c>
      <c r="B15" s="286">
        <v>3900</v>
      </c>
      <c r="C15" s="388">
        <v>2815</v>
      </c>
      <c r="D15" s="286">
        <v>3525</v>
      </c>
      <c r="E15" s="287">
        <f t="shared" si="0"/>
        <v>72.180000000000007</v>
      </c>
      <c r="F15" s="271">
        <f t="shared" si="1"/>
        <v>79.86</v>
      </c>
    </row>
    <row r="16" spans="1:6">
      <c r="A16" s="288" t="s">
        <v>88</v>
      </c>
      <c r="B16" s="286">
        <v>23000</v>
      </c>
      <c r="C16" s="388">
        <v>13143</v>
      </c>
      <c r="D16" s="286">
        <v>20893</v>
      </c>
      <c r="E16" s="287">
        <f t="shared" si="0"/>
        <v>57.14</v>
      </c>
      <c r="F16" s="271">
        <f t="shared" si="1"/>
        <v>62.91</v>
      </c>
    </row>
    <row r="17" spans="1:6">
      <c r="A17" s="288" t="s">
        <v>89</v>
      </c>
      <c r="B17" s="286"/>
      <c r="C17" s="388"/>
      <c r="D17" s="286"/>
      <c r="E17" s="287"/>
      <c r="F17" s="271"/>
    </row>
    <row r="18" spans="1:6">
      <c r="A18" s="288" t="s">
        <v>90</v>
      </c>
      <c r="B18" s="286"/>
      <c r="C18" s="388"/>
      <c r="D18" s="286"/>
      <c r="E18" s="287"/>
      <c r="F18" s="271"/>
    </row>
    <row r="19" spans="1:6">
      <c r="A19" s="288" t="s">
        <v>91</v>
      </c>
      <c r="B19" s="286"/>
      <c r="C19" s="388"/>
      <c r="D19" s="286"/>
      <c r="E19" s="287"/>
      <c r="F19" s="271"/>
    </row>
    <row r="20" spans="1:6">
      <c r="A20" s="288" t="s">
        <v>92</v>
      </c>
      <c r="B20" s="286"/>
      <c r="C20" s="388"/>
      <c r="D20" s="286"/>
      <c r="E20" s="287"/>
      <c r="F20" s="271"/>
    </row>
    <row r="21" spans="1:6">
      <c r="A21" s="288" t="s">
        <v>904</v>
      </c>
      <c r="B21" s="286">
        <v>80</v>
      </c>
      <c r="C21" s="388">
        <v>66</v>
      </c>
      <c r="D21" s="286">
        <v>77</v>
      </c>
      <c r="E21" s="287">
        <f t="shared" si="0"/>
        <v>82.5</v>
      </c>
      <c r="F21" s="271">
        <f t="shared" si="1"/>
        <v>85.71</v>
      </c>
    </row>
    <row r="22" spans="1:6">
      <c r="A22" s="288" t="s">
        <v>93</v>
      </c>
      <c r="B22" s="286"/>
      <c r="C22" s="388">
        <v>7</v>
      </c>
      <c r="D22" s="286">
        <v>22</v>
      </c>
      <c r="E22" s="287"/>
      <c r="F22" s="271">
        <f t="shared" si="1"/>
        <v>31.82</v>
      </c>
    </row>
    <row r="23" spans="1:6">
      <c r="A23" s="285" t="s">
        <v>23</v>
      </c>
      <c r="B23" s="286">
        <f>SUM(B24:B30)</f>
        <v>12740</v>
      </c>
      <c r="C23" s="286">
        <f>SUM(C24:C30)</f>
        <v>22500</v>
      </c>
      <c r="D23" s="286">
        <f>SUM(D24:D30)</f>
        <v>17243</v>
      </c>
      <c r="E23" s="287">
        <f t="shared" si="0"/>
        <v>176.61</v>
      </c>
      <c r="F23" s="271">
        <f t="shared" si="1"/>
        <v>130.49</v>
      </c>
    </row>
    <row r="24" spans="1:6">
      <c r="A24" s="288" t="s">
        <v>94</v>
      </c>
      <c r="B24" s="286">
        <v>6920</v>
      </c>
      <c r="C24" s="388">
        <v>6068</v>
      </c>
      <c r="D24" s="286">
        <v>7009</v>
      </c>
      <c r="E24" s="287">
        <f t="shared" si="0"/>
        <v>87.69</v>
      </c>
      <c r="F24" s="271">
        <f t="shared" si="1"/>
        <v>86.57</v>
      </c>
    </row>
    <row r="25" spans="1:6">
      <c r="A25" s="288" t="s">
        <v>95</v>
      </c>
      <c r="B25" s="286">
        <v>2600</v>
      </c>
      <c r="C25" s="388">
        <v>4774</v>
      </c>
      <c r="D25" s="286">
        <v>2784</v>
      </c>
      <c r="E25" s="287">
        <f t="shared" si="0"/>
        <v>183.62</v>
      </c>
      <c r="F25" s="271">
        <f t="shared" si="1"/>
        <v>171.48</v>
      </c>
    </row>
    <row r="26" spans="1:6">
      <c r="A26" s="288" t="s">
        <v>96</v>
      </c>
      <c r="B26" s="286">
        <v>1200</v>
      </c>
      <c r="C26" s="388">
        <v>2693</v>
      </c>
      <c r="D26" s="286">
        <v>1544</v>
      </c>
      <c r="E26" s="287">
        <f t="shared" si="0"/>
        <v>224.42</v>
      </c>
      <c r="F26" s="271">
        <f t="shared" si="1"/>
        <v>174.42</v>
      </c>
    </row>
    <row r="27" spans="1:6">
      <c r="A27" s="288" t="s">
        <v>97</v>
      </c>
      <c r="B27" s="286">
        <v>20</v>
      </c>
      <c r="C27" s="388">
        <v>870</v>
      </c>
      <c r="D27" s="286">
        <v>25</v>
      </c>
      <c r="E27" s="287">
        <f t="shared" si="0"/>
        <v>4350</v>
      </c>
      <c r="F27" s="271">
        <f t="shared" si="1"/>
        <v>3480</v>
      </c>
    </row>
    <row r="28" spans="1:6">
      <c r="A28" s="288" t="s">
        <v>98</v>
      </c>
      <c r="B28" s="286">
        <v>2000</v>
      </c>
      <c r="C28" s="388">
        <v>4831</v>
      </c>
      <c r="D28" s="286">
        <v>5639</v>
      </c>
      <c r="E28" s="287">
        <f t="shared" si="0"/>
        <v>241.55</v>
      </c>
      <c r="F28" s="271">
        <f t="shared" si="1"/>
        <v>85.67</v>
      </c>
    </row>
    <row r="29" spans="1:6">
      <c r="A29" s="288" t="s">
        <v>29</v>
      </c>
      <c r="B29" s="286"/>
      <c r="C29" s="388">
        <v>2400</v>
      </c>
      <c r="D29" s="286"/>
      <c r="E29" s="287"/>
      <c r="F29" s="271"/>
    </row>
    <row r="30" spans="1:6">
      <c r="A30" s="288" t="s">
        <v>99</v>
      </c>
      <c r="B30" s="286"/>
      <c r="C30" s="388">
        <v>864</v>
      </c>
      <c r="D30" s="286">
        <v>242</v>
      </c>
      <c r="E30" s="287"/>
      <c r="F30" s="271">
        <f t="shared" si="1"/>
        <v>357.02</v>
      </c>
    </row>
    <row r="31" spans="1:6">
      <c r="A31" s="289" t="s">
        <v>43</v>
      </c>
      <c r="B31" s="286">
        <f>B5+B23</f>
        <v>151100</v>
      </c>
      <c r="C31" s="286">
        <f>C5+C23</f>
        <v>125966</v>
      </c>
      <c r="D31" s="286">
        <f>D5+D23</f>
        <v>150956</v>
      </c>
      <c r="E31" s="287">
        <f t="shared" si="0"/>
        <v>83.37</v>
      </c>
      <c r="F31" s="271">
        <f t="shared" si="1"/>
        <v>83.45</v>
      </c>
    </row>
    <row r="32" spans="1:6">
      <c r="A32" s="290" t="s">
        <v>32</v>
      </c>
      <c r="B32" s="286"/>
      <c r="C32" s="388"/>
      <c r="D32" s="286">
        <v>11094</v>
      </c>
      <c r="E32" s="287"/>
      <c r="F32" s="271">
        <f t="shared" si="1"/>
        <v>0</v>
      </c>
    </row>
    <row r="33" spans="1:6">
      <c r="A33" s="290" t="s">
        <v>33</v>
      </c>
      <c r="B33" s="286"/>
      <c r="C33" s="286">
        <f>C34+C39+C42+C43+C38+C41</f>
        <v>263183</v>
      </c>
      <c r="D33" s="286">
        <f>D34+D39+D42+D43+D38</f>
        <v>196455</v>
      </c>
      <c r="E33" s="287"/>
      <c r="F33" s="271">
        <f t="shared" si="1"/>
        <v>133.97</v>
      </c>
    </row>
    <row r="34" spans="1:6">
      <c r="A34" s="291" t="s">
        <v>100</v>
      </c>
      <c r="B34" s="286">
        <f>SUM(B35:B37)</f>
        <v>0</v>
      </c>
      <c r="C34" s="286">
        <f>SUM(C35:C37)</f>
        <v>132148</v>
      </c>
      <c r="D34" s="286">
        <f>SUM(D35:D37)</f>
        <v>27937</v>
      </c>
      <c r="E34" s="287"/>
      <c r="F34" s="271">
        <f t="shared" si="1"/>
        <v>473.02</v>
      </c>
    </row>
    <row r="35" spans="1:6">
      <c r="A35" s="291" t="s">
        <v>101</v>
      </c>
      <c r="B35" s="286"/>
      <c r="C35" s="388">
        <v>8376</v>
      </c>
      <c r="D35" s="286">
        <f>8376</f>
        <v>8376</v>
      </c>
      <c r="E35" s="287"/>
      <c r="F35" s="271">
        <f t="shared" si="1"/>
        <v>100</v>
      </c>
    </row>
    <row r="36" spans="1:6">
      <c r="A36" s="292" t="s">
        <v>102</v>
      </c>
      <c r="B36" s="286"/>
      <c r="C36" s="388">
        <v>101474</v>
      </c>
      <c r="D36" s="286">
        <f>25735-18740</f>
        <v>6995</v>
      </c>
      <c r="E36" s="287"/>
      <c r="F36" s="271">
        <f t="shared" si="1"/>
        <v>1450.66</v>
      </c>
    </row>
    <row r="37" spans="1:6">
      <c r="A37" s="292" t="s">
        <v>103</v>
      </c>
      <c r="B37" s="286"/>
      <c r="C37" s="388">
        <v>22298</v>
      </c>
      <c r="D37" s="286">
        <f>57542-44976</f>
        <v>12566</v>
      </c>
      <c r="E37" s="287"/>
      <c r="F37" s="271">
        <f t="shared" si="1"/>
        <v>177.45</v>
      </c>
    </row>
    <row r="38" spans="1:6">
      <c r="A38" s="293" t="s">
        <v>104</v>
      </c>
      <c r="B38" s="286"/>
      <c r="C38" s="388"/>
      <c r="D38" s="286">
        <v>58337</v>
      </c>
      <c r="E38" s="287"/>
      <c r="F38" s="271">
        <f t="shared" si="1"/>
        <v>0</v>
      </c>
    </row>
    <row r="39" spans="1:6">
      <c r="A39" s="292" t="s">
        <v>905</v>
      </c>
      <c r="B39" s="286"/>
      <c r="C39" s="388">
        <v>38561</v>
      </c>
      <c r="D39" s="286">
        <v>7617</v>
      </c>
      <c r="E39" s="287"/>
      <c r="F39" s="271">
        <f t="shared" si="1"/>
        <v>506.25</v>
      </c>
    </row>
    <row r="40" spans="1:6">
      <c r="A40" s="294" t="s">
        <v>105</v>
      </c>
      <c r="B40" s="286"/>
      <c r="C40" s="388"/>
      <c r="D40" s="286"/>
      <c r="E40" s="287"/>
      <c r="F40" s="271"/>
    </row>
    <row r="41" spans="1:6">
      <c r="A41" s="294" t="s">
        <v>106</v>
      </c>
      <c r="B41" s="286"/>
      <c r="C41" s="388">
        <v>12329</v>
      </c>
      <c r="D41" s="286"/>
      <c r="E41" s="287"/>
      <c r="F41" s="271"/>
    </row>
    <row r="42" spans="1:6">
      <c r="A42" s="292" t="s">
        <v>107</v>
      </c>
      <c r="B42" s="286"/>
      <c r="C42" s="388">
        <v>76134</v>
      </c>
      <c r="D42" s="286">
        <v>76134</v>
      </c>
      <c r="E42" s="287"/>
      <c r="F42" s="271">
        <f t="shared" si="1"/>
        <v>100</v>
      </c>
    </row>
    <row r="43" spans="1:6">
      <c r="A43" s="291" t="s">
        <v>108</v>
      </c>
      <c r="B43" s="286"/>
      <c r="C43" s="388">
        <v>4011</v>
      </c>
      <c r="D43" s="286">
        <v>26430</v>
      </c>
      <c r="E43" s="287"/>
      <c r="F43" s="271">
        <f t="shared" si="1"/>
        <v>15.18</v>
      </c>
    </row>
    <row r="44" spans="1:6">
      <c r="A44" s="289" t="s">
        <v>109</v>
      </c>
      <c r="B44" s="286"/>
      <c r="C44" s="286">
        <f>C31+C32+C33</f>
        <v>389149</v>
      </c>
      <c r="D44" s="286">
        <f>D31+D32+D33</f>
        <v>358505</v>
      </c>
      <c r="E44" s="287"/>
      <c r="F44" s="271">
        <f t="shared" si="1"/>
        <v>108.55</v>
      </c>
    </row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WVB43"/>
  <sheetViews>
    <sheetView showZeros="0" workbookViewId="0">
      <pane xSplit="1" topLeftCell="B1" activePane="topRight" state="frozen"/>
      <selection activeCell="C4" sqref="C4:C5"/>
      <selection pane="topRight" activeCell="C30" sqref="C30"/>
    </sheetView>
  </sheetViews>
  <sheetFormatPr defaultColWidth="9" defaultRowHeight="14.25"/>
  <cols>
    <col min="1" max="1" width="26.375" style="186" customWidth="1"/>
    <col min="2" max="2" width="13.375" style="186" customWidth="1"/>
    <col min="3" max="3" width="13.5" style="186" customWidth="1"/>
    <col min="4" max="4" width="13.375" style="186" hidden="1" customWidth="1"/>
    <col min="5" max="5" width="13.75" style="45" customWidth="1"/>
    <col min="6" max="6" width="14.625" style="45" customWidth="1"/>
    <col min="7" max="244" width="9" style="186"/>
    <col min="245" max="245" width="27.625" style="186" customWidth="1"/>
    <col min="246" max="246" width="11.625" style="186" customWidth="1"/>
    <col min="247" max="247" width="13.25" style="186" customWidth="1"/>
    <col min="248" max="248" width="10.75" style="186" customWidth="1"/>
    <col min="249" max="249" width="12.75" style="186" customWidth="1"/>
    <col min="250" max="250" width="9" style="186" hidden="1" customWidth="1"/>
    <col min="251" max="500" width="9" style="186"/>
    <col min="501" max="501" width="27.625" style="186" customWidth="1"/>
    <col min="502" max="502" width="11.625" style="186" customWidth="1"/>
    <col min="503" max="503" width="13.25" style="186" customWidth="1"/>
    <col min="504" max="504" width="10.75" style="186" customWidth="1"/>
    <col min="505" max="505" width="12.75" style="186" customWidth="1"/>
    <col min="506" max="506" width="9" style="186" hidden="1" customWidth="1"/>
    <col min="507" max="756" width="9" style="186"/>
    <col min="757" max="757" width="27.625" style="186" customWidth="1"/>
    <col min="758" max="758" width="11.625" style="186" customWidth="1"/>
    <col min="759" max="759" width="13.25" style="186" customWidth="1"/>
    <col min="760" max="760" width="10.75" style="186" customWidth="1"/>
    <col min="761" max="761" width="12.75" style="186" customWidth="1"/>
    <col min="762" max="762" width="9" style="186" hidden="1" customWidth="1"/>
    <col min="763" max="1012" width="9" style="186"/>
    <col min="1013" max="1013" width="27.625" style="186" customWidth="1"/>
    <col min="1014" max="1014" width="11.625" style="186" customWidth="1"/>
    <col min="1015" max="1015" width="13.25" style="186" customWidth="1"/>
    <col min="1016" max="1016" width="10.75" style="186" customWidth="1"/>
    <col min="1017" max="1017" width="12.75" style="186" customWidth="1"/>
    <col min="1018" max="1018" width="9" style="186" hidden="1" customWidth="1"/>
    <col min="1019" max="1268" width="9" style="186"/>
    <col min="1269" max="1269" width="27.625" style="186" customWidth="1"/>
    <col min="1270" max="1270" width="11.625" style="186" customWidth="1"/>
    <col min="1271" max="1271" width="13.25" style="186" customWidth="1"/>
    <col min="1272" max="1272" width="10.75" style="186" customWidth="1"/>
    <col min="1273" max="1273" width="12.75" style="186" customWidth="1"/>
    <col min="1274" max="1274" width="9" style="186" hidden="1" customWidth="1"/>
    <col min="1275" max="1524" width="9" style="186"/>
    <col min="1525" max="1525" width="27.625" style="186" customWidth="1"/>
    <col min="1526" max="1526" width="11.625" style="186" customWidth="1"/>
    <col min="1527" max="1527" width="13.25" style="186" customWidth="1"/>
    <col min="1528" max="1528" width="10.75" style="186" customWidth="1"/>
    <col min="1529" max="1529" width="12.75" style="186" customWidth="1"/>
    <col min="1530" max="1530" width="9" style="186" hidden="1" customWidth="1"/>
    <col min="1531" max="1780" width="9" style="186"/>
    <col min="1781" max="1781" width="27.625" style="186" customWidth="1"/>
    <col min="1782" max="1782" width="11.625" style="186" customWidth="1"/>
    <col min="1783" max="1783" width="13.25" style="186" customWidth="1"/>
    <col min="1784" max="1784" width="10.75" style="186" customWidth="1"/>
    <col min="1785" max="1785" width="12.75" style="186" customWidth="1"/>
    <col min="1786" max="1786" width="9" style="186" hidden="1" customWidth="1"/>
    <col min="1787" max="2036" width="9" style="186"/>
    <col min="2037" max="2037" width="27.625" style="186" customWidth="1"/>
    <col min="2038" max="2038" width="11.625" style="186" customWidth="1"/>
    <col min="2039" max="2039" width="13.25" style="186" customWidth="1"/>
    <col min="2040" max="2040" width="10.75" style="186" customWidth="1"/>
    <col min="2041" max="2041" width="12.75" style="186" customWidth="1"/>
    <col min="2042" max="2042" width="9" style="186" hidden="1" customWidth="1"/>
    <col min="2043" max="2292" width="9" style="186"/>
    <col min="2293" max="2293" width="27.625" style="186" customWidth="1"/>
    <col min="2294" max="2294" width="11.625" style="186" customWidth="1"/>
    <col min="2295" max="2295" width="13.25" style="186" customWidth="1"/>
    <col min="2296" max="2296" width="10.75" style="186" customWidth="1"/>
    <col min="2297" max="2297" width="12.75" style="186" customWidth="1"/>
    <col min="2298" max="2298" width="9" style="186" hidden="1" customWidth="1"/>
    <col min="2299" max="2548" width="9" style="186"/>
    <col min="2549" max="2549" width="27.625" style="186" customWidth="1"/>
    <col min="2550" max="2550" width="11.625" style="186" customWidth="1"/>
    <col min="2551" max="2551" width="13.25" style="186" customWidth="1"/>
    <col min="2552" max="2552" width="10.75" style="186" customWidth="1"/>
    <col min="2553" max="2553" width="12.75" style="186" customWidth="1"/>
    <col min="2554" max="2554" width="9" style="186" hidden="1" customWidth="1"/>
    <col min="2555" max="2804" width="9" style="186"/>
    <col min="2805" max="2805" width="27.625" style="186" customWidth="1"/>
    <col min="2806" max="2806" width="11.625" style="186" customWidth="1"/>
    <col min="2807" max="2807" width="13.25" style="186" customWidth="1"/>
    <col min="2808" max="2808" width="10.75" style="186" customWidth="1"/>
    <col min="2809" max="2809" width="12.75" style="186" customWidth="1"/>
    <col min="2810" max="2810" width="9" style="186" hidden="1" customWidth="1"/>
    <col min="2811" max="3060" width="9" style="186"/>
    <col min="3061" max="3061" width="27.625" style="186" customWidth="1"/>
    <col min="3062" max="3062" width="11.625" style="186" customWidth="1"/>
    <col min="3063" max="3063" width="13.25" style="186" customWidth="1"/>
    <col min="3064" max="3064" width="10.75" style="186" customWidth="1"/>
    <col min="3065" max="3065" width="12.75" style="186" customWidth="1"/>
    <col min="3066" max="3066" width="9" style="186" hidden="1" customWidth="1"/>
    <col min="3067" max="3316" width="9" style="186"/>
    <col min="3317" max="3317" width="27.625" style="186" customWidth="1"/>
    <col min="3318" max="3318" width="11.625" style="186" customWidth="1"/>
    <col min="3319" max="3319" width="13.25" style="186" customWidth="1"/>
    <col min="3320" max="3320" width="10.75" style="186" customWidth="1"/>
    <col min="3321" max="3321" width="12.75" style="186" customWidth="1"/>
    <col min="3322" max="3322" width="9" style="186" hidden="1" customWidth="1"/>
    <col min="3323" max="3572" width="9" style="186"/>
    <col min="3573" max="3573" width="27.625" style="186" customWidth="1"/>
    <col min="3574" max="3574" width="11.625" style="186" customWidth="1"/>
    <col min="3575" max="3575" width="13.25" style="186" customWidth="1"/>
    <col min="3576" max="3576" width="10.75" style="186" customWidth="1"/>
    <col min="3577" max="3577" width="12.75" style="186" customWidth="1"/>
    <col min="3578" max="3578" width="9" style="186" hidden="1" customWidth="1"/>
    <col min="3579" max="3828" width="9" style="186"/>
    <col min="3829" max="3829" width="27.625" style="186" customWidth="1"/>
    <col min="3830" max="3830" width="11.625" style="186" customWidth="1"/>
    <col min="3831" max="3831" width="13.25" style="186" customWidth="1"/>
    <col min="3832" max="3832" width="10.75" style="186" customWidth="1"/>
    <col min="3833" max="3833" width="12.75" style="186" customWidth="1"/>
    <col min="3834" max="3834" width="9" style="186" hidden="1" customWidth="1"/>
    <col min="3835" max="4084" width="9" style="186"/>
    <col min="4085" max="4085" width="27.625" style="186" customWidth="1"/>
    <col min="4086" max="4086" width="11.625" style="186" customWidth="1"/>
    <col min="4087" max="4087" width="13.25" style="186" customWidth="1"/>
    <col min="4088" max="4088" width="10.75" style="186" customWidth="1"/>
    <col min="4089" max="4089" width="12.75" style="186" customWidth="1"/>
    <col min="4090" max="4090" width="9" style="186" hidden="1" customWidth="1"/>
    <col min="4091" max="4340" width="9" style="186"/>
    <col min="4341" max="4341" width="27.625" style="186" customWidth="1"/>
    <col min="4342" max="4342" width="11.625" style="186" customWidth="1"/>
    <col min="4343" max="4343" width="13.25" style="186" customWidth="1"/>
    <col min="4344" max="4344" width="10.75" style="186" customWidth="1"/>
    <col min="4345" max="4345" width="12.75" style="186" customWidth="1"/>
    <col min="4346" max="4346" width="9" style="186" hidden="1" customWidth="1"/>
    <col min="4347" max="4596" width="9" style="186"/>
    <col min="4597" max="4597" width="27.625" style="186" customWidth="1"/>
    <col min="4598" max="4598" width="11.625" style="186" customWidth="1"/>
    <col min="4599" max="4599" width="13.25" style="186" customWidth="1"/>
    <col min="4600" max="4600" width="10.75" style="186" customWidth="1"/>
    <col min="4601" max="4601" width="12.75" style="186" customWidth="1"/>
    <col min="4602" max="4602" width="9" style="186" hidden="1" customWidth="1"/>
    <col min="4603" max="4852" width="9" style="186"/>
    <col min="4853" max="4853" width="27.625" style="186" customWidth="1"/>
    <col min="4854" max="4854" width="11.625" style="186" customWidth="1"/>
    <col min="4855" max="4855" width="13.25" style="186" customWidth="1"/>
    <col min="4856" max="4856" width="10.75" style="186" customWidth="1"/>
    <col min="4857" max="4857" width="12.75" style="186" customWidth="1"/>
    <col min="4858" max="4858" width="9" style="186" hidden="1" customWidth="1"/>
    <col min="4859" max="5108" width="9" style="186"/>
    <col min="5109" max="5109" width="27.625" style="186" customWidth="1"/>
    <col min="5110" max="5110" width="11.625" style="186" customWidth="1"/>
    <col min="5111" max="5111" width="13.25" style="186" customWidth="1"/>
    <col min="5112" max="5112" width="10.75" style="186" customWidth="1"/>
    <col min="5113" max="5113" width="12.75" style="186" customWidth="1"/>
    <col min="5114" max="5114" width="9" style="186" hidden="1" customWidth="1"/>
    <col min="5115" max="5364" width="9" style="186"/>
    <col min="5365" max="5365" width="27.625" style="186" customWidth="1"/>
    <col min="5366" max="5366" width="11.625" style="186" customWidth="1"/>
    <col min="5367" max="5367" width="13.25" style="186" customWidth="1"/>
    <col min="5368" max="5368" width="10.75" style="186" customWidth="1"/>
    <col min="5369" max="5369" width="12.75" style="186" customWidth="1"/>
    <col min="5370" max="5370" width="9" style="186" hidden="1" customWidth="1"/>
    <col min="5371" max="5620" width="9" style="186"/>
    <col min="5621" max="5621" width="27.625" style="186" customWidth="1"/>
    <col min="5622" max="5622" width="11.625" style="186" customWidth="1"/>
    <col min="5623" max="5623" width="13.25" style="186" customWidth="1"/>
    <col min="5624" max="5624" width="10.75" style="186" customWidth="1"/>
    <col min="5625" max="5625" width="12.75" style="186" customWidth="1"/>
    <col min="5626" max="5626" width="9" style="186" hidden="1" customWidth="1"/>
    <col min="5627" max="5876" width="9" style="186"/>
    <col min="5877" max="5877" width="27.625" style="186" customWidth="1"/>
    <col min="5878" max="5878" width="11.625" style="186" customWidth="1"/>
    <col min="5879" max="5879" width="13.25" style="186" customWidth="1"/>
    <col min="5880" max="5880" width="10.75" style="186" customWidth="1"/>
    <col min="5881" max="5881" width="12.75" style="186" customWidth="1"/>
    <col min="5882" max="5882" width="9" style="186" hidden="1" customWidth="1"/>
    <col min="5883" max="6132" width="9" style="186"/>
    <col min="6133" max="6133" width="27.625" style="186" customWidth="1"/>
    <col min="6134" max="6134" width="11.625" style="186" customWidth="1"/>
    <col min="6135" max="6135" width="13.25" style="186" customWidth="1"/>
    <col min="6136" max="6136" width="10.75" style="186" customWidth="1"/>
    <col min="6137" max="6137" width="12.75" style="186" customWidth="1"/>
    <col min="6138" max="6138" width="9" style="186" hidden="1" customWidth="1"/>
    <col min="6139" max="6388" width="9" style="186"/>
    <col min="6389" max="6389" width="27.625" style="186" customWidth="1"/>
    <col min="6390" max="6390" width="11.625" style="186" customWidth="1"/>
    <col min="6391" max="6391" width="13.25" style="186" customWidth="1"/>
    <col min="6392" max="6392" width="10.75" style="186" customWidth="1"/>
    <col min="6393" max="6393" width="12.75" style="186" customWidth="1"/>
    <col min="6394" max="6394" width="9" style="186" hidden="1" customWidth="1"/>
    <col min="6395" max="6644" width="9" style="186"/>
    <col min="6645" max="6645" width="27.625" style="186" customWidth="1"/>
    <col min="6646" max="6646" width="11.625" style="186" customWidth="1"/>
    <col min="6647" max="6647" width="13.25" style="186" customWidth="1"/>
    <col min="6648" max="6648" width="10.75" style="186" customWidth="1"/>
    <col min="6649" max="6649" width="12.75" style="186" customWidth="1"/>
    <col min="6650" max="6650" width="9" style="186" hidden="1" customWidth="1"/>
    <col min="6651" max="6900" width="9" style="186"/>
    <col min="6901" max="6901" width="27.625" style="186" customWidth="1"/>
    <col min="6902" max="6902" width="11.625" style="186" customWidth="1"/>
    <col min="6903" max="6903" width="13.25" style="186" customWidth="1"/>
    <col min="6904" max="6904" width="10.75" style="186" customWidth="1"/>
    <col min="6905" max="6905" width="12.75" style="186" customWidth="1"/>
    <col min="6906" max="6906" width="9" style="186" hidden="1" customWidth="1"/>
    <col min="6907" max="7156" width="9" style="186"/>
    <col min="7157" max="7157" width="27.625" style="186" customWidth="1"/>
    <col min="7158" max="7158" width="11.625" style="186" customWidth="1"/>
    <col min="7159" max="7159" width="13.25" style="186" customWidth="1"/>
    <col min="7160" max="7160" width="10.75" style="186" customWidth="1"/>
    <col min="7161" max="7161" width="12.75" style="186" customWidth="1"/>
    <col min="7162" max="7162" width="9" style="186" hidden="1" customWidth="1"/>
    <col min="7163" max="7412" width="9" style="186"/>
    <col min="7413" max="7413" width="27.625" style="186" customWidth="1"/>
    <col min="7414" max="7414" width="11.625" style="186" customWidth="1"/>
    <col min="7415" max="7415" width="13.25" style="186" customWidth="1"/>
    <col min="7416" max="7416" width="10.75" style="186" customWidth="1"/>
    <col min="7417" max="7417" width="12.75" style="186" customWidth="1"/>
    <col min="7418" max="7418" width="9" style="186" hidden="1" customWidth="1"/>
    <col min="7419" max="7668" width="9" style="186"/>
    <col min="7669" max="7669" width="27.625" style="186" customWidth="1"/>
    <col min="7670" max="7670" width="11.625" style="186" customWidth="1"/>
    <col min="7671" max="7671" width="13.25" style="186" customWidth="1"/>
    <col min="7672" max="7672" width="10.75" style="186" customWidth="1"/>
    <col min="7673" max="7673" width="12.75" style="186" customWidth="1"/>
    <col min="7674" max="7674" width="9" style="186" hidden="1" customWidth="1"/>
    <col min="7675" max="7924" width="9" style="186"/>
    <col min="7925" max="7925" width="27.625" style="186" customWidth="1"/>
    <col min="7926" max="7926" width="11.625" style="186" customWidth="1"/>
    <col min="7927" max="7927" width="13.25" style="186" customWidth="1"/>
    <col min="7928" max="7928" width="10.75" style="186" customWidth="1"/>
    <col min="7929" max="7929" width="12.75" style="186" customWidth="1"/>
    <col min="7930" max="7930" width="9" style="186" hidden="1" customWidth="1"/>
    <col min="7931" max="8180" width="9" style="186"/>
    <col min="8181" max="8181" width="27.625" style="186" customWidth="1"/>
    <col min="8182" max="8182" width="11.625" style="186" customWidth="1"/>
    <col min="8183" max="8183" width="13.25" style="186" customWidth="1"/>
    <col min="8184" max="8184" width="10.75" style="186" customWidth="1"/>
    <col min="8185" max="8185" width="12.75" style="186" customWidth="1"/>
    <col min="8186" max="8186" width="9" style="186" hidden="1" customWidth="1"/>
    <col min="8187" max="8436" width="9" style="186"/>
    <col min="8437" max="8437" width="27.625" style="186" customWidth="1"/>
    <col min="8438" max="8438" width="11.625" style="186" customWidth="1"/>
    <col min="8439" max="8439" width="13.25" style="186" customWidth="1"/>
    <col min="8440" max="8440" width="10.75" style="186" customWidth="1"/>
    <col min="8441" max="8441" width="12.75" style="186" customWidth="1"/>
    <col min="8442" max="8442" width="9" style="186" hidden="1" customWidth="1"/>
    <col min="8443" max="8692" width="9" style="186"/>
    <col min="8693" max="8693" width="27.625" style="186" customWidth="1"/>
    <col min="8694" max="8694" width="11.625" style="186" customWidth="1"/>
    <col min="8695" max="8695" width="13.25" style="186" customWidth="1"/>
    <col min="8696" max="8696" width="10.75" style="186" customWidth="1"/>
    <col min="8697" max="8697" width="12.75" style="186" customWidth="1"/>
    <col min="8698" max="8698" width="9" style="186" hidden="1" customWidth="1"/>
    <col min="8699" max="8948" width="9" style="186"/>
    <col min="8949" max="8949" width="27.625" style="186" customWidth="1"/>
    <col min="8950" max="8950" width="11.625" style="186" customWidth="1"/>
    <col min="8951" max="8951" width="13.25" style="186" customWidth="1"/>
    <col min="8952" max="8952" width="10.75" style="186" customWidth="1"/>
    <col min="8953" max="8953" width="12.75" style="186" customWidth="1"/>
    <col min="8954" max="8954" width="9" style="186" hidden="1" customWidth="1"/>
    <col min="8955" max="9204" width="9" style="186"/>
    <col min="9205" max="9205" width="27.625" style="186" customWidth="1"/>
    <col min="9206" max="9206" width="11.625" style="186" customWidth="1"/>
    <col min="9207" max="9207" width="13.25" style="186" customWidth="1"/>
    <col min="9208" max="9208" width="10.75" style="186" customWidth="1"/>
    <col min="9209" max="9209" width="12.75" style="186" customWidth="1"/>
    <col min="9210" max="9210" width="9" style="186" hidden="1" customWidth="1"/>
    <col min="9211" max="9460" width="9" style="186"/>
    <col min="9461" max="9461" width="27.625" style="186" customWidth="1"/>
    <col min="9462" max="9462" width="11.625" style="186" customWidth="1"/>
    <col min="9463" max="9463" width="13.25" style="186" customWidth="1"/>
    <col min="9464" max="9464" width="10.75" style="186" customWidth="1"/>
    <col min="9465" max="9465" width="12.75" style="186" customWidth="1"/>
    <col min="9466" max="9466" width="9" style="186" hidden="1" customWidth="1"/>
    <col min="9467" max="9716" width="9" style="186"/>
    <col min="9717" max="9717" width="27.625" style="186" customWidth="1"/>
    <col min="9718" max="9718" width="11.625" style="186" customWidth="1"/>
    <col min="9719" max="9719" width="13.25" style="186" customWidth="1"/>
    <col min="9720" max="9720" width="10.75" style="186" customWidth="1"/>
    <col min="9721" max="9721" width="12.75" style="186" customWidth="1"/>
    <col min="9722" max="9722" width="9" style="186" hidden="1" customWidth="1"/>
    <col min="9723" max="9972" width="9" style="186"/>
    <col min="9973" max="9973" width="27.625" style="186" customWidth="1"/>
    <col min="9974" max="9974" width="11.625" style="186" customWidth="1"/>
    <col min="9975" max="9975" width="13.25" style="186" customWidth="1"/>
    <col min="9976" max="9976" width="10.75" style="186" customWidth="1"/>
    <col min="9977" max="9977" width="12.75" style="186" customWidth="1"/>
    <col min="9978" max="9978" width="9" style="186" hidden="1" customWidth="1"/>
    <col min="9979" max="10228" width="9" style="186"/>
    <col min="10229" max="10229" width="27.625" style="186" customWidth="1"/>
    <col min="10230" max="10230" width="11.625" style="186" customWidth="1"/>
    <col min="10231" max="10231" width="13.25" style="186" customWidth="1"/>
    <col min="10232" max="10232" width="10.75" style="186" customWidth="1"/>
    <col min="10233" max="10233" width="12.75" style="186" customWidth="1"/>
    <col min="10234" max="10234" width="9" style="186" hidden="1" customWidth="1"/>
    <col min="10235" max="10484" width="9" style="186"/>
    <col min="10485" max="10485" width="27.625" style="186" customWidth="1"/>
    <col min="10486" max="10486" width="11.625" style="186" customWidth="1"/>
    <col min="10487" max="10487" width="13.25" style="186" customWidth="1"/>
    <col min="10488" max="10488" width="10.75" style="186" customWidth="1"/>
    <col min="10489" max="10489" width="12.75" style="186" customWidth="1"/>
    <col min="10490" max="10490" width="9" style="186" hidden="1" customWidth="1"/>
    <col min="10491" max="10740" width="9" style="186"/>
    <col min="10741" max="10741" width="27.625" style="186" customWidth="1"/>
    <col min="10742" max="10742" width="11.625" style="186" customWidth="1"/>
    <col min="10743" max="10743" width="13.25" style="186" customWidth="1"/>
    <col min="10744" max="10744" width="10.75" style="186" customWidth="1"/>
    <col min="10745" max="10745" width="12.75" style="186" customWidth="1"/>
    <col min="10746" max="10746" width="9" style="186" hidden="1" customWidth="1"/>
    <col min="10747" max="10996" width="9" style="186"/>
    <col min="10997" max="10997" width="27.625" style="186" customWidth="1"/>
    <col min="10998" max="10998" width="11.625" style="186" customWidth="1"/>
    <col min="10999" max="10999" width="13.25" style="186" customWidth="1"/>
    <col min="11000" max="11000" width="10.75" style="186" customWidth="1"/>
    <col min="11001" max="11001" width="12.75" style="186" customWidth="1"/>
    <col min="11002" max="11002" width="9" style="186" hidden="1" customWidth="1"/>
    <col min="11003" max="11252" width="9" style="186"/>
    <col min="11253" max="11253" width="27.625" style="186" customWidth="1"/>
    <col min="11254" max="11254" width="11.625" style="186" customWidth="1"/>
    <col min="11255" max="11255" width="13.25" style="186" customWidth="1"/>
    <col min="11256" max="11256" width="10.75" style="186" customWidth="1"/>
    <col min="11257" max="11257" width="12.75" style="186" customWidth="1"/>
    <col min="11258" max="11258" width="9" style="186" hidden="1" customWidth="1"/>
    <col min="11259" max="11508" width="9" style="186"/>
    <col min="11509" max="11509" width="27.625" style="186" customWidth="1"/>
    <col min="11510" max="11510" width="11.625" style="186" customWidth="1"/>
    <col min="11511" max="11511" width="13.25" style="186" customWidth="1"/>
    <col min="11512" max="11512" width="10.75" style="186" customWidth="1"/>
    <col min="11513" max="11513" width="12.75" style="186" customWidth="1"/>
    <col min="11514" max="11514" width="9" style="186" hidden="1" customWidth="1"/>
    <col min="11515" max="11764" width="9" style="186"/>
    <col min="11765" max="11765" width="27.625" style="186" customWidth="1"/>
    <col min="11766" max="11766" width="11.625" style="186" customWidth="1"/>
    <col min="11767" max="11767" width="13.25" style="186" customWidth="1"/>
    <col min="11768" max="11768" width="10.75" style="186" customWidth="1"/>
    <col min="11769" max="11769" width="12.75" style="186" customWidth="1"/>
    <col min="11770" max="11770" width="9" style="186" hidden="1" customWidth="1"/>
    <col min="11771" max="12020" width="9" style="186"/>
    <col min="12021" max="12021" width="27.625" style="186" customWidth="1"/>
    <col min="12022" max="12022" width="11.625" style="186" customWidth="1"/>
    <col min="12023" max="12023" width="13.25" style="186" customWidth="1"/>
    <col min="12024" max="12024" width="10.75" style="186" customWidth="1"/>
    <col min="12025" max="12025" width="12.75" style="186" customWidth="1"/>
    <col min="12026" max="12026" width="9" style="186" hidden="1" customWidth="1"/>
    <col min="12027" max="12276" width="9" style="186"/>
    <col min="12277" max="12277" width="27.625" style="186" customWidth="1"/>
    <col min="12278" max="12278" width="11.625" style="186" customWidth="1"/>
    <col min="12279" max="12279" width="13.25" style="186" customWidth="1"/>
    <col min="12280" max="12280" width="10.75" style="186" customWidth="1"/>
    <col min="12281" max="12281" width="12.75" style="186" customWidth="1"/>
    <col min="12282" max="12282" width="9" style="186" hidden="1" customWidth="1"/>
    <col min="12283" max="12532" width="9" style="186"/>
    <col min="12533" max="12533" width="27.625" style="186" customWidth="1"/>
    <col min="12534" max="12534" width="11.625" style="186" customWidth="1"/>
    <col min="12535" max="12535" width="13.25" style="186" customWidth="1"/>
    <col min="12536" max="12536" width="10.75" style="186" customWidth="1"/>
    <col min="12537" max="12537" width="12.75" style="186" customWidth="1"/>
    <col min="12538" max="12538" width="9" style="186" hidden="1" customWidth="1"/>
    <col min="12539" max="12788" width="9" style="186"/>
    <col min="12789" max="12789" width="27.625" style="186" customWidth="1"/>
    <col min="12790" max="12790" width="11.625" style="186" customWidth="1"/>
    <col min="12791" max="12791" width="13.25" style="186" customWidth="1"/>
    <col min="12792" max="12792" width="10.75" style="186" customWidth="1"/>
    <col min="12793" max="12793" width="12.75" style="186" customWidth="1"/>
    <col min="12794" max="12794" width="9" style="186" hidden="1" customWidth="1"/>
    <col min="12795" max="13044" width="9" style="186"/>
    <col min="13045" max="13045" width="27.625" style="186" customWidth="1"/>
    <col min="13046" max="13046" width="11.625" style="186" customWidth="1"/>
    <col min="13047" max="13047" width="13.25" style="186" customWidth="1"/>
    <col min="13048" max="13048" width="10.75" style="186" customWidth="1"/>
    <col min="13049" max="13049" width="12.75" style="186" customWidth="1"/>
    <col min="13050" max="13050" width="9" style="186" hidden="1" customWidth="1"/>
    <col min="13051" max="13300" width="9" style="186"/>
    <col min="13301" max="13301" width="27.625" style="186" customWidth="1"/>
    <col min="13302" max="13302" width="11.625" style="186" customWidth="1"/>
    <col min="13303" max="13303" width="13.25" style="186" customWidth="1"/>
    <col min="13304" max="13304" width="10.75" style="186" customWidth="1"/>
    <col min="13305" max="13305" width="12.75" style="186" customWidth="1"/>
    <col min="13306" max="13306" width="9" style="186" hidden="1" customWidth="1"/>
    <col min="13307" max="13556" width="9" style="186"/>
    <col min="13557" max="13557" width="27.625" style="186" customWidth="1"/>
    <col min="13558" max="13558" width="11.625" style="186" customWidth="1"/>
    <col min="13559" max="13559" width="13.25" style="186" customWidth="1"/>
    <col min="13560" max="13560" width="10.75" style="186" customWidth="1"/>
    <col min="13561" max="13561" width="12.75" style="186" customWidth="1"/>
    <col min="13562" max="13562" width="9" style="186" hidden="1" customWidth="1"/>
    <col min="13563" max="13812" width="9" style="186"/>
    <col min="13813" max="13813" width="27.625" style="186" customWidth="1"/>
    <col min="13814" max="13814" width="11.625" style="186" customWidth="1"/>
    <col min="13815" max="13815" width="13.25" style="186" customWidth="1"/>
    <col min="13816" max="13816" width="10.75" style="186" customWidth="1"/>
    <col min="13817" max="13817" width="12.75" style="186" customWidth="1"/>
    <col min="13818" max="13818" width="9" style="186" hidden="1" customWidth="1"/>
    <col min="13819" max="14068" width="9" style="186"/>
    <col min="14069" max="14069" width="27.625" style="186" customWidth="1"/>
    <col min="14070" max="14070" width="11.625" style="186" customWidth="1"/>
    <col min="14071" max="14071" width="13.25" style="186" customWidth="1"/>
    <col min="14072" max="14072" width="10.75" style="186" customWidth="1"/>
    <col min="14073" max="14073" width="12.75" style="186" customWidth="1"/>
    <col min="14074" max="14074" width="9" style="186" hidden="1" customWidth="1"/>
    <col min="14075" max="14324" width="9" style="186"/>
    <col min="14325" max="14325" width="27.625" style="186" customWidth="1"/>
    <col min="14326" max="14326" width="11.625" style="186" customWidth="1"/>
    <col min="14327" max="14327" width="13.25" style="186" customWidth="1"/>
    <col min="14328" max="14328" width="10.75" style="186" customWidth="1"/>
    <col min="14329" max="14329" width="12.75" style="186" customWidth="1"/>
    <col min="14330" max="14330" width="9" style="186" hidden="1" customWidth="1"/>
    <col min="14331" max="14580" width="9" style="186"/>
    <col min="14581" max="14581" width="27.625" style="186" customWidth="1"/>
    <col min="14582" max="14582" width="11.625" style="186" customWidth="1"/>
    <col min="14583" max="14583" width="13.25" style="186" customWidth="1"/>
    <col min="14584" max="14584" width="10.75" style="186" customWidth="1"/>
    <col min="14585" max="14585" width="12.75" style="186" customWidth="1"/>
    <col min="14586" max="14586" width="9" style="186" hidden="1" customWidth="1"/>
    <col min="14587" max="14836" width="9" style="186"/>
    <col min="14837" max="14837" width="27.625" style="186" customWidth="1"/>
    <col min="14838" max="14838" width="11.625" style="186" customWidth="1"/>
    <col min="14839" max="14839" width="13.25" style="186" customWidth="1"/>
    <col min="14840" max="14840" width="10.75" style="186" customWidth="1"/>
    <col min="14841" max="14841" width="12.75" style="186" customWidth="1"/>
    <col min="14842" max="14842" width="9" style="186" hidden="1" customWidth="1"/>
    <col min="14843" max="15092" width="9" style="186"/>
    <col min="15093" max="15093" width="27.625" style="186" customWidth="1"/>
    <col min="15094" max="15094" width="11.625" style="186" customWidth="1"/>
    <col min="15095" max="15095" width="13.25" style="186" customWidth="1"/>
    <col min="15096" max="15096" width="10.75" style="186" customWidth="1"/>
    <col min="15097" max="15097" width="12.75" style="186" customWidth="1"/>
    <col min="15098" max="15098" width="9" style="186" hidden="1" customWidth="1"/>
    <col min="15099" max="15348" width="9" style="186"/>
    <col min="15349" max="15349" width="27.625" style="186" customWidth="1"/>
    <col min="15350" max="15350" width="11.625" style="186" customWidth="1"/>
    <col min="15351" max="15351" width="13.25" style="186" customWidth="1"/>
    <col min="15352" max="15352" width="10.75" style="186" customWidth="1"/>
    <col min="15353" max="15353" width="12.75" style="186" customWidth="1"/>
    <col min="15354" max="15354" width="9" style="186" hidden="1" customWidth="1"/>
    <col min="15355" max="15604" width="9" style="186"/>
    <col min="15605" max="15605" width="27.625" style="186" customWidth="1"/>
    <col min="15606" max="15606" width="11.625" style="186" customWidth="1"/>
    <col min="15607" max="15607" width="13.25" style="186" customWidth="1"/>
    <col min="15608" max="15608" width="10.75" style="186" customWidth="1"/>
    <col min="15609" max="15609" width="12.75" style="186" customWidth="1"/>
    <col min="15610" max="15610" width="9" style="186" hidden="1" customWidth="1"/>
    <col min="15611" max="15860" width="9" style="186"/>
    <col min="15861" max="15861" width="27.625" style="186" customWidth="1"/>
    <col min="15862" max="15862" width="11.625" style="186" customWidth="1"/>
    <col min="15863" max="15863" width="13.25" style="186" customWidth="1"/>
    <col min="15864" max="15864" width="10.75" style="186" customWidth="1"/>
    <col min="15865" max="15865" width="12.75" style="186" customWidth="1"/>
    <col min="15866" max="15866" width="9" style="186" hidden="1" customWidth="1"/>
    <col min="15867" max="16116" width="9" style="186"/>
    <col min="16117" max="16117" width="27.625" style="186" customWidth="1"/>
    <col min="16118" max="16118" width="11.625" style="186" customWidth="1"/>
    <col min="16119" max="16119" width="13.25" style="186" customWidth="1"/>
    <col min="16120" max="16120" width="10.75" style="186" customWidth="1"/>
    <col min="16121" max="16121" width="12.75" style="186" customWidth="1"/>
    <col min="16122" max="16122" width="9" style="186" hidden="1" customWidth="1"/>
    <col min="16123" max="16373" width="9" style="186"/>
    <col min="16374" max="16374" width="9" style="186" customWidth="1"/>
    <col min="16375" max="16384" width="9" style="186"/>
  </cols>
  <sheetData>
    <row r="2" spans="1:6" ht="22.5" customHeight="1">
      <c r="A2" s="450" t="s">
        <v>1034</v>
      </c>
      <c r="B2" s="450"/>
      <c r="C2" s="450"/>
      <c r="D2" s="450"/>
      <c r="E2" s="451"/>
      <c r="F2" s="451"/>
    </row>
    <row r="3" spans="1:6" ht="15.95" customHeight="1">
      <c r="A3" s="187"/>
      <c r="F3" s="188" t="s">
        <v>0</v>
      </c>
    </row>
    <row r="4" spans="1:6" ht="45" customHeight="1">
      <c r="A4" s="296" t="s">
        <v>1</v>
      </c>
      <c r="B4" s="241" t="s">
        <v>76</v>
      </c>
      <c r="C4" s="389" t="s">
        <v>1033</v>
      </c>
      <c r="D4" s="392" t="s">
        <v>1032</v>
      </c>
      <c r="E4" s="301" t="s">
        <v>4</v>
      </c>
      <c r="F4" s="301" t="s">
        <v>5</v>
      </c>
    </row>
    <row r="5" spans="1:6" ht="15.95" customHeight="1">
      <c r="A5" s="267" t="s">
        <v>44</v>
      </c>
      <c r="B5" s="362">
        <v>25339</v>
      </c>
      <c r="C5" s="395">
        <v>24164</v>
      </c>
      <c r="D5" s="243">
        <v>22627</v>
      </c>
      <c r="E5" s="268">
        <f>C5/B5*100</f>
        <v>95.36</v>
      </c>
      <c r="F5" s="268">
        <f>C5/D5*100</f>
        <v>106.79</v>
      </c>
    </row>
    <row r="6" spans="1:6" ht="15" customHeight="1">
      <c r="A6" s="267" t="s">
        <v>45</v>
      </c>
      <c r="B6" s="362">
        <v>0</v>
      </c>
      <c r="C6" s="395"/>
      <c r="D6" s="243"/>
      <c r="E6" s="268"/>
      <c r="F6" s="268"/>
    </row>
    <row r="7" spans="1:6">
      <c r="A7" s="267" t="s">
        <v>46</v>
      </c>
      <c r="B7" s="362">
        <v>402</v>
      </c>
      <c r="C7" s="395">
        <v>414</v>
      </c>
      <c r="D7" s="243">
        <v>424</v>
      </c>
      <c r="E7" s="268">
        <f t="shared" ref="E7:E31" si="0">C7/B7*100</f>
        <v>102.99</v>
      </c>
      <c r="F7" s="268">
        <f t="shared" ref="F7:F43" si="1">C7/D7*100</f>
        <v>97.64</v>
      </c>
    </row>
    <row r="8" spans="1:6">
      <c r="A8" s="267" t="s">
        <v>47</v>
      </c>
      <c r="B8" s="362">
        <v>6771</v>
      </c>
      <c r="C8" s="395">
        <v>8316</v>
      </c>
      <c r="D8" s="243">
        <v>8104</v>
      </c>
      <c r="E8" s="268">
        <f t="shared" si="0"/>
        <v>122.82</v>
      </c>
      <c r="F8" s="268">
        <f t="shared" si="1"/>
        <v>102.62</v>
      </c>
    </row>
    <row r="9" spans="1:6">
      <c r="A9" s="267" t="s">
        <v>48</v>
      </c>
      <c r="B9" s="362">
        <v>50417</v>
      </c>
      <c r="C9" s="395">
        <v>70614</v>
      </c>
      <c r="D9" s="243">
        <v>64454</v>
      </c>
      <c r="E9" s="268">
        <f t="shared" si="0"/>
        <v>140.06</v>
      </c>
      <c r="F9" s="268">
        <f t="shared" si="1"/>
        <v>109.56</v>
      </c>
    </row>
    <row r="10" spans="1:6">
      <c r="A10" s="267" t="s">
        <v>49</v>
      </c>
      <c r="B10" s="362">
        <v>3595</v>
      </c>
      <c r="C10" s="395">
        <v>2433</v>
      </c>
      <c r="D10" s="243">
        <v>3529</v>
      </c>
      <c r="E10" s="268">
        <f t="shared" si="0"/>
        <v>67.680000000000007</v>
      </c>
      <c r="F10" s="268">
        <f t="shared" si="1"/>
        <v>68.94</v>
      </c>
    </row>
    <row r="11" spans="1:6">
      <c r="A11" s="267" t="s">
        <v>50</v>
      </c>
      <c r="B11" s="362">
        <v>3755</v>
      </c>
      <c r="C11" s="395">
        <v>3912</v>
      </c>
      <c r="D11" s="243">
        <v>3634</v>
      </c>
      <c r="E11" s="268">
        <f t="shared" si="0"/>
        <v>104.18</v>
      </c>
      <c r="F11" s="268">
        <f t="shared" si="1"/>
        <v>107.65</v>
      </c>
    </row>
    <row r="12" spans="1:6">
      <c r="A12" s="267" t="s">
        <v>51</v>
      </c>
      <c r="B12" s="362">
        <v>29273</v>
      </c>
      <c r="C12" s="395">
        <v>42060</v>
      </c>
      <c r="D12" s="243">
        <v>30454</v>
      </c>
      <c r="E12" s="268">
        <f t="shared" si="0"/>
        <v>143.68</v>
      </c>
      <c r="F12" s="268">
        <f t="shared" si="1"/>
        <v>138.11000000000001</v>
      </c>
    </row>
    <row r="13" spans="1:6">
      <c r="A13" s="267" t="s">
        <v>52</v>
      </c>
      <c r="B13" s="362">
        <v>30995</v>
      </c>
      <c r="C13" s="395">
        <v>38654</v>
      </c>
      <c r="D13" s="243">
        <v>31210</v>
      </c>
      <c r="E13" s="268">
        <f t="shared" si="0"/>
        <v>124.71</v>
      </c>
      <c r="F13" s="268">
        <f t="shared" si="1"/>
        <v>123.85</v>
      </c>
    </row>
    <row r="14" spans="1:6">
      <c r="A14" s="267" t="s">
        <v>53</v>
      </c>
      <c r="B14" s="362">
        <v>1</v>
      </c>
      <c r="C14" s="395">
        <v>5079</v>
      </c>
      <c r="D14" s="243">
        <v>2919</v>
      </c>
      <c r="E14" s="268">
        <f t="shared" si="0"/>
        <v>507900</v>
      </c>
      <c r="F14" s="268">
        <f t="shared" si="1"/>
        <v>174</v>
      </c>
    </row>
    <row r="15" spans="1:6">
      <c r="A15" s="267" t="s">
        <v>54</v>
      </c>
      <c r="B15" s="362">
        <v>27838</v>
      </c>
      <c r="C15" s="395">
        <v>28593</v>
      </c>
      <c r="D15" s="243">
        <v>15300</v>
      </c>
      <c r="E15" s="268">
        <f t="shared" si="0"/>
        <v>102.71</v>
      </c>
      <c r="F15" s="268">
        <f t="shared" si="1"/>
        <v>186.88</v>
      </c>
    </row>
    <row r="16" spans="1:6">
      <c r="A16" s="267" t="s">
        <v>55</v>
      </c>
      <c r="B16" s="362">
        <v>1806</v>
      </c>
      <c r="C16" s="395">
        <v>2734</v>
      </c>
      <c r="D16" s="243">
        <v>3305</v>
      </c>
      <c r="E16" s="268">
        <f t="shared" si="0"/>
        <v>151.38</v>
      </c>
      <c r="F16" s="268">
        <f t="shared" si="1"/>
        <v>82.72</v>
      </c>
    </row>
    <row r="17" spans="1:6">
      <c r="A17" s="267" t="s">
        <v>56</v>
      </c>
      <c r="B17" s="362">
        <v>520</v>
      </c>
      <c r="C17" s="395">
        <v>3423</v>
      </c>
      <c r="D17" s="243">
        <v>7389</v>
      </c>
      <c r="E17" s="268">
        <f t="shared" si="0"/>
        <v>658.27</v>
      </c>
      <c r="F17" s="268">
        <f t="shared" si="1"/>
        <v>46.33</v>
      </c>
    </row>
    <row r="18" spans="1:6">
      <c r="A18" s="267" t="s">
        <v>57</v>
      </c>
      <c r="B18" s="362">
        <v>1050</v>
      </c>
      <c r="C18" s="395">
        <v>3446</v>
      </c>
      <c r="D18" s="243">
        <v>2729</v>
      </c>
      <c r="E18" s="268">
        <f t="shared" si="0"/>
        <v>328.19</v>
      </c>
      <c r="F18" s="268">
        <f t="shared" si="1"/>
        <v>126.27</v>
      </c>
    </row>
    <row r="19" spans="1:6">
      <c r="A19" s="267" t="s">
        <v>58</v>
      </c>
      <c r="B19" s="362">
        <v>382</v>
      </c>
      <c r="C19" s="395">
        <v>4692</v>
      </c>
      <c r="D19" s="243">
        <v>3254</v>
      </c>
      <c r="E19" s="268">
        <f t="shared" si="0"/>
        <v>1228.27</v>
      </c>
      <c r="F19" s="268">
        <f t="shared" si="1"/>
        <v>144.19</v>
      </c>
    </row>
    <row r="20" spans="1:6">
      <c r="A20" s="267" t="s">
        <v>59</v>
      </c>
      <c r="B20" s="362"/>
      <c r="C20" s="395">
        <v>107</v>
      </c>
      <c r="D20" s="243">
        <v>50</v>
      </c>
      <c r="E20" s="268"/>
      <c r="F20" s="268">
        <f t="shared" si="1"/>
        <v>214</v>
      </c>
    </row>
    <row r="21" spans="1:6">
      <c r="A21" s="267" t="s">
        <v>60</v>
      </c>
      <c r="B21" s="362"/>
      <c r="C21" s="395"/>
      <c r="D21" s="243">
        <v>1410</v>
      </c>
      <c r="E21" s="268"/>
      <c r="F21" s="268">
        <f t="shared" si="1"/>
        <v>0</v>
      </c>
    </row>
    <row r="22" spans="1:6">
      <c r="A22" s="267" t="s">
        <v>910</v>
      </c>
      <c r="B22" s="362">
        <v>1250</v>
      </c>
      <c r="C22" s="395">
        <v>1017</v>
      </c>
      <c r="D22" s="243">
        <v>540</v>
      </c>
      <c r="E22" s="268">
        <f t="shared" si="0"/>
        <v>81.36</v>
      </c>
      <c r="F22" s="268">
        <f t="shared" si="1"/>
        <v>188.33</v>
      </c>
    </row>
    <row r="23" spans="1:6">
      <c r="A23" s="267" t="s">
        <v>61</v>
      </c>
      <c r="B23" s="362">
        <v>13421</v>
      </c>
      <c r="C23" s="395">
        <v>12419</v>
      </c>
      <c r="D23" s="243">
        <v>9784</v>
      </c>
      <c r="E23" s="268">
        <f t="shared" si="0"/>
        <v>92.53</v>
      </c>
      <c r="F23" s="268">
        <f t="shared" si="1"/>
        <v>126.93</v>
      </c>
    </row>
    <row r="24" spans="1:6">
      <c r="A24" s="267" t="s">
        <v>62</v>
      </c>
      <c r="B24" s="362"/>
      <c r="C24" s="395"/>
      <c r="D24" s="243"/>
      <c r="E24" s="268"/>
      <c r="F24" s="268"/>
    </row>
    <row r="25" spans="1:6">
      <c r="A25" s="360" t="s">
        <v>911</v>
      </c>
      <c r="B25" s="362">
        <v>1716</v>
      </c>
      <c r="C25" s="395">
        <v>1615</v>
      </c>
      <c r="D25" s="361">
        <v>1652</v>
      </c>
      <c r="E25" s="268">
        <f t="shared" si="0"/>
        <v>94.11</v>
      </c>
      <c r="F25" s="268">
        <f t="shared" si="1"/>
        <v>97.76</v>
      </c>
    </row>
    <row r="26" spans="1:6">
      <c r="A26" s="267" t="s">
        <v>912</v>
      </c>
      <c r="B26" s="362">
        <v>2142</v>
      </c>
      <c r="C26" s="395"/>
      <c r="D26" s="243"/>
      <c r="E26" s="268">
        <f t="shared" si="0"/>
        <v>0</v>
      </c>
      <c r="F26" s="268"/>
    </row>
    <row r="27" spans="1:6">
      <c r="A27" s="267" t="s">
        <v>913</v>
      </c>
      <c r="B27" s="362">
        <v>6564</v>
      </c>
      <c r="C27" s="395">
        <v>5542</v>
      </c>
      <c r="D27" s="243">
        <v>8131</v>
      </c>
      <c r="E27" s="268">
        <f t="shared" si="0"/>
        <v>84.43</v>
      </c>
      <c r="F27" s="268">
        <f t="shared" si="1"/>
        <v>68.16</v>
      </c>
    </row>
    <row r="28" spans="1:6">
      <c r="A28" s="267" t="s">
        <v>914</v>
      </c>
      <c r="B28" s="362">
        <v>2914</v>
      </c>
      <c r="C28" s="395">
        <v>2462</v>
      </c>
      <c r="D28" s="243">
        <v>2101</v>
      </c>
      <c r="E28" s="268">
        <f t="shared" si="0"/>
        <v>84.49</v>
      </c>
      <c r="F28" s="268">
        <f t="shared" si="1"/>
        <v>117.18</v>
      </c>
    </row>
    <row r="29" spans="1:6">
      <c r="A29" s="267" t="s">
        <v>915</v>
      </c>
      <c r="B29" s="362">
        <v>100</v>
      </c>
      <c r="C29" s="395">
        <v>14</v>
      </c>
      <c r="D29" s="243">
        <v>12</v>
      </c>
      <c r="E29" s="268">
        <f t="shared" si="0"/>
        <v>14</v>
      </c>
      <c r="F29" s="268">
        <f t="shared" si="1"/>
        <v>116.67</v>
      </c>
    </row>
    <row r="30" spans="1:6" s="184" customFormat="1">
      <c r="A30" s="297" t="s">
        <v>63</v>
      </c>
      <c r="B30" s="248">
        <f>SUM(B5:B29)</f>
        <v>210251</v>
      </c>
      <c r="C30" s="248">
        <f>SUM(C5:C29)</f>
        <v>261710</v>
      </c>
      <c r="D30" s="394">
        <f>SUM(D5:D29)</f>
        <v>223012</v>
      </c>
      <c r="E30" s="268">
        <f t="shared" si="0"/>
        <v>124.48</v>
      </c>
      <c r="F30" s="268">
        <f t="shared" si="1"/>
        <v>117.35</v>
      </c>
    </row>
    <row r="31" spans="1:6" s="184" customFormat="1">
      <c r="A31" s="298" t="s">
        <v>64</v>
      </c>
      <c r="B31" s="244">
        <v>4626</v>
      </c>
      <c r="C31" s="391">
        <v>4311</v>
      </c>
      <c r="D31" s="244">
        <v>860</v>
      </c>
      <c r="E31" s="268">
        <f t="shared" si="0"/>
        <v>93.19</v>
      </c>
      <c r="F31" s="268">
        <f t="shared" si="1"/>
        <v>501.28</v>
      </c>
    </row>
    <row r="32" spans="1:6" s="184" customFormat="1">
      <c r="A32" s="298" t="s">
        <v>65</v>
      </c>
      <c r="B32" s="244">
        <f>SUM(B33:B42)</f>
        <v>0</v>
      </c>
      <c r="C32" s="244">
        <f>SUM(C33:C42)</f>
        <v>124789</v>
      </c>
      <c r="D32" s="244">
        <f>SUM(D33:D42)</f>
        <v>85071</v>
      </c>
      <c r="E32" s="268"/>
      <c r="F32" s="268">
        <f t="shared" si="1"/>
        <v>146.69</v>
      </c>
    </row>
    <row r="33" spans="1:6">
      <c r="A33" s="267" t="s">
        <v>110</v>
      </c>
      <c r="B33" s="243"/>
      <c r="C33" s="390"/>
      <c r="D33" s="243"/>
      <c r="E33" s="268"/>
      <c r="F33" s="268"/>
    </row>
    <row r="34" spans="1:6" s="185" customFormat="1">
      <c r="A34" s="299" t="s">
        <v>66</v>
      </c>
      <c r="B34" s="300"/>
      <c r="C34" s="390">
        <v>35859</v>
      </c>
      <c r="D34" s="300">
        <v>44465</v>
      </c>
      <c r="E34" s="268"/>
      <c r="F34" s="268">
        <f t="shared" si="1"/>
        <v>80.650000000000006</v>
      </c>
    </row>
    <row r="35" spans="1:6" s="185" customFormat="1">
      <c r="A35" s="299" t="s">
        <v>111</v>
      </c>
      <c r="B35" s="300"/>
      <c r="C35" s="396"/>
      <c r="D35" s="300"/>
      <c r="E35" s="268"/>
      <c r="F35" s="268"/>
    </row>
    <row r="36" spans="1:6" s="185" customFormat="1">
      <c r="A36" s="299" t="s">
        <v>67</v>
      </c>
      <c r="B36" s="300"/>
      <c r="C36" s="396"/>
      <c r="D36" s="300"/>
      <c r="E36" s="268"/>
      <c r="F36" s="268"/>
    </row>
    <row r="37" spans="1:6" s="185" customFormat="1">
      <c r="A37" s="299" t="s">
        <v>69</v>
      </c>
      <c r="B37" s="300"/>
      <c r="C37" s="396"/>
      <c r="D37" s="300"/>
      <c r="E37" s="268"/>
      <c r="F37" s="268"/>
    </row>
    <row r="38" spans="1:6" s="185" customFormat="1">
      <c r="A38" s="299" t="s">
        <v>71</v>
      </c>
      <c r="B38" s="300"/>
      <c r="C38" s="396">
        <v>809</v>
      </c>
      <c r="D38" s="300"/>
      <c r="E38" s="268"/>
      <c r="F38" s="268"/>
    </row>
    <row r="39" spans="1:6" s="185" customFormat="1">
      <c r="A39" s="299" t="s">
        <v>70</v>
      </c>
      <c r="B39" s="300"/>
      <c r="C39" s="390">
        <f>40536-18686</f>
        <v>21850</v>
      </c>
      <c r="D39" s="300">
        <v>2045</v>
      </c>
      <c r="E39" s="268"/>
      <c r="F39" s="268">
        <f t="shared" si="1"/>
        <v>1068.46</v>
      </c>
    </row>
    <row r="40" spans="1:6" s="185" customFormat="1">
      <c r="A40" s="299" t="s">
        <v>68</v>
      </c>
      <c r="B40" s="300"/>
      <c r="C40" s="390"/>
      <c r="D40" s="300"/>
      <c r="E40" s="268"/>
      <c r="F40" s="268"/>
    </row>
    <row r="41" spans="1:6" s="185" customFormat="1">
      <c r="A41" s="299" t="s">
        <v>72</v>
      </c>
      <c r="B41" s="300"/>
      <c r="C41" s="396"/>
      <c r="D41" s="300"/>
      <c r="E41" s="268"/>
      <c r="F41" s="268"/>
    </row>
    <row r="42" spans="1:6">
      <c r="A42" s="267" t="s">
        <v>73</v>
      </c>
      <c r="B42" s="243"/>
      <c r="C42" s="390">
        <f>71483-5212</f>
        <v>66271</v>
      </c>
      <c r="D42" s="243">
        <v>38561</v>
      </c>
      <c r="E42" s="268"/>
      <c r="F42" s="268">
        <f t="shared" si="1"/>
        <v>171.86</v>
      </c>
    </row>
    <row r="43" spans="1:6" s="184" customFormat="1">
      <c r="A43" s="297" t="s">
        <v>74</v>
      </c>
      <c r="B43" s="244">
        <f>B30+B31+B32</f>
        <v>214877</v>
      </c>
      <c r="C43" s="244">
        <f>C30+C31+C32</f>
        <v>390810</v>
      </c>
      <c r="D43" s="244">
        <f>D30+D31+D32</f>
        <v>308943</v>
      </c>
      <c r="E43" s="268"/>
      <c r="F43" s="268">
        <f t="shared" si="1"/>
        <v>126.5</v>
      </c>
    </row>
  </sheetData>
  <mergeCells count="1">
    <mergeCell ref="A2:F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4" orientation="portrait" r:id="rId1"/>
  <headerFooter>
    <oddFooter>&amp;C第 &amp;P-1 页，共 &amp;N-1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558"/>
  <sheetViews>
    <sheetView workbookViewId="0">
      <pane xSplit="1" topLeftCell="B1" activePane="topRight" state="frozen"/>
      <selection activeCell="C4" sqref="C4:C5"/>
      <selection pane="topRight" activeCell="E1" sqref="E1:F1048576"/>
    </sheetView>
  </sheetViews>
  <sheetFormatPr defaultColWidth="9" defaultRowHeight="14.25"/>
  <cols>
    <col min="1" max="1" width="32.625" style="180" customWidth="1"/>
    <col min="2" max="2" width="13.625" style="180" customWidth="1"/>
    <col min="3" max="3" width="12.125" style="180" customWidth="1"/>
    <col min="4" max="4" width="10.875" style="181" customWidth="1"/>
    <col min="5" max="5" width="0" hidden="1" customWidth="1"/>
    <col min="6" max="6" width="10.5" style="181" hidden="1" customWidth="1"/>
  </cols>
  <sheetData>
    <row r="1" spans="1:6">
      <c r="A1" s="8"/>
      <c r="B1" s="8"/>
      <c r="C1" s="166"/>
    </row>
    <row r="2" spans="1:6" ht="18.75">
      <c r="A2" s="454" t="s">
        <v>1036</v>
      </c>
      <c r="B2" s="454"/>
      <c r="C2" s="454"/>
      <c r="D2" s="455"/>
    </row>
    <row r="3" spans="1:6">
      <c r="A3" s="182"/>
      <c r="B3" s="182"/>
      <c r="C3" s="182"/>
      <c r="D3" s="183" t="s">
        <v>0</v>
      </c>
    </row>
    <row r="4" spans="1:6" ht="40.5">
      <c r="A4" s="279" t="s">
        <v>112</v>
      </c>
      <c r="B4" s="397" t="s">
        <v>3</v>
      </c>
      <c r="C4" s="279" t="s">
        <v>1059</v>
      </c>
      <c r="D4" s="269" t="s">
        <v>78</v>
      </c>
      <c r="E4" s="439" t="s">
        <v>1112</v>
      </c>
    </row>
    <row r="5" spans="1:6">
      <c r="A5" s="270" t="s">
        <v>113</v>
      </c>
      <c r="B5" s="403">
        <f>B6+B15+B23+B31+B38+B45+B51+B54+B61+B65+B70+B75+B77+B80+B85+B88+B90+B95+B99+B104+B108+B114+B116+B120+B128</f>
        <v>24164</v>
      </c>
      <c r="C5" s="403">
        <f>C6+C15+C23+C31+C38+C45+C51+C54+C61+C65+C70+C75+C77+C80+C85+C88+C90+C95+C99+C104+C108+C114+C116+C120+C128</f>
        <v>22627</v>
      </c>
      <c r="D5" s="271">
        <f>B5/C5*100</f>
        <v>106.79</v>
      </c>
      <c r="E5">
        <f>B5-C5</f>
        <v>1537</v>
      </c>
      <c r="F5" s="181">
        <f t="shared" ref="F5:F68" si="0">E5/C5*100</f>
        <v>6.79</v>
      </c>
    </row>
    <row r="6" spans="1:6">
      <c r="A6" s="270" t="s">
        <v>114</v>
      </c>
      <c r="B6" s="234">
        <f>SUM(B7:B14)</f>
        <v>518</v>
      </c>
      <c r="C6" s="280">
        <v>606</v>
      </c>
      <c r="D6" s="271">
        <f t="shared" ref="D6:D69" si="1">B6/C6*100</f>
        <v>85.48</v>
      </c>
      <c r="E6">
        <f t="shared" ref="E6:E69" si="2">B6-C6</f>
        <v>-88</v>
      </c>
      <c r="F6" s="181">
        <f t="shared" si="0"/>
        <v>-14.52</v>
      </c>
    </row>
    <row r="7" spans="1:6">
      <c r="A7" s="270" t="s">
        <v>115</v>
      </c>
      <c r="B7" s="400">
        <v>417</v>
      </c>
      <c r="C7" s="280">
        <v>473</v>
      </c>
      <c r="D7" s="271">
        <f t="shared" si="1"/>
        <v>88.16</v>
      </c>
      <c r="E7">
        <f t="shared" si="2"/>
        <v>-56</v>
      </c>
      <c r="F7" s="181">
        <f t="shared" si="0"/>
        <v>-11.84</v>
      </c>
    </row>
    <row r="8" spans="1:6">
      <c r="A8" s="270" t="s">
        <v>116</v>
      </c>
      <c r="B8" s="400">
        <v>31</v>
      </c>
      <c r="C8" s="280">
        <v>42</v>
      </c>
      <c r="D8" s="271">
        <f t="shared" si="1"/>
        <v>73.81</v>
      </c>
      <c r="E8">
        <f t="shared" si="2"/>
        <v>-11</v>
      </c>
      <c r="F8" s="181">
        <f t="shared" si="0"/>
        <v>-26.19</v>
      </c>
    </row>
    <row r="9" spans="1:6">
      <c r="A9" s="270" t="s">
        <v>117</v>
      </c>
      <c r="B9" s="398"/>
      <c r="C9" s="280">
        <v>1</v>
      </c>
      <c r="D9" s="271">
        <f t="shared" si="1"/>
        <v>0</v>
      </c>
      <c r="E9">
        <f t="shared" si="2"/>
        <v>-1</v>
      </c>
      <c r="F9" s="181">
        <f t="shared" si="0"/>
        <v>-100</v>
      </c>
    </row>
    <row r="10" spans="1:6">
      <c r="A10" s="270" t="s">
        <v>118</v>
      </c>
      <c r="B10" s="400">
        <v>1</v>
      </c>
      <c r="C10" s="280">
        <v>6</v>
      </c>
      <c r="D10" s="271">
        <f t="shared" si="1"/>
        <v>16.670000000000002</v>
      </c>
      <c r="E10">
        <f t="shared" si="2"/>
        <v>-5</v>
      </c>
      <c r="F10" s="181">
        <f t="shared" si="0"/>
        <v>-83.33</v>
      </c>
    </row>
    <row r="11" spans="1:6">
      <c r="A11" s="270" t="s">
        <v>119</v>
      </c>
      <c r="B11" s="400">
        <v>35</v>
      </c>
      <c r="C11" s="280">
        <v>52</v>
      </c>
      <c r="D11" s="271">
        <f t="shared" si="1"/>
        <v>67.31</v>
      </c>
      <c r="E11">
        <f t="shared" si="2"/>
        <v>-17</v>
      </c>
      <c r="F11" s="181">
        <f t="shared" si="0"/>
        <v>-32.69</v>
      </c>
    </row>
    <row r="12" spans="1:6">
      <c r="A12" s="270" t="s">
        <v>120</v>
      </c>
      <c r="B12" s="400">
        <v>1</v>
      </c>
      <c r="C12" s="280">
        <v>0</v>
      </c>
      <c r="D12" s="271"/>
      <c r="E12">
        <f t="shared" si="2"/>
        <v>1</v>
      </c>
      <c r="F12" s="181" t="e">
        <f t="shared" si="0"/>
        <v>#DIV/0!</v>
      </c>
    </row>
    <row r="13" spans="1:6">
      <c r="A13" s="270" t="s">
        <v>121</v>
      </c>
      <c r="B13" s="400">
        <v>33</v>
      </c>
      <c r="C13" s="280">
        <v>32</v>
      </c>
      <c r="D13" s="271">
        <f t="shared" si="1"/>
        <v>103.13</v>
      </c>
      <c r="E13">
        <f t="shared" si="2"/>
        <v>1</v>
      </c>
      <c r="F13" s="181">
        <f t="shared" si="0"/>
        <v>3.13</v>
      </c>
    </row>
    <row r="14" spans="1:6">
      <c r="A14" s="247" t="s">
        <v>122</v>
      </c>
      <c r="B14" s="400"/>
      <c r="C14" s="280">
        <v>0</v>
      </c>
      <c r="D14" s="271"/>
      <c r="E14">
        <f t="shared" si="2"/>
        <v>0</v>
      </c>
      <c r="F14" s="181" t="e">
        <f t="shared" si="0"/>
        <v>#DIV/0!</v>
      </c>
    </row>
    <row r="15" spans="1:6">
      <c r="A15" s="270" t="s">
        <v>123</v>
      </c>
      <c r="B15" s="234">
        <f>SUM(B16:B22)</f>
        <v>471</v>
      </c>
      <c r="C15" s="280">
        <v>514</v>
      </c>
      <c r="D15" s="271">
        <f t="shared" si="1"/>
        <v>91.63</v>
      </c>
      <c r="E15">
        <f t="shared" si="2"/>
        <v>-43</v>
      </c>
      <c r="F15" s="181">
        <f t="shared" si="0"/>
        <v>-8.3699999999999992</v>
      </c>
    </row>
    <row r="16" spans="1:6">
      <c r="A16" s="270" t="s">
        <v>124</v>
      </c>
      <c r="B16" s="400">
        <v>377</v>
      </c>
      <c r="C16" s="280">
        <v>423</v>
      </c>
      <c r="D16" s="271">
        <f t="shared" si="1"/>
        <v>89.13</v>
      </c>
      <c r="E16">
        <f t="shared" si="2"/>
        <v>-46</v>
      </c>
      <c r="F16" s="181">
        <f t="shared" si="0"/>
        <v>-10.87</v>
      </c>
    </row>
    <row r="17" spans="1:6">
      <c r="A17" s="270" t="s">
        <v>132</v>
      </c>
      <c r="B17" s="400"/>
      <c r="C17" s="280">
        <v>0</v>
      </c>
      <c r="D17" s="271"/>
      <c r="E17">
        <f t="shared" si="2"/>
        <v>0</v>
      </c>
      <c r="F17" s="181" t="e">
        <f t="shared" si="0"/>
        <v>#DIV/0!</v>
      </c>
    </row>
    <row r="18" spans="1:6">
      <c r="A18" s="270" t="s">
        <v>125</v>
      </c>
      <c r="B18" s="400">
        <v>21</v>
      </c>
      <c r="C18" s="280">
        <v>24</v>
      </c>
      <c r="D18" s="271">
        <f t="shared" si="1"/>
        <v>87.5</v>
      </c>
      <c r="E18">
        <f t="shared" si="2"/>
        <v>-3</v>
      </c>
      <c r="F18" s="181">
        <f t="shared" si="0"/>
        <v>-12.5</v>
      </c>
    </row>
    <row r="19" spans="1:6">
      <c r="A19" s="272" t="s">
        <v>126</v>
      </c>
      <c r="B19" s="400"/>
      <c r="C19" s="280">
        <v>0</v>
      </c>
      <c r="D19" s="271"/>
      <c r="E19">
        <f t="shared" si="2"/>
        <v>0</v>
      </c>
      <c r="F19" s="181" t="e">
        <f t="shared" si="0"/>
        <v>#DIV/0!</v>
      </c>
    </row>
    <row r="20" spans="1:6">
      <c r="A20" s="270" t="s">
        <v>127</v>
      </c>
      <c r="B20" s="400">
        <v>47</v>
      </c>
      <c r="C20" s="280">
        <v>38</v>
      </c>
      <c r="D20" s="271">
        <f t="shared" si="1"/>
        <v>123.68</v>
      </c>
      <c r="E20">
        <f t="shared" si="2"/>
        <v>9</v>
      </c>
      <c r="F20" s="181">
        <f t="shared" si="0"/>
        <v>23.68</v>
      </c>
    </row>
    <row r="21" spans="1:6">
      <c r="A21" s="270" t="s">
        <v>128</v>
      </c>
      <c r="B21" s="400">
        <v>26</v>
      </c>
      <c r="C21" s="280">
        <v>32</v>
      </c>
      <c r="D21" s="271">
        <f t="shared" si="1"/>
        <v>81.25</v>
      </c>
      <c r="E21">
        <f t="shared" si="2"/>
        <v>-6</v>
      </c>
      <c r="F21" s="181">
        <f t="shared" si="0"/>
        <v>-18.75</v>
      </c>
    </row>
    <row r="22" spans="1:6">
      <c r="A22" s="270" t="s">
        <v>129</v>
      </c>
      <c r="B22" s="400"/>
      <c r="C22" s="280">
        <v>-3</v>
      </c>
      <c r="D22" s="271">
        <f t="shared" si="1"/>
        <v>0</v>
      </c>
      <c r="E22">
        <f t="shared" si="2"/>
        <v>3</v>
      </c>
      <c r="F22" s="181">
        <f t="shared" si="0"/>
        <v>-100</v>
      </c>
    </row>
    <row r="23" spans="1:6">
      <c r="A23" s="270" t="s">
        <v>130</v>
      </c>
      <c r="B23" s="401">
        <f>SUM(B24:B30)</f>
        <v>8500</v>
      </c>
      <c r="C23" s="280">
        <v>7977</v>
      </c>
      <c r="D23" s="271">
        <f t="shared" si="1"/>
        <v>106.56</v>
      </c>
      <c r="E23">
        <f t="shared" si="2"/>
        <v>523</v>
      </c>
      <c r="F23" s="181">
        <f t="shared" si="0"/>
        <v>6.56</v>
      </c>
    </row>
    <row r="24" spans="1:6">
      <c r="A24" s="270" t="s">
        <v>131</v>
      </c>
      <c r="B24" s="400">
        <v>3961</v>
      </c>
      <c r="C24" s="280">
        <v>3604</v>
      </c>
      <c r="D24" s="271">
        <f t="shared" si="1"/>
        <v>109.91</v>
      </c>
      <c r="E24">
        <f t="shared" si="2"/>
        <v>357</v>
      </c>
      <c r="F24" s="181">
        <f t="shared" si="0"/>
        <v>9.91</v>
      </c>
    </row>
    <row r="25" spans="1:6">
      <c r="A25" s="273" t="s">
        <v>132</v>
      </c>
      <c r="B25" s="400"/>
      <c r="C25" s="280">
        <v>0</v>
      </c>
      <c r="D25" s="271"/>
      <c r="E25">
        <f t="shared" si="2"/>
        <v>0</v>
      </c>
      <c r="F25" s="181" t="e">
        <f t="shared" si="0"/>
        <v>#DIV/0!</v>
      </c>
    </row>
    <row r="26" spans="1:6">
      <c r="A26" s="270" t="s">
        <v>133</v>
      </c>
      <c r="B26" s="400">
        <v>2519</v>
      </c>
      <c r="C26" s="280">
        <v>2467</v>
      </c>
      <c r="D26" s="271">
        <f t="shared" si="1"/>
        <v>102.11</v>
      </c>
      <c r="E26">
        <f t="shared" si="2"/>
        <v>52</v>
      </c>
      <c r="F26" s="181">
        <f t="shared" si="0"/>
        <v>2.11</v>
      </c>
    </row>
    <row r="27" spans="1:6">
      <c r="A27" s="270" t="s">
        <v>134</v>
      </c>
      <c r="B27" s="400">
        <v>238</v>
      </c>
      <c r="C27" s="280">
        <v>205</v>
      </c>
      <c r="D27" s="271">
        <f t="shared" si="1"/>
        <v>116.1</v>
      </c>
      <c r="E27">
        <f t="shared" si="2"/>
        <v>33</v>
      </c>
      <c r="F27" s="181">
        <f t="shared" si="0"/>
        <v>16.100000000000001</v>
      </c>
    </row>
    <row r="28" spans="1:6">
      <c r="A28" s="270" t="s">
        <v>875</v>
      </c>
      <c r="B28" s="400"/>
      <c r="C28" s="280">
        <v>116</v>
      </c>
      <c r="D28" s="271">
        <f t="shared" si="1"/>
        <v>0</v>
      </c>
      <c r="E28">
        <f t="shared" si="2"/>
        <v>-116</v>
      </c>
      <c r="F28" s="181">
        <f t="shared" si="0"/>
        <v>-100</v>
      </c>
    </row>
    <row r="29" spans="1:6">
      <c r="A29" s="270" t="s">
        <v>135</v>
      </c>
      <c r="B29" s="400">
        <v>300</v>
      </c>
      <c r="C29" s="280">
        <v>204</v>
      </c>
      <c r="D29" s="271">
        <f t="shared" si="1"/>
        <v>147.06</v>
      </c>
      <c r="E29">
        <f t="shared" si="2"/>
        <v>96</v>
      </c>
      <c r="F29" s="181">
        <f t="shared" si="0"/>
        <v>47.06</v>
      </c>
    </row>
    <row r="30" spans="1:6">
      <c r="A30" s="270" t="s">
        <v>136</v>
      </c>
      <c r="B30" s="400">
        <v>1482</v>
      </c>
      <c r="C30" s="280">
        <v>1381</v>
      </c>
      <c r="D30" s="271">
        <f t="shared" si="1"/>
        <v>107.31</v>
      </c>
      <c r="E30">
        <f t="shared" si="2"/>
        <v>101</v>
      </c>
      <c r="F30" s="181">
        <f t="shared" si="0"/>
        <v>7.31</v>
      </c>
    </row>
    <row r="31" spans="1:6">
      <c r="A31" s="270" t="s">
        <v>137</v>
      </c>
      <c r="B31" s="401">
        <f>SUM(B32:B37)</f>
        <v>400</v>
      </c>
      <c r="C31" s="280">
        <v>446</v>
      </c>
      <c r="D31" s="271">
        <f t="shared" si="1"/>
        <v>89.69</v>
      </c>
      <c r="E31">
        <f t="shared" si="2"/>
        <v>-46</v>
      </c>
      <c r="F31" s="181">
        <f t="shared" si="0"/>
        <v>-10.31</v>
      </c>
    </row>
    <row r="32" spans="1:6">
      <c r="A32" s="270" t="s">
        <v>138</v>
      </c>
      <c r="B32" s="400">
        <v>138</v>
      </c>
      <c r="C32" s="280">
        <v>112</v>
      </c>
      <c r="D32" s="271">
        <f t="shared" si="1"/>
        <v>123.21</v>
      </c>
      <c r="E32">
        <f t="shared" si="2"/>
        <v>26</v>
      </c>
      <c r="F32" s="181">
        <f t="shared" si="0"/>
        <v>23.21</v>
      </c>
    </row>
    <row r="33" spans="1:6">
      <c r="A33" s="247" t="s">
        <v>139</v>
      </c>
      <c r="B33" s="400">
        <v>18</v>
      </c>
      <c r="C33" s="280">
        <v>15</v>
      </c>
      <c r="D33" s="271">
        <f t="shared" si="1"/>
        <v>120</v>
      </c>
      <c r="E33">
        <f t="shared" si="2"/>
        <v>3</v>
      </c>
      <c r="F33" s="181">
        <f t="shared" si="0"/>
        <v>20</v>
      </c>
    </row>
    <row r="34" spans="1:6">
      <c r="A34" s="270" t="s">
        <v>140</v>
      </c>
      <c r="B34" s="400">
        <v>71</v>
      </c>
      <c r="C34" s="280">
        <v>93</v>
      </c>
      <c r="D34" s="271">
        <f t="shared" si="1"/>
        <v>76.34</v>
      </c>
      <c r="E34">
        <f t="shared" si="2"/>
        <v>-22</v>
      </c>
      <c r="F34" s="181">
        <f t="shared" si="0"/>
        <v>-23.66</v>
      </c>
    </row>
    <row r="35" spans="1:6">
      <c r="A35" s="270" t="s">
        <v>141</v>
      </c>
      <c r="B35" s="400">
        <v>128</v>
      </c>
      <c r="C35" s="280">
        <v>124</v>
      </c>
      <c r="D35" s="271">
        <f t="shared" si="1"/>
        <v>103.23</v>
      </c>
      <c r="E35">
        <f t="shared" si="2"/>
        <v>4</v>
      </c>
      <c r="F35" s="181">
        <f t="shared" si="0"/>
        <v>3.23</v>
      </c>
    </row>
    <row r="36" spans="1:6">
      <c r="A36" s="270" t="s">
        <v>142</v>
      </c>
      <c r="B36" s="400"/>
      <c r="C36" s="280">
        <v>0</v>
      </c>
      <c r="D36" s="271"/>
      <c r="E36">
        <f t="shared" si="2"/>
        <v>0</v>
      </c>
      <c r="F36" s="181" t="e">
        <f t="shared" si="0"/>
        <v>#DIV/0!</v>
      </c>
    </row>
    <row r="37" spans="1:6">
      <c r="A37" s="270" t="s">
        <v>143</v>
      </c>
      <c r="B37" s="400">
        <v>45</v>
      </c>
      <c r="C37" s="280">
        <v>102</v>
      </c>
      <c r="D37" s="271">
        <f t="shared" si="1"/>
        <v>44.12</v>
      </c>
      <c r="E37">
        <f t="shared" si="2"/>
        <v>-57</v>
      </c>
      <c r="F37" s="181">
        <f t="shared" si="0"/>
        <v>-55.88</v>
      </c>
    </row>
    <row r="38" spans="1:6">
      <c r="A38" s="270" t="s">
        <v>144</v>
      </c>
      <c r="B38" s="401">
        <f>SUM(B39:B44)</f>
        <v>577</v>
      </c>
      <c r="C38" s="280">
        <v>386</v>
      </c>
      <c r="D38" s="271">
        <f t="shared" si="1"/>
        <v>149.47999999999999</v>
      </c>
      <c r="E38">
        <f t="shared" si="2"/>
        <v>191</v>
      </c>
      <c r="F38" s="181">
        <f t="shared" si="0"/>
        <v>49.48</v>
      </c>
    </row>
    <row r="39" spans="1:6">
      <c r="A39" s="270" t="s">
        <v>145</v>
      </c>
      <c r="B39" s="400">
        <v>58</v>
      </c>
      <c r="C39" s="280">
        <v>56</v>
      </c>
      <c r="D39" s="271">
        <f t="shared" si="1"/>
        <v>103.57</v>
      </c>
      <c r="E39">
        <f t="shared" si="2"/>
        <v>2</v>
      </c>
      <c r="F39" s="181">
        <f t="shared" si="0"/>
        <v>3.57</v>
      </c>
    </row>
    <row r="40" spans="1:6">
      <c r="A40" s="247" t="s">
        <v>146</v>
      </c>
      <c r="B40" s="400">
        <v>3</v>
      </c>
      <c r="C40" s="280">
        <v>3</v>
      </c>
      <c r="D40" s="271">
        <f t="shared" si="1"/>
        <v>100</v>
      </c>
      <c r="E40">
        <f t="shared" si="2"/>
        <v>0</v>
      </c>
      <c r="F40" s="181">
        <f t="shared" si="0"/>
        <v>0</v>
      </c>
    </row>
    <row r="41" spans="1:6">
      <c r="A41" s="247" t="s">
        <v>147</v>
      </c>
      <c r="B41" s="400"/>
      <c r="C41" s="280">
        <v>53</v>
      </c>
      <c r="D41" s="271">
        <f t="shared" si="1"/>
        <v>0</v>
      </c>
      <c r="E41">
        <f t="shared" si="2"/>
        <v>-53</v>
      </c>
      <c r="F41" s="181">
        <f t="shared" si="0"/>
        <v>-100</v>
      </c>
    </row>
    <row r="42" spans="1:6">
      <c r="A42" s="270" t="s">
        <v>148</v>
      </c>
      <c r="B42" s="400">
        <v>333</v>
      </c>
      <c r="C42" s="280">
        <v>172</v>
      </c>
      <c r="D42" s="271">
        <f t="shared" si="1"/>
        <v>193.6</v>
      </c>
      <c r="E42">
        <f t="shared" si="2"/>
        <v>161</v>
      </c>
      <c r="F42" s="181">
        <f t="shared" si="0"/>
        <v>93.6</v>
      </c>
    </row>
    <row r="43" spans="1:6">
      <c r="A43" s="270" t="s">
        <v>149</v>
      </c>
      <c r="B43" s="400">
        <v>69</v>
      </c>
      <c r="C43" s="280">
        <v>72</v>
      </c>
      <c r="D43" s="271">
        <f t="shared" si="1"/>
        <v>95.83</v>
      </c>
      <c r="E43">
        <f t="shared" si="2"/>
        <v>-3</v>
      </c>
      <c r="F43" s="181">
        <f t="shared" si="0"/>
        <v>-4.17</v>
      </c>
    </row>
    <row r="44" spans="1:6">
      <c r="A44" s="270" t="s">
        <v>150</v>
      </c>
      <c r="B44" s="400">
        <v>114</v>
      </c>
      <c r="C44" s="280">
        <v>30</v>
      </c>
      <c r="D44" s="271">
        <f t="shared" si="1"/>
        <v>380</v>
      </c>
      <c r="E44">
        <f t="shared" si="2"/>
        <v>84</v>
      </c>
      <c r="F44" s="181">
        <f t="shared" si="0"/>
        <v>280</v>
      </c>
    </row>
    <row r="45" spans="1:6">
      <c r="A45" s="270" t="s">
        <v>151</v>
      </c>
      <c r="B45" s="401">
        <f>SUM(B46:B50)</f>
        <v>884</v>
      </c>
      <c r="C45" s="280">
        <v>652</v>
      </c>
      <c r="D45" s="271">
        <f t="shared" si="1"/>
        <v>135.58000000000001</v>
      </c>
      <c r="E45">
        <f t="shared" si="2"/>
        <v>232</v>
      </c>
      <c r="F45" s="181">
        <f t="shared" si="0"/>
        <v>35.58</v>
      </c>
    </row>
    <row r="46" spans="1:6">
      <c r="A46" s="270" t="s">
        <v>152</v>
      </c>
      <c r="B46" s="400">
        <v>95</v>
      </c>
      <c r="C46" s="280">
        <v>109</v>
      </c>
      <c r="D46" s="271">
        <f t="shared" si="1"/>
        <v>87.16</v>
      </c>
      <c r="E46">
        <f t="shared" si="2"/>
        <v>-14</v>
      </c>
      <c r="F46" s="181">
        <f t="shared" si="0"/>
        <v>-12.84</v>
      </c>
    </row>
    <row r="47" spans="1:6">
      <c r="A47" s="270" t="s">
        <v>132</v>
      </c>
      <c r="B47" s="400">
        <v>1</v>
      </c>
      <c r="C47" s="280">
        <v>3</v>
      </c>
      <c r="D47" s="271">
        <f t="shared" si="1"/>
        <v>33.33</v>
      </c>
      <c r="E47">
        <f t="shared" si="2"/>
        <v>-2</v>
      </c>
      <c r="F47" s="181">
        <f t="shared" si="0"/>
        <v>-66.67</v>
      </c>
    </row>
    <row r="48" spans="1:6">
      <c r="A48" s="270" t="s">
        <v>153</v>
      </c>
      <c r="B48" s="400">
        <v>48</v>
      </c>
      <c r="C48" s="280">
        <v>50</v>
      </c>
      <c r="D48" s="271">
        <f t="shared" si="1"/>
        <v>96</v>
      </c>
      <c r="E48">
        <f t="shared" si="2"/>
        <v>-2</v>
      </c>
      <c r="F48" s="181">
        <f t="shared" si="0"/>
        <v>-4</v>
      </c>
    </row>
    <row r="49" spans="1:6">
      <c r="A49" s="270" t="s">
        <v>154</v>
      </c>
      <c r="B49" s="400">
        <v>365</v>
      </c>
      <c r="C49" s="280">
        <v>365</v>
      </c>
      <c r="D49" s="271">
        <f t="shared" si="1"/>
        <v>100</v>
      </c>
      <c r="E49">
        <f t="shared" si="2"/>
        <v>0</v>
      </c>
      <c r="F49" s="181">
        <f t="shared" si="0"/>
        <v>0</v>
      </c>
    </row>
    <row r="50" spans="1:6">
      <c r="A50" s="270" t="s">
        <v>155</v>
      </c>
      <c r="B50" s="400">
        <v>375</v>
      </c>
      <c r="C50" s="280">
        <v>125</v>
      </c>
      <c r="D50" s="271">
        <f t="shared" si="1"/>
        <v>300</v>
      </c>
      <c r="E50">
        <f t="shared" si="2"/>
        <v>250</v>
      </c>
      <c r="F50" s="181">
        <f t="shared" si="0"/>
        <v>200</v>
      </c>
    </row>
    <row r="51" spans="1:6">
      <c r="A51" s="270" t="s">
        <v>156</v>
      </c>
      <c r="B51" s="401">
        <f>SUM(B52:B53)</f>
        <v>1400</v>
      </c>
      <c r="C51" s="280">
        <v>1630</v>
      </c>
      <c r="D51" s="271">
        <f t="shared" si="1"/>
        <v>85.89</v>
      </c>
      <c r="E51">
        <f t="shared" si="2"/>
        <v>-230</v>
      </c>
      <c r="F51" s="181">
        <f t="shared" si="0"/>
        <v>-14.11</v>
      </c>
    </row>
    <row r="52" spans="1:6">
      <c r="A52" s="247" t="s">
        <v>157</v>
      </c>
      <c r="B52" s="400"/>
      <c r="C52" s="280">
        <v>0</v>
      </c>
      <c r="D52" s="271"/>
      <c r="E52">
        <f t="shared" si="2"/>
        <v>0</v>
      </c>
      <c r="F52" s="181" t="e">
        <f t="shared" si="0"/>
        <v>#DIV/0!</v>
      </c>
    </row>
    <row r="53" spans="1:6">
      <c r="A53" s="270" t="s">
        <v>158</v>
      </c>
      <c r="B53" s="400">
        <v>1400</v>
      </c>
      <c r="C53" s="280">
        <v>1630</v>
      </c>
      <c r="D53" s="271">
        <f t="shared" si="1"/>
        <v>85.89</v>
      </c>
      <c r="E53">
        <f t="shared" si="2"/>
        <v>-230</v>
      </c>
      <c r="F53" s="181">
        <f t="shared" si="0"/>
        <v>-14.11</v>
      </c>
    </row>
    <row r="54" spans="1:6">
      <c r="A54" s="270" t="s">
        <v>159</v>
      </c>
      <c r="B54" s="401">
        <f>SUM(B55:B60)</f>
        <v>244</v>
      </c>
      <c r="C54" s="280">
        <v>266</v>
      </c>
      <c r="D54" s="271">
        <f t="shared" si="1"/>
        <v>91.73</v>
      </c>
      <c r="E54">
        <f t="shared" si="2"/>
        <v>-22</v>
      </c>
      <c r="F54" s="181">
        <f t="shared" si="0"/>
        <v>-8.27</v>
      </c>
    </row>
    <row r="55" spans="1:6">
      <c r="A55" s="270" t="s">
        <v>160</v>
      </c>
      <c r="B55" s="400">
        <v>133</v>
      </c>
      <c r="C55" s="280">
        <v>144</v>
      </c>
      <c r="D55" s="271">
        <f t="shared" si="1"/>
        <v>92.36</v>
      </c>
      <c r="E55">
        <f t="shared" si="2"/>
        <v>-11</v>
      </c>
      <c r="F55" s="181">
        <f t="shared" si="0"/>
        <v>-7.64</v>
      </c>
    </row>
    <row r="56" spans="1:6">
      <c r="A56" s="270" t="s">
        <v>161</v>
      </c>
      <c r="B56" s="400">
        <v>30</v>
      </c>
      <c r="C56" s="280">
        <v>32</v>
      </c>
      <c r="D56" s="271">
        <f t="shared" si="1"/>
        <v>93.75</v>
      </c>
      <c r="E56">
        <f t="shared" si="2"/>
        <v>-2</v>
      </c>
      <c r="F56" s="181">
        <f t="shared" si="0"/>
        <v>-6.25</v>
      </c>
    </row>
    <row r="57" spans="1:6">
      <c r="A57" s="270" t="s">
        <v>162</v>
      </c>
      <c r="B57" s="400">
        <v>1</v>
      </c>
      <c r="C57" s="280">
        <v>1</v>
      </c>
      <c r="D57" s="271">
        <f t="shared" si="1"/>
        <v>100</v>
      </c>
      <c r="E57">
        <f t="shared" si="2"/>
        <v>0</v>
      </c>
      <c r="F57" s="181">
        <f t="shared" si="0"/>
        <v>0</v>
      </c>
    </row>
    <row r="58" spans="1:6">
      <c r="A58" s="270" t="s">
        <v>163</v>
      </c>
      <c r="B58" s="400">
        <v>1</v>
      </c>
      <c r="C58" s="280">
        <v>-1</v>
      </c>
      <c r="D58" s="271">
        <f t="shared" si="1"/>
        <v>-100</v>
      </c>
      <c r="E58">
        <f t="shared" si="2"/>
        <v>2</v>
      </c>
      <c r="F58" s="181">
        <f t="shared" si="0"/>
        <v>-200</v>
      </c>
    </row>
    <row r="59" spans="1:6">
      <c r="A59" s="270" t="s">
        <v>164</v>
      </c>
      <c r="B59" s="400">
        <v>79</v>
      </c>
      <c r="C59" s="280">
        <v>90</v>
      </c>
      <c r="D59" s="271">
        <f t="shared" si="1"/>
        <v>87.78</v>
      </c>
      <c r="E59">
        <f t="shared" si="2"/>
        <v>-11</v>
      </c>
      <c r="F59" s="181">
        <f t="shared" si="0"/>
        <v>-12.22</v>
      </c>
    </row>
    <row r="60" spans="1:6">
      <c r="A60" s="270" t="s">
        <v>165</v>
      </c>
      <c r="B60" s="400"/>
      <c r="C60" s="280">
        <v>0</v>
      </c>
      <c r="D60" s="271"/>
      <c r="E60">
        <f t="shared" si="2"/>
        <v>0</v>
      </c>
      <c r="F60" s="181" t="e">
        <f t="shared" si="0"/>
        <v>#DIV/0!</v>
      </c>
    </row>
    <row r="61" spans="1:6">
      <c r="A61" s="270" t="s">
        <v>166</v>
      </c>
      <c r="B61" s="401">
        <f>SUM(B62:B64)</f>
        <v>1555</v>
      </c>
      <c r="C61" s="280">
        <v>685</v>
      </c>
      <c r="D61" s="271">
        <f t="shared" si="1"/>
        <v>227.01</v>
      </c>
      <c r="E61">
        <f t="shared" si="2"/>
        <v>870</v>
      </c>
      <c r="F61" s="181">
        <f t="shared" si="0"/>
        <v>127.01</v>
      </c>
    </row>
    <row r="62" spans="1:6">
      <c r="A62" s="270" t="s">
        <v>167</v>
      </c>
      <c r="B62" s="400">
        <v>106</v>
      </c>
      <c r="C62" s="280">
        <v>107</v>
      </c>
      <c r="D62" s="271">
        <f t="shared" si="1"/>
        <v>99.07</v>
      </c>
      <c r="E62">
        <f t="shared" si="2"/>
        <v>-1</v>
      </c>
      <c r="F62" s="181">
        <f t="shared" si="0"/>
        <v>-0.93</v>
      </c>
    </row>
    <row r="63" spans="1:6">
      <c r="A63" s="270" t="s">
        <v>876</v>
      </c>
      <c r="B63" s="400">
        <v>943</v>
      </c>
      <c r="C63" s="280">
        <v>305</v>
      </c>
      <c r="D63" s="271">
        <f t="shared" si="1"/>
        <v>309.18</v>
      </c>
      <c r="E63">
        <f t="shared" si="2"/>
        <v>638</v>
      </c>
      <c r="F63" s="181">
        <f t="shared" si="0"/>
        <v>209.18</v>
      </c>
    </row>
    <row r="64" spans="1:6">
      <c r="A64" s="247" t="s">
        <v>168</v>
      </c>
      <c r="B64" s="400">
        <v>506</v>
      </c>
      <c r="C64" s="280">
        <v>273</v>
      </c>
      <c r="D64" s="271">
        <f t="shared" si="1"/>
        <v>185.35</v>
      </c>
      <c r="E64">
        <f t="shared" si="2"/>
        <v>233</v>
      </c>
      <c r="F64" s="181">
        <f t="shared" si="0"/>
        <v>85.35</v>
      </c>
    </row>
    <row r="65" spans="1:6">
      <c r="A65" s="270" t="s">
        <v>169</v>
      </c>
      <c r="B65" s="401">
        <f>SUM(B66:B69)</f>
        <v>1328</v>
      </c>
      <c r="C65" s="280">
        <v>1268</v>
      </c>
      <c r="D65" s="271">
        <f t="shared" si="1"/>
        <v>104.73</v>
      </c>
      <c r="E65">
        <f t="shared" si="2"/>
        <v>60</v>
      </c>
      <c r="F65" s="181">
        <f t="shared" si="0"/>
        <v>4.7300000000000004</v>
      </c>
    </row>
    <row r="66" spans="1:6">
      <c r="A66" s="270" t="s">
        <v>170</v>
      </c>
      <c r="B66" s="400">
        <v>1274</v>
      </c>
      <c r="C66" s="280">
        <v>1227</v>
      </c>
      <c r="D66" s="271">
        <f t="shared" si="1"/>
        <v>103.83</v>
      </c>
      <c r="E66">
        <f t="shared" si="2"/>
        <v>47</v>
      </c>
      <c r="F66" s="181">
        <f t="shared" si="0"/>
        <v>3.83</v>
      </c>
    </row>
    <row r="67" spans="1:6">
      <c r="A67" s="270" t="s">
        <v>132</v>
      </c>
      <c r="B67" s="400"/>
      <c r="C67" s="280">
        <v>0</v>
      </c>
      <c r="D67" s="271"/>
      <c r="E67">
        <f t="shared" si="2"/>
        <v>0</v>
      </c>
      <c r="F67" s="181" t="e">
        <f t="shared" si="0"/>
        <v>#DIV/0!</v>
      </c>
    </row>
    <row r="68" spans="1:6">
      <c r="A68" s="270" t="s">
        <v>171</v>
      </c>
      <c r="B68" s="400">
        <v>53</v>
      </c>
      <c r="C68" s="280">
        <v>34</v>
      </c>
      <c r="D68" s="271">
        <f t="shared" si="1"/>
        <v>155.88</v>
      </c>
      <c r="E68">
        <f t="shared" si="2"/>
        <v>19</v>
      </c>
      <c r="F68" s="181">
        <f t="shared" si="0"/>
        <v>55.88</v>
      </c>
    </row>
    <row r="69" spans="1:6">
      <c r="A69" s="274" t="s">
        <v>877</v>
      </c>
      <c r="B69" s="400">
        <v>1</v>
      </c>
      <c r="C69" s="280">
        <v>7</v>
      </c>
      <c r="D69" s="271">
        <f t="shared" si="1"/>
        <v>14.29</v>
      </c>
      <c r="E69">
        <f t="shared" si="2"/>
        <v>-6</v>
      </c>
      <c r="F69" s="181">
        <f t="shared" ref="F69:F132" si="3">E69/C69*100</f>
        <v>-85.71</v>
      </c>
    </row>
    <row r="70" spans="1:6">
      <c r="A70" s="270" t="s">
        <v>172</v>
      </c>
      <c r="B70" s="401">
        <f>SUM(B71:B74)</f>
        <v>687</v>
      </c>
      <c r="C70" s="280">
        <v>1077</v>
      </c>
      <c r="D70" s="271">
        <f t="shared" ref="D70:D133" si="4">B70/C70*100</f>
        <v>63.79</v>
      </c>
      <c r="E70">
        <f t="shared" ref="E70:E133" si="5">B70-C70</f>
        <v>-390</v>
      </c>
      <c r="F70" s="181">
        <f t="shared" si="3"/>
        <v>-36.21</v>
      </c>
    </row>
    <row r="71" spans="1:6">
      <c r="A71" s="270" t="s">
        <v>173</v>
      </c>
      <c r="B71" s="400">
        <v>249</v>
      </c>
      <c r="C71" s="280">
        <v>260</v>
      </c>
      <c r="D71" s="271">
        <f t="shared" si="4"/>
        <v>95.77</v>
      </c>
      <c r="E71">
        <f t="shared" si="5"/>
        <v>-11</v>
      </c>
      <c r="F71" s="181">
        <f t="shared" si="3"/>
        <v>-4.2300000000000004</v>
      </c>
    </row>
    <row r="72" spans="1:6">
      <c r="A72" s="270" t="s">
        <v>174</v>
      </c>
      <c r="B72" s="400">
        <v>172</v>
      </c>
      <c r="C72" s="280">
        <v>163</v>
      </c>
      <c r="D72" s="271">
        <f t="shared" si="4"/>
        <v>105.52</v>
      </c>
      <c r="E72">
        <f t="shared" si="5"/>
        <v>9</v>
      </c>
      <c r="F72" s="181">
        <f t="shared" si="3"/>
        <v>5.52</v>
      </c>
    </row>
    <row r="73" spans="1:6">
      <c r="A73" s="270" t="s">
        <v>175</v>
      </c>
      <c r="B73" s="400"/>
      <c r="C73" s="280">
        <v>0</v>
      </c>
      <c r="D73" s="271"/>
      <c r="E73">
        <f t="shared" si="5"/>
        <v>0</v>
      </c>
      <c r="F73" s="181" t="e">
        <f t="shared" si="3"/>
        <v>#DIV/0!</v>
      </c>
    </row>
    <row r="74" spans="1:6">
      <c r="A74" s="270" t="s">
        <v>176</v>
      </c>
      <c r="B74" s="400">
        <v>266</v>
      </c>
      <c r="C74" s="280">
        <v>654</v>
      </c>
      <c r="D74" s="271">
        <f t="shared" si="4"/>
        <v>40.67</v>
      </c>
      <c r="E74">
        <f t="shared" si="5"/>
        <v>-388</v>
      </c>
      <c r="F74" s="181">
        <f t="shared" si="3"/>
        <v>-59.33</v>
      </c>
    </row>
    <row r="75" spans="1:6" s="179" customFormat="1">
      <c r="A75" s="270" t="s">
        <v>1037</v>
      </c>
      <c r="B75" s="401">
        <f>SUM(B76)</f>
        <v>10</v>
      </c>
      <c r="C75" s="280">
        <v>0</v>
      </c>
      <c r="D75" s="271"/>
      <c r="E75">
        <f t="shared" si="5"/>
        <v>10</v>
      </c>
      <c r="F75" s="181" t="e">
        <f t="shared" si="3"/>
        <v>#DIV/0!</v>
      </c>
    </row>
    <row r="76" spans="1:6" s="179" customFormat="1">
      <c r="A76" s="270" t="s">
        <v>1038</v>
      </c>
      <c r="B76" s="400">
        <v>10</v>
      </c>
      <c r="C76" s="280">
        <v>0</v>
      </c>
      <c r="D76" s="271"/>
      <c r="E76">
        <f t="shared" si="5"/>
        <v>10</v>
      </c>
      <c r="F76" s="181" t="e">
        <f t="shared" si="3"/>
        <v>#DIV/0!</v>
      </c>
    </row>
    <row r="77" spans="1:6" s="179" customFormat="1">
      <c r="A77" s="270" t="s">
        <v>177</v>
      </c>
      <c r="B77" s="401">
        <f>SUM(B78:B79)</f>
        <v>11</v>
      </c>
      <c r="C77" s="280">
        <v>9</v>
      </c>
      <c r="D77" s="271">
        <f t="shared" si="4"/>
        <v>122.22</v>
      </c>
      <c r="E77">
        <f t="shared" si="5"/>
        <v>2</v>
      </c>
      <c r="F77" s="181">
        <f t="shared" si="3"/>
        <v>22.22</v>
      </c>
    </row>
    <row r="78" spans="1:6" s="179" customFormat="1">
      <c r="A78" s="270" t="s">
        <v>178</v>
      </c>
      <c r="B78" s="400">
        <v>6</v>
      </c>
      <c r="C78" s="280">
        <v>8</v>
      </c>
      <c r="D78" s="271">
        <f t="shared" si="4"/>
        <v>75</v>
      </c>
      <c r="E78">
        <f t="shared" si="5"/>
        <v>-2</v>
      </c>
      <c r="F78" s="181">
        <f t="shared" si="3"/>
        <v>-25</v>
      </c>
    </row>
    <row r="79" spans="1:6" s="179" customFormat="1">
      <c r="A79" s="270" t="s">
        <v>179</v>
      </c>
      <c r="B79" s="400">
        <v>5</v>
      </c>
      <c r="C79" s="280">
        <v>1</v>
      </c>
      <c r="D79" s="271">
        <f t="shared" si="4"/>
        <v>500</v>
      </c>
      <c r="E79">
        <f t="shared" si="5"/>
        <v>4</v>
      </c>
      <c r="F79" s="181">
        <f t="shared" si="3"/>
        <v>400</v>
      </c>
    </row>
    <row r="80" spans="1:6">
      <c r="A80" s="270" t="s">
        <v>180</v>
      </c>
      <c r="B80" s="401">
        <f>SUM(B81:B84)</f>
        <v>82</v>
      </c>
      <c r="C80" s="280">
        <v>89</v>
      </c>
      <c r="D80" s="271">
        <f t="shared" si="4"/>
        <v>92.13</v>
      </c>
      <c r="E80">
        <f t="shared" si="5"/>
        <v>-7</v>
      </c>
      <c r="F80" s="181">
        <f t="shared" si="3"/>
        <v>-7.87</v>
      </c>
    </row>
    <row r="81" spans="1:6">
      <c r="A81" s="270" t="s">
        <v>181</v>
      </c>
      <c r="B81" s="400">
        <v>42</v>
      </c>
      <c r="C81" s="280">
        <v>23</v>
      </c>
      <c r="D81" s="271">
        <f t="shared" si="4"/>
        <v>182.61</v>
      </c>
      <c r="E81">
        <f t="shared" si="5"/>
        <v>19</v>
      </c>
      <c r="F81" s="181">
        <f t="shared" si="3"/>
        <v>82.61</v>
      </c>
    </row>
    <row r="82" spans="1:6">
      <c r="A82" s="247" t="s">
        <v>182</v>
      </c>
      <c r="B82" s="400">
        <v>35</v>
      </c>
      <c r="C82" s="280">
        <v>14</v>
      </c>
      <c r="D82" s="271">
        <f t="shared" si="4"/>
        <v>250</v>
      </c>
      <c r="E82">
        <f t="shared" si="5"/>
        <v>21</v>
      </c>
      <c r="F82" s="181">
        <f t="shared" si="3"/>
        <v>150</v>
      </c>
    </row>
    <row r="83" spans="1:6">
      <c r="A83" s="270" t="s">
        <v>183</v>
      </c>
      <c r="B83" s="400"/>
      <c r="C83" s="280">
        <v>0</v>
      </c>
      <c r="D83" s="271"/>
      <c r="E83">
        <f t="shared" si="5"/>
        <v>0</v>
      </c>
      <c r="F83" s="181" t="e">
        <f t="shared" si="3"/>
        <v>#DIV/0!</v>
      </c>
    </row>
    <row r="84" spans="1:6">
      <c r="A84" s="270" t="s">
        <v>184</v>
      </c>
      <c r="B84" s="400">
        <v>5</v>
      </c>
      <c r="C84" s="280">
        <v>52</v>
      </c>
      <c r="D84" s="271">
        <f t="shared" si="4"/>
        <v>9.6199999999999992</v>
      </c>
      <c r="E84">
        <f t="shared" si="5"/>
        <v>-47</v>
      </c>
      <c r="F84" s="181">
        <f t="shared" si="3"/>
        <v>-90.38</v>
      </c>
    </row>
    <row r="85" spans="1:6">
      <c r="A85" s="270" t="s">
        <v>185</v>
      </c>
      <c r="B85" s="401">
        <f>SUM(B86:B87)</f>
        <v>183</v>
      </c>
      <c r="C85" s="280">
        <v>186</v>
      </c>
      <c r="D85" s="271">
        <f t="shared" si="4"/>
        <v>98.39</v>
      </c>
      <c r="E85">
        <f t="shared" si="5"/>
        <v>-3</v>
      </c>
      <c r="F85" s="181">
        <f t="shared" si="3"/>
        <v>-1.61</v>
      </c>
    </row>
    <row r="86" spans="1:6">
      <c r="A86" s="270" t="s">
        <v>186</v>
      </c>
      <c r="B86" s="400">
        <v>173</v>
      </c>
      <c r="C86" s="280">
        <v>174</v>
      </c>
      <c r="D86" s="271">
        <f t="shared" si="4"/>
        <v>99.43</v>
      </c>
      <c r="E86">
        <f t="shared" si="5"/>
        <v>-1</v>
      </c>
      <c r="F86" s="181">
        <f t="shared" si="3"/>
        <v>-0.56999999999999995</v>
      </c>
    </row>
    <row r="87" spans="1:6">
      <c r="A87" s="270" t="s">
        <v>878</v>
      </c>
      <c r="B87" s="400">
        <v>10</v>
      </c>
      <c r="C87" s="280">
        <v>12</v>
      </c>
      <c r="D87" s="271">
        <f t="shared" si="4"/>
        <v>83.33</v>
      </c>
      <c r="E87">
        <f t="shared" si="5"/>
        <v>-2</v>
      </c>
      <c r="F87" s="181">
        <f t="shared" si="3"/>
        <v>-16.670000000000002</v>
      </c>
    </row>
    <row r="88" spans="1:6">
      <c r="A88" s="270" t="s">
        <v>187</v>
      </c>
      <c r="B88" s="401">
        <f>SUM(B89)</f>
        <v>39</v>
      </c>
      <c r="C88" s="280">
        <v>32</v>
      </c>
      <c r="D88" s="271">
        <f t="shared" si="4"/>
        <v>121.88</v>
      </c>
      <c r="E88">
        <f t="shared" si="5"/>
        <v>7</v>
      </c>
      <c r="F88" s="181">
        <f t="shared" si="3"/>
        <v>21.88</v>
      </c>
    </row>
    <row r="89" spans="1:6">
      <c r="A89" s="270" t="s">
        <v>188</v>
      </c>
      <c r="B89" s="400">
        <v>39</v>
      </c>
      <c r="C89" s="280">
        <v>32</v>
      </c>
      <c r="D89" s="271">
        <f t="shared" si="4"/>
        <v>121.88</v>
      </c>
      <c r="E89">
        <f t="shared" si="5"/>
        <v>7</v>
      </c>
      <c r="F89" s="181">
        <f t="shared" si="3"/>
        <v>21.88</v>
      </c>
    </row>
    <row r="90" spans="1:6">
      <c r="A90" s="270" t="s">
        <v>189</v>
      </c>
      <c r="B90" s="401">
        <f>SUM(B91:B94)</f>
        <v>495</v>
      </c>
      <c r="C90" s="280">
        <v>535</v>
      </c>
      <c r="D90" s="271">
        <f t="shared" si="4"/>
        <v>92.52</v>
      </c>
      <c r="E90">
        <f t="shared" si="5"/>
        <v>-40</v>
      </c>
      <c r="F90" s="181">
        <f t="shared" si="3"/>
        <v>-7.48</v>
      </c>
    </row>
    <row r="91" spans="1:6">
      <c r="A91" s="270" t="s">
        <v>190</v>
      </c>
      <c r="B91" s="400">
        <v>314</v>
      </c>
      <c r="C91" s="280">
        <v>323</v>
      </c>
      <c r="D91" s="271">
        <f t="shared" si="4"/>
        <v>97.21</v>
      </c>
      <c r="E91">
        <f t="shared" si="5"/>
        <v>-9</v>
      </c>
      <c r="F91" s="181">
        <f t="shared" si="3"/>
        <v>-2.79</v>
      </c>
    </row>
    <row r="92" spans="1:6">
      <c r="A92" s="270" t="s">
        <v>191</v>
      </c>
      <c r="B92" s="400">
        <v>28</v>
      </c>
      <c r="C92" s="280">
        <v>9</v>
      </c>
      <c r="D92" s="271">
        <f t="shared" si="4"/>
        <v>311.11</v>
      </c>
      <c r="E92">
        <f t="shared" si="5"/>
        <v>19</v>
      </c>
      <c r="F92" s="181">
        <f t="shared" si="3"/>
        <v>211.11</v>
      </c>
    </row>
    <row r="93" spans="1:6">
      <c r="A93" s="270" t="s">
        <v>192</v>
      </c>
      <c r="B93" s="400">
        <v>61</v>
      </c>
      <c r="C93" s="280">
        <v>53</v>
      </c>
      <c r="D93" s="271">
        <f t="shared" si="4"/>
        <v>115.09</v>
      </c>
      <c r="E93">
        <f t="shared" si="5"/>
        <v>8</v>
      </c>
      <c r="F93" s="181">
        <f t="shared" si="3"/>
        <v>15.09</v>
      </c>
    </row>
    <row r="94" spans="1:6">
      <c r="A94" s="270" t="s">
        <v>193</v>
      </c>
      <c r="B94" s="400">
        <v>92</v>
      </c>
      <c r="C94" s="280">
        <v>150</v>
      </c>
      <c r="D94" s="271">
        <f t="shared" si="4"/>
        <v>61.33</v>
      </c>
      <c r="E94">
        <f t="shared" si="5"/>
        <v>-58</v>
      </c>
      <c r="F94" s="181">
        <f t="shared" si="3"/>
        <v>-38.67</v>
      </c>
    </row>
    <row r="95" spans="1:6">
      <c r="A95" s="270" t="s">
        <v>194</v>
      </c>
      <c r="B95" s="401">
        <f>SUM(B96:B98)</f>
        <v>635</v>
      </c>
      <c r="C95" s="280">
        <v>489</v>
      </c>
      <c r="D95" s="271">
        <f t="shared" si="4"/>
        <v>129.86000000000001</v>
      </c>
      <c r="E95">
        <f t="shared" si="5"/>
        <v>146</v>
      </c>
      <c r="F95" s="181">
        <f t="shared" si="3"/>
        <v>29.86</v>
      </c>
    </row>
    <row r="96" spans="1:6">
      <c r="A96" s="270" t="s">
        <v>195</v>
      </c>
      <c r="B96" s="400">
        <v>555</v>
      </c>
      <c r="C96" s="280">
        <v>474</v>
      </c>
      <c r="D96" s="271">
        <f t="shared" si="4"/>
        <v>117.09</v>
      </c>
      <c r="E96">
        <f t="shared" si="5"/>
        <v>81</v>
      </c>
      <c r="F96" s="181">
        <f t="shared" si="3"/>
        <v>17.09</v>
      </c>
    </row>
    <row r="97" spans="1:6">
      <c r="A97" s="270" t="s">
        <v>196</v>
      </c>
      <c r="B97" s="400">
        <v>28</v>
      </c>
      <c r="C97" s="280">
        <v>8</v>
      </c>
      <c r="D97" s="271">
        <f t="shared" si="4"/>
        <v>350</v>
      </c>
      <c r="E97">
        <f t="shared" si="5"/>
        <v>20</v>
      </c>
      <c r="F97" s="181">
        <f t="shared" si="3"/>
        <v>250</v>
      </c>
    </row>
    <row r="98" spans="1:6">
      <c r="A98" s="363" t="s">
        <v>916</v>
      </c>
      <c r="B98" s="400">
        <v>52</v>
      </c>
      <c r="C98" s="280">
        <v>7</v>
      </c>
      <c r="D98" s="271">
        <f t="shared" si="4"/>
        <v>742.86</v>
      </c>
      <c r="E98">
        <f t="shared" si="5"/>
        <v>45</v>
      </c>
      <c r="F98" s="181">
        <f t="shared" si="3"/>
        <v>642.86</v>
      </c>
    </row>
    <row r="99" spans="1:6">
      <c r="A99" s="270" t="s">
        <v>197</v>
      </c>
      <c r="B99" s="401">
        <f>SUM(B100:B103)</f>
        <v>1022</v>
      </c>
      <c r="C99" s="280">
        <v>612</v>
      </c>
      <c r="D99" s="271">
        <f t="shared" si="4"/>
        <v>166.99</v>
      </c>
      <c r="E99">
        <f t="shared" si="5"/>
        <v>410</v>
      </c>
      <c r="F99" s="181">
        <f t="shared" si="3"/>
        <v>66.989999999999995</v>
      </c>
    </row>
    <row r="100" spans="1:6">
      <c r="A100" s="270" t="s">
        <v>198</v>
      </c>
      <c r="B100" s="400">
        <v>508</v>
      </c>
      <c r="C100" s="280">
        <v>287</v>
      </c>
      <c r="D100" s="271">
        <f t="shared" si="4"/>
        <v>177</v>
      </c>
      <c r="E100">
        <f t="shared" si="5"/>
        <v>221</v>
      </c>
      <c r="F100" s="181">
        <f t="shared" si="3"/>
        <v>77</v>
      </c>
    </row>
    <row r="101" spans="1:6">
      <c r="A101" s="270" t="s">
        <v>879</v>
      </c>
      <c r="B101" s="400">
        <v>12</v>
      </c>
      <c r="C101" s="280">
        <v>11</v>
      </c>
      <c r="D101" s="271">
        <f t="shared" si="4"/>
        <v>109.09</v>
      </c>
      <c r="E101">
        <f t="shared" si="5"/>
        <v>1</v>
      </c>
      <c r="F101" s="181">
        <f t="shared" si="3"/>
        <v>9.09</v>
      </c>
    </row>
    <row r="102" spans="1:6">
      <c r="A102" s="270" t="s">
        <v>199</v>
      </c>
      <c r="B102" s="400">
        <v>48</v>
      </c>
      <c r="C102" s="280">
        <v>41</v>
      </c>
      <c r="D102" s="271">
        <f t="shared" si="4"/>
        <v>117.07</v>
      </c>
      <c r="E102">
        <f t="shared" si="5"/>
        <v>7</v>
      </c>
      <c r="F102" s="181">
        <f t="shared" si="3"/>
        <v>17.07</v>
      </c>
    </row>
    <row r="103" spans="1:6">
      <c r="A103" s="270" t="s">
        <v>200</v>
      </c>
      <c r="B103" s="400">
        <v>454</v>
      </c>
      <c r="C103" s="280">
        <v>273</v>
      </c>
      <c r="D103" s="271">
        <f t="shared" si="4"/>
        <v>166.3</v>
      </c>
      <c r="E103">
        <f t="shared" si="5"/>
        <v>181</v>
      </c>
      <c r="F103" s="181">
        <f t="shared" si="3"/>
        <v>66.3</v>
      </c>
    </row>
    <row r="104" spans="1:6">
      <c r="A104" s="270" t="s">
        <v>201</v>
      </c>
      <c r="B104" s="401">
        <f>SUM(B105:B107)</f>
        <v>563</v>
      </c>
      <c r="C104" s="280">
        <v>734</v>
      </c>
      <c r="D104" s="271">
        <f t="shared" si="4"/>
        <v>76.7</v>
      </c>
      <c r="E104">
        <f t="shared" si="5"/>
        <v>-171</v>
      </c>
      <c r="F104" s="181">
        <f t="shared" si="3"/>
        <v>-23.3</v>
      </c>
    </row>
    <row r="105" spans="1:6">
      <c r="A105" s="270" t="s">
        <v>202</v>
      </c>
      <c r="B105" s="400">
        <v>396</v>
      </c>
      <c r="C105" s="280">
        <v>382</v>
      </c>
      <c r="D105" s="271">
        <f t="shared" si="4"/>
        <v>103.66</v>
      </c>
      <c r="E105">
        <f t="shared" si="5"/>
        <v>14</v>
      </c>
      <c r="F105" s="181">
        <f t="shared" si="3"/>
        <v>3.66</v>
      </c>
    </row>
    <row r="106" spans="1:6">
      <c r="A106" s="270" t="s">
        <v>203</v>
      </c>
      <c r="B106" s="400">
        <v>34</v>
      </c>
      <c r="C106" s="280">
        <v>36</v>
      </c>
      <c r="D106" s="271">
        <f t="shared" si="4"/>
        <v>94.44</v>
      </c>
      <c r="E106">
        <f t="shared" si="5"/>
        <v>-2</v>
      </c>
      <c r="F106" s="181">
        <f t="shared" si="3"/>
        <v>-5.56</v>
      </c>
    </row>
    <row r="107" spans="1:6">
      <c r="A107" s="270" t="s">
        <v>204</v>
      </c>
      <c r="B107" s="400">
        <v>133</v>
      </c>
      <c r="C107" s="280">
        <v>316</v>
      </c>
      <c r="D107" s="271">
        <f t="shared" si="4"/>
        <v>42.09</v>
      </c>
      <c r="E107">
        <f t="shared" si="5"/>
        <v>-183</v>
      </c>
      <c r="F107" s="181">
        <f t="shared" si="3"/>
        <v>-57.91</v>
      </c>
    </row>
    <row r="108" spans="1:6">
      <c r="A108" s="270" t="s">
        <v>205</v>
      </c>
      <c r="B108" s="401">
        <f>SUM(B109:B113)</f>
        <v>597</v>
      </c>
      <c r="C108" s="280">
        <v>316</v>
      </c>
      <c r="D108" s="271">
        <f t="shared" si="4"/>
        <v>188.92</v>
      </c>
      <c r="E108">
        <f t="shared" si="5"/>
        <v>281</v>
      </c>
      <c r="F108" s="181">
        <f t="shared" si="3"/>
        <v>88.92</v>
      </c>
    </row>
    <row r="109" spans="1:6">
      <c r="A109" s="270" t="s">
        <v>206</v>
      </c>
      <c r="B109" s="400">
        <v>199</v>
      </c>
      <c r="C109" s="280">
        <v>177</v>
      </c>
      <c r="D109" s="271">
        <f t="shared" si="4"/>
        <v>112.43</v>
      </c>
      <c r="E109">
        <f t="shared" si="5"/>
        <v>22</v>
      </c>
      <c r="F109" s="181">
        <f t="shared" si="3"/>
        <v>12.43</v>
      </c>
    </row>
    <row r="110" spans="1:6">
      <c r="A110" s="363" t="s">
        <v>917</v>
      </c>
      <c r="B110" s="400">
        <v>41</v>
      </c>
      <c r="C110" s="280">
        <v>26</v>
      </c>
      <c r="D110" s="271">
        <f t="shared" si="4"/>
        <v>157.69</v>
      </c>
      <c r="E110">
        <f t="shared" si="5"/>
        <v>15</v>
      </c>
      <c r="F110" s="181">
        <f t="shared" si="3"/>
        <v>57.69</v>
      </c>
    </row>
    <row r="111" spans="1:6">
      <c r="A111" s="363" t="s">
        <v>918</v>
      </c>
      <c r="B111" s="400">
        <v>12</v>
      </c>
      <c r="C111" s="280">
        <v>37</v>
      </c>
      <c r="D111" s="271">
        <f t="shared" si="4"/>
        <v>32.43</v>
      </c>
      <c r="E111">
        <f t="shared" si="5"/>
        <v>-25</v>
      </c>
      <c r="F111" s="181">
        <f t="shared" si="3"/>
        <v>-67.569999999999993</v>
      </c>
    </row>
    <row r="112" spans="1:6">
      <c r="A112" s="270" t="s">
        <v>207</v>
      </c>
      <c r="B112" s="400">
        <v>30</v>
      </c>
      <c r="C112" s="280">
        <v>27</v>
      </c>
      <c r="D112" s="271">
        <f t="shared" si="4"/>
        <v>111.11</v>
      </c>
      <c r="E112">
        <f t="shared" si="5"/>
        <v>3</v>
      </c>
      <c r="F112" s="181">
        <f t="shared" si="3"/>
        <v>11.11</v>
      </c>
    </row>
    <row r="113" spans="1:6">
      <c r="A113" s="247" t="s">
        <v>208</v>
      </c>
      <c r="B113" s="400">
        <v>315</v>
      </c>
      <c r="C113" s="280">
        <v>49</v>
      </c>
      <c r="D113" s="271">
        <f t="shared" si="4"/>
        <v>642.86</v>
      </c>
      <c r="E113">
        <f t="shared" si="5"/>
        <v>266</v>
      </c>
      <c r="F113" s="181">
        <f t="shared" si="3"/>
        <v>542.86</v>
      </c>
    </row>
    <row r="114" spans="1:6">
      <c r="A114" s="367" t="s">
        <v>980</v>
      </c>
      <c r="B114" s="401">
        <f>SUM(B115)</f>
        <v>13</v>
      </c>
      <c r="C114" s="280">
        <v>6</v>
      </c>
      <c r="D114" s="271">
        <f t="shared" si="4"/>
        <v>216.67</v>
      </c>
      <c r="E114">
        <f t="shared" si="5"/>
        <v>7</v>
      </c>
      <c r="F114" s="181">
        <f t="shared" si="3"/>
        <v>116.67</v>
      </c>
    </row>
    <row r="115" spans="1:6">
      <c r="A115" s="367" t="s">
        <v>979</v>
      </c>
      <c r="B115" s="400">
        <v>13</v>
      </c>
      <c r="C115" s="280">
        <v>6</v>
      </c>
      <c r="D115" s="271">
        <f t="shared" si="4"/>
        <v>216.67</v>
      </c>
      <c r="E115">
        <f t="shared" si="5"/>
        <v>7</v>
      </c>
      <c r="F115" s="181">
        <f t="shared" si="3"/>
        <v>116.67</v>
      </c>
    </row>
    <row r="116" spans="1:6">
      <c r="A116" s="270" t="s">
        <v>209</v>
      </c>
      <c r="B116" s="401">
        <f>SUM(B117:B119)</f>
        <v>1396</v>
      </c>
      <c r="C116" s="280">
        <v>1605</v>
      </c>
      <c r="D116" s="271">
        <f t="shared" si="4"/>
        <v>86.98</v>
      </c>
      <c r="E116">
        <f t="shared" si="5"/>
        <v>-209</v>
      </c>
      <c r="F116" s="181">
        <f t="shared" si="3"/>
        <v>-13.02</v>
      </c>
    </row>
    <row r="117" spans="1:6">
      <c r="A117" s="270" t="s">
        <v>210</v>
      </c>
      <c r="B117" s="400">
        <v>358</v>
      </c>
      <c r="C117" s="280">
        <v>677</v>
      </c>
      <c r="D117" s="271">
        <f t="shared" si="4"/>
        <v>52.88</v>
      </c>
      <c r="E117">
        <f t="shared" si="5"/>
        <v>-319</v>
      </c>
      <c r="F117" s="181">
        <f t="shared" si="3"/>
        <v>-47.12</v>
      </c>
    </row>
    <row r="118" spans="1:6">
      <c r="A118" s="270" t="s">
        <v>1039</v>
      </c>
      <c r="B118" s="400">
        <v>21</v>
      </c>
      <c r="C118" s="280">
        <v>0</v>
      </c>
      <c r="D118" s="271"/>
      <c r="E118">
        <f t="shared" si="5"/>
        <v>21</v>
      </c>
      <c r="F118" s="181" t="e">
        <f t="shared" si="3"/>
        <v>#DIV/0!</v>
      </c>
    </row>
    <row r="119" spans="1:6">
      <c r="A119" s="270" t="s">
        <v>211</v>
      </c>
      <c r="B119" s="400">
        <v>1017</v>
      </c>
      <c r="C119" s="280">
        <v>928</v>
      </c>
      <c r="D119" s="271">
        <f t="shared" si="4"/>
        <v>109.59</v>
      </c>
      <c r="E119">
        <f t="shared" si="5"/>
        <v>89</v>
      </c>
      <c r="F119" s="181">
        <f t="shared" si="3"/>
        <v>9.59</v>
      </c>
    </row>
    <row r="120" spans="1:6">
      <c r="A120" s="363" t="s">
        <v>919</v>
      </c>
      <c r="B120" s="401">
        <f>SUM(B121:B127)</f>
        <v>2554</v>
      </c>
      <c r="C120" s="280">
        <v>2507</v>
      </c>
      <c r="D120" s="271">
        <f t="shared" si="4"/>
        <v>101.87</v>
      </c>
      <c r="E120">
        <f t="shared" si="5"/>
        <v>47</v>
      </c>
      <c r="F120" s="181">
        <f t="shared" si="3"/>
        <v>1.87</v>
      </c>
    </row>
    <row r="121" spans="1:6">
      <c r="A121" s="363" t="s">
        <v>921</v>
      </c>
      <c r="B121" s="400">
        <v>1920</v>
      </c>
      <c r="C121" s="280">
        <v>2091</v>
      </c>
      <c r="D121" s="271">
        <f t="shared" si="4"/>
        <v>91.82</v>
      </c>
      <c r="E121">
        <f t="shared" si="5"/>
        <v>-171</v>
      </c>
      <c r="F121" s="181">
        <f t="shared" si="3"/>
        <v>-8.18</v>
      </c>
    </row>
    <row r="122" spans="1:6">
      <c r="A122" s="398" t="s">
        <v>1040</v>
      </c>
      <c r="B122" s="400">
        <v>145</v>
      </c>
      <c r="C122" s="402"/>
      <c r="D122" s="271"/>
      <c r="E122">
        <f t="shared" si="5"/>
        <v>145</v>
      </c>
      <c r="F122" s="181" t="e">
        <f t="shared" si="3"/>
        <v>#DIV/0!</v>
      </c>
    </row>
    <row r="123" spans="1:6">
      <c r="A123" s="364" t="s">
        <v>920</v>
      </c>
      <c r="B123" s="400"/>
      <c r="C123" s="280">
        <v>158</v>
      </c>
      <c r="D123" s="271">
        <f t="shared" si="4"/>
        <v>0</v>
      </c>
      <c r="E123">
        <f t="shared" si="5"/>
        <v>-158</v>
      </c>
      <c r="F123" s="181">
        <f t="shared" si="3"/>
        <v>-100</v>
      </c>
    </row>
    <row r="124" spans="1:6">
      <c r="A124" s="364" t="s">
        <v>1041</v>
      </c>
      <c r="B124" s="400">
        <v>30</v>
      </c>
      <c r="C124" s="280">
        <v>8</v>
      </c>
      <c r="D124" s="271">
        <f t="shared" si="4"/>
        <v>375</v>
      </c>
      <c r="E124">
        <f t="shared" si="5"/>
        <v>22</v>
      </c>
      <c r="F124" s="181">
        <f t="shared" si="3"/>
        <v>275</v>
      </c>
    </row>
    <row r="125" spans="1:6">
      <c r="A125" s="364" t="s">
        <v>922</v>
      </c>
      <c r="B125" s="400">
        <v>257</v>
      </c>
      <c r="C125" s="280">
        <v>74</v>
      </c>
      <c r="D125" s="271">
        <f t="shared" si="4"/>
        <v>347.3</v>
      </c>
      <c r="E125">
        <f t="shared" si="5"/>
        <v>183</v>
      </c>
      <c r="F125" s="181">
        <f t="shared" si="3"/>
        <v>247.3</v>
      </c>
    </row>
    <row r="126" spans="1:6">
      <c r="A126" s="364" t="s">
        <v>924</v>
      </c>
      <c r="B126" s="400">
        <v>148</v>
      </c>
      <c r="C126" s="280">
        <v>110</v>
      </c>
      <c r="D126" s="271">
        <f t="shared" si="4"/>
        <v>134.55000000000001</v>
      </c>
      <c r="E126">
        <f t="shared" si="5"/>
        <v>38</v>
      </c>
      <c r="F126" s="181">
        <f t="shared" si="3"/>
        <v>34.549999999999997</v>
      </c>
    </row>
    <row r="127" spans="1:6">
      <c r="A127" s="364" t="s">
        <v>923</v>
      </c>
      <c r="B127" s="400">
        <v>54</v>
      </c>
      <c r="C127" s="280">
        <v>66</v>
      </c>
      <c r="D127" s="271">
        <f t="shared" si="4"/>
        <v>81.819999999999993</v>
      </c>
      <c r="E127">
        <f t="shared" si="5"/>
        <v>-12</v>
      </c>
      <c r="F127" s="181">
        <f t="shared" si="3"/>
        <v>-18.18</v>
      </c>
    </row>
    <row r="128" spans="1:6">
      <c r="A128" s="270" t="s">
        <v>212</v>
      </c>
      <c r="B128" s="400"/>
      <c r="C128" s="280">
        <v>0</v>
      </c>
      <c r="D128" s="271"/>
      <c r="E128">
        <f t="shared" si="5"/>
        <v>0</v>
      </c>
      <c r="F128" s="181" t="e">
        <f t="shared" si="3"/>
        <v>#DIV/0!</v>
      </c>
    </row>
    <row r="129" spans="1:6">
      <c r="A129" s="270" t="s">
        <v>213</v>
      </c>
      <c r="B129" s="400"/>
      <c r="C129" s="280">
        <v>0</v>
      </c>
      <c r="D129" s="271"/>
      <c r="E129">
        <f t="shared" si="5"/>
        <v>0</v>
      </c>
      <c r="F129" s="181" t="e">
        <f t="shared" si="3"/>
        <v>#DIV/0!</v>
      </c>
    </row>
    <row r="130" spans="1:6">
      <c r="A130" s="270" t="s">
        <v>214</v>
      </c>
      <c r="B130" s="400"/>
      <c r="C130" s="280">
        <v>0</v>
      </c>
      <c r="D130" s="271"/>
      <c r="E130">
        <f t="shared" si="5"/>
        <v>0</v>
      </c>
      <c r="F130" s="181" t="e">
        <f t="shared" si="3"/>
        <v>#DIV/0!</v>
      </c>
    </row>
    <row r="131" spans="1:6">
      <c r="A131" s="270" t="s">
        <v>215</v>
      </c>
      <c r="B131" s="401">
        <f>B132+B137</f>
        <v>414</v>
      </c>
      <c r="C131" s="280">
        <v>424</v>
      </c>
      <c r="D131" s="271">
        <f t="shared" si="4"/>
        <v>97.64</v>
      </c>
      <c r="E131">
        <f t="shared" si="5"/>
        <v>-10</v>
      </c>
      <c r="F131" s="181">
        <f t="shared" si="3"/>
        <v>-2.36</v>
      </c>
    </row>
    <row r="132" spans="1:6">
      <c r="A132" s="270" t="s">
        <v>216</v>
      </c>
      <c r="B132" s="401">
        <f>SUM(B133:B136)</f>
        <v>208</v>
      </c>
      <c r="C132" s="280">
        <v>212</v>
      </c>
      <c r="D132" s="271">
        <f t="shared" si="4"/>
        <v>98.11</v>
      </c>
      <c r="E132">
        <f t="shared" si="5"/>
        <v>-4</v>
      </c>
      <c r="F132" s="181">
        <f t="shared" si="3"/>
        <v>-1.89</v>
      </c>
    </row>
    <row r="133" spans="1:6">
      <c r="A133" s="270" t="s">
        <v>217</v>
      </c>
      <c r="B133" s="400">
        <v>65</v>
      </c>
      <c r="C133" s="280">
        <v>64</v>
      </c>
      <c r="D133" s="271">
        <f t="shared" si="4"/>
        <v>101.56</v>
      </c>
      <c r="E133">
        <f t="shared" si="5"/>
        <v>1</v>
      </c>
      <c r="F133" s="181">
        <f t="shared" ref="F133:F196" si="6">E133/C133*100</f>
        <v>1.56</v>
      </c>
    </row>
    <row r="134" spans="1:6">
      <c r="A134" s="247" t="s">
        <v>218</v>
      </c>
      <c r="B134" s="400"/>
      <c r="C134" s="280">
        <v>0</v>
      </c>
      <c r="D134" s="271"/>
      <c r="E134">
        <f t="shared" ref="E134:E197" si="7">B134-C134</f>
        <v>0</v>
      </c>
      <c r="F134" s="181" t="e">
        <f t="shared" si="6"/>
        <v>#DIV/0!</v>
      </c>
    </row>
    <row r="135" spans="1:6">
      <c r="A135" s="270" t="s">
        <v>219</v>
      </c>
      <c r="B135" s="400">
        <v>143</v>
      </c>
      <c r="C135" s="280">
        <v>133</v>
      </c>
      <c r="D135" s="271">
        <f t="shared" ref="D135:D197" si="8">B135/C135*100</f>
        <v>107.52</v>
      </c>
      <c r="E135">
        <f t="shared" si="7"/>
        <v>10</v>
      </c>
      <c r="F135" s="181">
        <f t="shared" si="6"/>
        <v>7.52</v>
      </c>
    </row>
    <row r="136" spans="1:6">
      <c r="A136" s="270" t="s">
        <v>220</v>
      </c>
      <c r="B136" s="400"/>
      <c r="C136" s="280">
        <v>15</v>
      </c>
      <c r="D136" s="271">
        <f t="shared" si="8"/>
        <v>0</v>
      </c>
      <c r="E136">
        <f t="shared" si="7"/>
        <v>-15</v>
      </c>
      <c r="F136" s="181">
        <f t="shared" si="6"/>
        <v>-100</v>
      </c>
    </row>
    <row r="137" spans="1:6">
      <c r="A137" s="270" t="s">
        <v>221</v>
      </c>
      <c r="B137" s="401">
        <f>SUM(B138)</f>
        <v>206</v>
      </c>
      <c r="C137" s="280">
        <v>212</v>
      </c>
      <c r="D137" s="271">
        <f t="shared" si="8"/>
        <v>97.17</v>
      </c>
      <c r="E137">
        <f t="shared" si="7"/>
        <v>-6</v>
      </c>
      <c r="F137" s="181">
        <f t="shared" si="6"/>
        <v>-2.83</v>
      </c>
    </row>
    <row r="138" spans="1:6">
      <c r="A138" s="270" t="s">
        <v>222</v>
      </c>
      <c r="B138" s="400">
        <v>206</v>
      </c>
      <c r="C138" s="280">
        <v>212</v>
      </c>
      <c r="D138" s="271">
        <f t="shared" si="8"/>
        <v>97.17</v>
      </c>
      <c r="E138">
        <f t="shared" si="7"/>
        <v>-6</v>
      </c>
      <c r="F138" s="181">
        <f t="shared" si="6"/>
        <v>-2.83</v>
      </c>
    </row>
    <row r="139" spans="1:6">
      <c r="A139" s="270" t="s">
        <v>223</v>
      </c>
      <c r="B139" s="401">
        <f>B140+B149+B154+B159+B167</f>
        <v>8316</v>
      </c>
      <c r="C139" s="280">
        <v>8104</v>
      </c>
      <c r="D139" s="271">
        <f t="shared" si="8"/>
        <v>102.62</v>
      </c>
      <c r="E139">
        <f t="shared" si="7"/>
        <v>212</v>
      </c>
      <c r="F139" s="181">
        <f t="shared" si="6"/>
        <v>2.62</v>
      </c>
    </row>
    <row r="140" spans="1:6">
      <c r="A140" s="270" t="s">
        <v>224</v>
      </c>
      <c r="B140" s="401">
        <f>SUM(B141:B148)</f>
        <v>3920</v>
      </c>
      <c r="C140" s="280">
        <v>3979</v>
      </c>
      <c r="D140" s="271">
        <f t="shared" si="8"/>
        <v>98.52</v>
      </c>
      <c r="E140">
        <f t="shared" si="7"/>
        <v>-59</v>
      </c>
      <c r="F140" s="181">
        <f t="shared" si="6"/>
        <v>-1.48</v>
      </c>
    </row>
    <row r="141" spans="1:6">
      <c r="A141" s="270" t="s">
        <v>225</v>
      </c>
      <c r="B141" s="400"/>
      <c r="C141" s="280">
        <v>0</v>
      </c>
      <c r="D141" s="271"/>
      <c r="E141">
        <f t="shared" si="7"/>
        <v>0</v>
      </c>
      <c r="F141" s="181" t="e">
        <f t="shared" si="6"/>
        <v>#DIV/0!</v>
      </c>
    </row>
    <row r="142" spans="1:6">
      <c r="A142" s="270" t="s">
        <v>226</v>
      </c>
      <c r="B142" s="400"/>
      <c r="C142" s="280">
        <v>0</v>
      </c>
      <c r="D142" s="271"/>
      <c r="E142">
        <f t="shared" si="7"/>
        <v>0</v>
      </c>
      <c r="F142" s="181" t="e">
        <f t="shared" si="6"/>
        <v>#DIV/0!</v>
      </c>
    </row>
    <row r="143" spans="1:6">
      <c r="A143" s="247" t="s">
        <v>227</v>
      </c>
      <c r="B143" s="400"/>
      <c r="C143" s="280">
        <v>0</v>
      </c>
      <c r="D143" s="271"/>
      <c r="E143">
        <f t="shared" si="7"/>
        <v>0</v>
      </c>
      <c r="F143" s="181" t="e">
        <f t="shared" si="6"/>
        <v>#DIV/0!</v>
      </c>
    </row>
    <row r="144" spans="1:6">
      <c r="A144" s="270" t="s">
        <v>228</v>
      </c>
      <c r="B144" s="400"/>
      <c r="C144" s="280">
        <v>0</v>
      </c>
      <c r="D144" s="271"/>
      <c r="E144">
        <f t="shared" si="7"/>
        <v>0</v>
      </c>
      <c r="F144" s="181" t="e">
        <f t="shared" si="6"/>
        <v>#DIV/0!</v>
      </c>
    </row>
    <row r="145" spans="1:6">
      <c r="A145" s="247" t="s">
        <v>229</v>
      </c>
      <c r="B145" s="400"/>
      <c r="C145" s="280">
        <v>0</v>
      </c>
      <c r="D145" s="271"/>
      <c r="E145">
        <f t="shared" si="7"/>
        <v>0</v>
      </c>
      <c r="F145" s="181" t="e">
        <f t="shared" si="6"/>
        <v>#DIV/0!</v>
      </c>
    </row>
    <row r="146" spans="1:6">
      <c r="A146" s="247" t="s">
        <v>230</v>
      </c>
      <c r="B146" s="400"/>
      <c r="C146" s="280">
        <v>0</v>
      </c>
      <c r="D146" s="271"/>
      <c r="E146">
        <f t="shared" si="7"/>
        <v>0</v>
      </c>
      <c r="F146" s="181" t="e">
        <f t="shared" si="6"/>
        <v>#DIV/0!</v>
      </c>
    </row>
    <row r="147" spans="1:6">
      <c r="A147" s="399" t="s">
        <v>1042</v>
      </c>
      <c r="B147" s="400">
        <v>1218</v>
      </c>
      <c r="C147" s="402"/>
      <c r="D147" s="271"/>
      <c r="E147">
        <f t="shared" si="7"/>
        <v>1218</v>
      </c>
      <c r="F147" s="181" t="e">
        <f t="shared" si="6"/>
        <v>#DIV/0!</v>
      </c>
    </row>
    <row r="148" spans="1:6">
      <c r="A148" s="270" t="s">
        <v>231</v>
      </c>
      <c r="B148" s="400">
        <v>2702</v>
      </c>
      <c r="C148" s="280">
        <v>3979</v>
      </c>
      <c r="D148" s="271">
        <f t="shared" si="8"/>
        <v>67.91</v>
      </c>
      <c r="E148">
        <f t="shared" si="7"/>
        <v>-1277</v>
      </c>
      <c r="F148" s="181">
        <f t="shared" si="6"/>
        <v>-32.090000000000003</v>
      </c>
    </row>
    <row r="149" spans="1:6">
      <c r="A149" s="247" t="s">
        <v>232</v>
      </c>
      <c r="B149" s="401">
        <f>SUM(B150:B153)</f>
        <v>311</v>
      </c>
      <c r="C149" s="280">
        <v>217</v>
      </c>
      <c r="D149" s="271">
        <f t="shared" si="8"/>
        <v>143.32</v>
      </c>
      <c r="E149">
        <f t="shared" si="7"/>
        <v>94</v>
      </c>
      <c r="F149" s="181">
        <f t="shared" si="6"/>
        <v>43.32</v>
      </c>
    </row>
    <row r="150" spans="1:6">
      <c r="A150" s="247" t="s">
        <v>233</v>
      </c>
      <c r="B150" s="400"/>
      <c r="C150" s="280">
        <v>0</v>
      </c>
      <c r="D150" s="271"/>
      <c r="E150">
        <f t="shared" si="7"/>
        <v>0</v>
      </c>
      <c r="F150" s="181" t="e">
        <f t="shared" si="6"/>
        <v>#DIV/0!</v>
      </c>
    </row>
    <row r="151" spans="1:6">
      <c r="A151" s="247" t="s">
        <v>234</v>
      </c>
      <c r="B151" s="400"/>
      <c r="C151" s="280">
        <v>0</v>
      </c>
      <c r="D151" s="271"/>
      <c r="E151">
        <f t="shared" si="7"/>
        <v>0</v>
      </c>
      <c r="F151" s="181" t="e">
        <f t="shared" si="6"/>
        <v>#DIV/0!</v>
      </c>
    </row>
    <row r="152" spans="1:6">
      <c r="A152" s="247" t="s">
        <v>235</v>
      </c>
      <c r="B152" s="400"/>
      <c r="C152" s="280">
        <v>0</v>
      </c>
      <c r="D152" s="271"/>
      <c r="E152">
        <f t="shared" si="7"/>
        <v>0</v>
      </c>
      <c r="F152" s="181" t="e">
        <f t="shared" si="6"/>
        <v>#DIV/0!</v>
      </c>
    </row>
    <row r="153" spans="1:6">
      <c r="A153" s="247" t="s">
        <v>236</v>
      </c>
      <c r="B153" s="400">
        <v>311</v>
      </c>
      <c r="C153" s="280">
        <v>217</v>
      </c>
      <c r="D153" s="271">
        <f t="shared" si="8"/>
        <v>143.32</v>
      </c>
      <c r="E153">
        <f t="shared" si="7"/>
        <v>94</v>
      </c>
      <c r="F153" s="181">
        <f t="shared" si="6"/>
        <v>43.32</v>
      </c>
    </row>
    <row r="154" spans="1:6">
      <c r="A154" s="247" t="s">
        <v>237</v>
      </c>
      <c r="B154" s="401">
        <f>SUM(B155:B158)</f>
        <v>240</v>
      </c>
      <c r="C154" s="280">
        <v>257</v>
      </c>
      <c r="D154" s="271">
        <f t="shared" si="8"/>
        <v>93.39</v>
      </c>
      <c r="E154">
        <f t="shared" si="7"/>
        <v>-17</v>
      </c>
      <c r="F154" s="181">
        <f t="shared" si="6"/>
        <v>-6.61</v>
      </c>
    </row>
    <row r="155" spans="1:6">
      <c r="A155" s="247" t="s">
        <v>233</v>
      </c>
      <c r="B155" s="400"/>
      <c r="C155" s="280">
        <v>0</v>
      </c>
      <c r="D155" s="271"/>
      <c r="E155">
        <f t="shared" si="7"/>
        <v>0</v>
      </c>
      <c r="F155" s="181" t="e">
        <f t="shared" si="6"/>
        <v>#DIV/0!</v>
      </c>
    </row>
    <row r="156" spans="1:6">
      <c r="A156" s="247" t="s">
        <v>238</v>
      </c>
      <c r="B156" s="400"/>
      <c r="C156" s="280">
        <v>-2</v>
      </c>
      <c r="D156" s="271">
        <f t="shared" si="8"/>
        <v>0</v>
      </c>
      <c r="E156">
        <f t="shared" si="7"/>
        <v>2</v>
      </c>
      <c r="F156" s="181">
        <f t="shared" si="6"/>
        <v>-100</v>
      </c>
    </row>
    <row r="157" spans="1:6">
      <c r="A157" s="247" t="s">
        <v>239</v>
      </c>
      <c r="B157" s="400"/>
      <c r="C157" s="280">
        <v>0</v>
      </c>
      <c r="D157" s="271"/>
      <c r="E157">
        <f t="shared" si="7"/>
        <v>0</v>
      </c>
      <c r="F157" s="181" t="e">
        <f t="shared" si="6"/>
        <v>#DIV/0!</v>
      </c>
    </row>
    <row r="158" spans="1:6">
      <c r="A158" s="247" t="s">
        <v>240</v>
      </c>
      <c r="B158" s="400">
        <v>240</v>
      </c>
      <c r="C158" s="280">
        <v>259</v>
      </c>
      <c r="D158" s="271">
        <f t="shared" si="8"/>
        <v>92.66</v>
      </c>
      <c r="E158">
        <f t="shared" si="7"/>
        <v>-19</v>
      </c>
      <c r="F158" s="181">
        <f t="shared" si="6"/>
        <v>-7.34</v>
      </c>
    </row>
    <row r="159" spans="1:6">
      <c r="A159" s="270" t="s">
        <v>241</v>
      </c>
      <c r="B159" s="401">
        <f>SUM(B160:B166)</f>
        <v>1384</v>
      </c>
      <c r="C159" s="280">
        <v>1277</v>
      </c>
      <c r="D159" s="271">
        <f t="shared" si="8"/>
        <v>108.38</v>
      </c>
      <c r="E159">
        <f t="shared" si="7"/>
        <v>107</v>
      </c>
      <c r="F159" s="181">
        <f t="shared" si="6"/>
        <v>8.3800000000000008</v>
      </c>
    </row>
    <row r="160" spans="1:6">
      <c r="A160" s="270" t="s">
        <v>242</v>
      </c>
      <c r="B160" s="400">
        <v>713</v>
      </c>
      <c r="C160" s="280">
        <v>718</v>
      </c>
      <c r="D160" s="271">
        <f t="shared" si="8"/>
        <v>99.3</v>
      </c>
      <c r="E160">
        <f t="shared" si="7"/>
        <v>-5</v>
      </c>
      <c r="F160" s="181">
        <f t="shared" si="6"/>
        <v>-0.7</v>
      </c>
    </row>
    <row r="161" spans="1:6">
      <c r="A161" s="270" t="s">
        <v>243</v>
      </c>
      <c r="B161" s="400">
        <v>401</v>
      </c>
      <c r="C161" s="280">
        <v>326</v>
      </c>
      <c r="D161" s="271">
        <f t="shared" si="8"/>
        <v>123.01</v>
      </c>
      <c r="E161">
        <f t="shared" si="7"/>
        <v>75</v>
      </c>
      <c r="F161" s="181">
        <f t="shared" si="6"/>
        <v>23.01</v>
      </c>
    </row>
    <row r="162" spans="1:6">
      <c r="A162" s="270" t="s">
        <v>244</v>
      </c>
      <c r="B162" s="400">
        <v>35</v>
      </c>
      <c r="C162" s="280">
        <v>60</v>
      </c>
      <c r="D162" s="271">
        <f t="shared" si="8"/>
        <v>58.33</v>
      </c>
      <c r="E162">
        <f t="shared" si="7"/>
        <v>-25</v>
      </c>
      <c r="F162" s="181">
        <f t="shared" si="6"/>
        <v>-41.67</v>
      </c>
    </row>
    <row r="163" spans="1:6">
      <c r="A163" s="270" t="s">
        <v>245</v>
      </c>
      <c r="B163" s="400">
        <v>104</v>
      </c>
      <c r="C163" s="280">
        <v>59</v>
      </c>
      <c r="D163" s="271">
        <f t="shared" si="8"/>
        <v>176.27</v>
      </c>
      <c r="E163">
        <f t="shared" si="7"/>
        <v>45</v>
      </c>
      <c r="F163" s="181">
        <f t="shared" si="6"/>
        <v>76.27</v>
      </c>
    </row>
    <row r="164" spans="1:6">
      <c r="A164" s="247" t="s">
        <v>246</v>
      </c>
      <c r="B164" s="400">
        <v>-7</v>
      </c>
      <c r="C164" s="280">
        <v>13</v>
      </c>
      <c r="D164" s="271">
        <f t="shared" si="8"/>
        <v>-53.85</v>
      </c>
      <c r="E164">
        <f t="shared" si="7"/>
        <v>-20</v>
      </c>
      <c r="F164" s="181">
        <f t="shared" si="6"/>
        <v>-153.85</v>
      </c>
    </row>
    <row r="165" spans="1:6">
      <c r="A165" s="270" t="s">
        <v>247</v>
      </c>
      <c r="B165" s="400">
        <v>55</v>
      </c>
      <c r="C165" s="280">
        <v>45</v>
      </c>
      <c r="D165" s="271">
        <f t="shared" si="8"/>
        <v>122.22</v>
      </c>
      <c r="E165">
        <f t="shared" si="7"/>
        <v>10</v>
      </c>
      <c r="F165" s="181">
        <f t="shared" si="6"/>
        <v>22.22</v>
      </c>
    </row>
    <row r="166" spans="1:6">
      <c r="A166" s="270" t="s">
        <v>248</v>
      </c>
      <c r="B166" s="400">
        <v>83</v>
      </c>
      <c r="C166" s="280">
        <v>56</v>
      </c>
      <c r="D166" s="271">
        <f t="shared" si="8"/>
        <v>148.21</v>
      </c>
      <c r="E166">
        <f t="shared" si="7"/>
        <v>27</v>
      </c>
      <c r="F166" s="181">
        <f t="shared" si="6"/>
        <v>48.21</v>
      </c>
    </row>
    <row r="167" spans="1:6">
      <c r="A167" s="270" t="s">
        <v>249</v>
      </c>
      <c r="B167" s="401">
        <f>SUM(B168)</f>
        <v>2461</v>
      </c>
      <c r="C167" s="280">
        <v>2374</v>
      </c>
      <c r="D167" s="271">
        <f t="shared" si="8"/>
        <v>103.66</v>
      </c>
      <c r="E167">
        <f t="shared" si="7"/>
        <v>87</v>
      </c>
      <c r="F167" s="181">
        <f t="shared" si="6"/>
        <v>3.66</v>
      </c>
    </row>
    <row r="168" spans="1:6">
      <c r="A168" s="270" t="s">
        <v>250</v>
      </c>
      <c r="B168" s="400">
        <v>2461</v>
      </c>
      <c r="C168" s="280">
        <v>2374</v>
      </c>
      <c r="D168" s="271">
        <f t="shared" si="8"/>
        <v>103.66</v>
      </c>
      <c r="E168">
        <f t="shared" si="7"/>
        <v>87</v>
      </c>
      <c r="F168" s="181">
        <f t="shared" si="6"/>
        <v>3.66</v>
      </c>
    </row>
    <row r="169" spans="1:6">
      <c r="A169" s="270" t="s">
        <v>251</v>
      </c>
      <c r="B169" s="400"/>
      <c r="C169" s="280">
        <v>0</v>
      </c>
      <c r="D169" s="271"/>
      <c r="E169">
        <f t="shared" si="7"/>
        <v>0</v>
      </c>
      <c r="F169" s="181" t="e">
        <f t="shared" si="6"/>
        <v>#DIV/0!</v>
      </c>
    </row>
    <row r="170" spans="1:6">
      <c r="A170" s="270" t="s">
        <v>252</v>
      </c>
      <c r="B170" s="401">
        <f>B171+B174+B181+B184+B187+B190+B195</f>
        <v>70614</v>
      </c>
      <c r="C170" s="280">
        <v>64454</v>
      </c>
      <c r="D170" s="271">
        <f t="shared" si="8"/>
        <v>109.56</v>
      </c>
      <c r="E170">
        <f t="shared" si="7"/>
        <v>6160</v>
      </c>
      <c r="F170" s="181">
        <f t="shared" si="6"/>
        <v>9.56</v>
      </c>
    </row>
    <row r="171" spans="1:6">
      <c r="A171" s="270" t="s">
        <v>253</v>
      </c>
      <c r="B171" s="401">
        <f>SUM(B172:B173)</f>
        <v>371</v>
      </c>
      <c r="C171" s="280">
        <v>390</v>
      </c>
      <c r="D171" s="271">
        <f t="shared" si="8"/>
        <v>95.13</v>
      </c>
      <c r="E171">
        <f t="shared" si="7"/>
        <v>-19</v>
      </c>
      <c r="F171" s="181">
        <f t="shared" si="6"/>
        <v>-4.87</v>
      </c>
    </row>
    <row r="172" spans="1:6">
      <c r="A172" s="270" t="s">
        <v>254</v>
      </c>
      <c r="B172" s="400">
        <v>122</v>
      </c>
      <c r="C172" s="280">
        <v>126</v>
      </c>
      <c r="D172" s="271">
        <f t="shared" si="8"/>
        <v>96.83</v>
      </c>
      <c r="E172">
        <f t="shared" si="7"/>
        <v>-4</v>
      </c>
      <c r="F172" s="181">
        <f t="shared" si="6"/>
        <v>-3.17</v>
      </c>
    </row>
    <row r="173" spans="1:6">
      <c r="A173" s="270" t="s">
        <v>255</v>
      </c>
      <c r="B173" s="400">
        <v>249</v>
      </c>
      <c r="C173" s="280">
        <v>264</v>
      </c>
      <c r="D173" s="271">
        <f t="shared" si="8"/>
        <v>94.32</v>
      </c>
      <c r="E173">
        <f t="shared" si="7"/>
        <v>-15</v>
      </c>
      <c r="F173" s="181">
        <f t="shared" si="6"/>
        <v>-5.68</v>
      </c>
    </row>
    <row r="174" spans="1:6">
      <c r="A174" s="270" t="s">
        <v>256</v>
      </c>
      <c r="B174" s="401">
        <f>SUM(B175:B180)</f>
        <v>61330</v>
      </c>
      <c r="C174" s="280">
        <v>55645</v>
      </c>
      <c r="D174" s="271">
        <f t="shared" si="8"/>
        <v>110.22</v>
      </c>
      <c r="E174">
        <f t="shared" si="7"/>
        <v>5685</v>
      </c>
      <c r="F174" s="181">
        <f t="shared" si="6"/>
        <v>10.220000000000001</v>
      </c>
    </row>
    <row r="175" spans="1:6">
      <c r="A175" s="270" t="s">
        <v>257</v>
      </c>
      <c r="B175" s="400">
        <v>8852</v>
      </c>
      <c r="C175" s="280">
        <v>3787</v>
      </c>
      <c r="D175" s="271">
        <f t="shared" si="8"/>
        <v>233.75</v>
      </c>
      <c r="E175">
        <f t="shared" si="7"/>
        <v>5065</v>
      </c>
      <c r="F175" s="181">
        <f t="shared" si="6"/>
        <v>133.75</v>
      </c>
    </row>
    <row r="176" spans="1:6">
      <c r="A176" s="270" t="s">
        <v>258</v>
      </c>
      <c r="B176" s="400">
        <v>22149</v>
      </c>
      <c r="C176" s="280">
        <v>22667</v>
      </c>
      <c r="D176" s="271">
        <f t="shared" si="8"/>
        <v>97.71</v>
      </c>
      <c r="E176">
        <f t="shared" si="7"/>
        <v>-518</v>
      </c>
      <c r="F176" s="181">
        <f t="shared" si="6"/>
        <v>-2.29</v>
      </c>
    </row>
    <row r="177" spans="1:6">
      <c r="A177" s="270" t="s">
        <v>259</v>
      </c>
      <c r="B177" s="400">
        <v>10393</v>
      </c>
      <c r="C177" s="280">
        <v>9594</v>
      </c>
      <c r="D177" s="271">
        <f t="shared" si="8"/>
        <v>108.33</v>
      </c>
      <c r="E177">
        <f t="shared" si="7"/>
        <v>799</v>
      </c>
      <c r="F177" s="181">
        <f t="shared" si="6"/>
        <v>8.33</v>
      </c>
    </row>
    <row r="178" spans="1:6">
      <c r="A178" s="270" t="s">
        <v>260</v>
      </c>
      <c r="B178" s="400">
        <v>2684</v>
      </c>
      <c r="C178" s="280">
        <v>3014</v>
      </c>
      <c r="D178" s="271">
        <f t="shared" si="8"/>
        <v>89.05</v>
      </c>
      <c r="E178">
        <f t="shared" si="7"/>
        <v>-330</v>
      </c>
      <c r="F178" s="181">
        <f t="shared" si="6"/>
        <v>-10.95</v>
      </c>
    </row>
    <row r="179" spans="1:6">
      <c r="A179" s="365" t="s">
        <v>925</v>
      </c>
      <c r="B179" s="400"/>
      <c r="C179" s="280">
        <v>1</v>
      </c>
      <c r="D179" s="271">
        <f t="shared" si="8"/>
        <v>0</v>
      </c>
      <c r="E179">
        <f t="shared" si="7"/>
        <v>-1</v>
      </c>
      <c r="F179" s="181">
        <f t="shared" si="6"/>
        <v>-100</v>
      </c>
    </row>
    <row r="180" spans="1:6">
      <c r="A180" s="270" t="s">
        <v>261</v>
      </c>
      <c r="B180" s="400">
        <v>17252</v>
      </c>
      <c r="C180" s="280">
        <v>16582</v>
      </c>
      <c r="D180" s="271">
        <f t="shared" si="8"/>
        <v>104.04</v>
      </c>
      <c r="E180">
        <f t="shared" si="7"/>
        <v>670</v>
      </c>
      <c r="F180" s="181">
        <f t="shared" si="6"/>
        <v>4.04</v>
      </c>
    </row>
    <row r="181" spans="1:6">
      <c r="A181" s="247" t="s">
        <v>262</v>
      </c>
      <c r="B181" s="400"/>
      <c r="C181" s="280">
        <v>0</v>
      </c>
      <c r="D181" s="271"/>
      <c r="E181">
        <f t="shared" si="7"/>
        <v>0</v>
      </c>
      <c r="F181" s="181" t="e">
        <f t="shared" si="6"/>
        <v>#DIV/0!</v>
      </c>
    </row>
    <row r="182" spans="1:6">
      <c r="A182" s="247" t="s">
        <v>263</v>
      </c>
      <c r="B182" s="400"/>
      <c r="C182" s="280">
        <v>0</v>
      </c>
      <c r="D182" s="271"/>
      <c r="E182">
        <f t="shared" si="7"/>
        <v>0</v>
      </c>
      <c r="F182" s="181" t="e">
        <f t="shared" si="6"/>
        <v>#DIV/0!</v>
      </c>
    </row>
    <row r="183" spans="1:6">
      <c r="A183" s="247" t="s">
        <v>264</v>
      </c>
      <c r="B183" s="400"/>
      <c r="C183" s="280">
        <v>0</v>
      </c>
      <c r="D183" s="271"/>
      <c r="E183">
        <f t="shared" si="7"/>
        <v>0</v>
      </c>
      <c r="F183" s="181" t="e">
        <f t="shared" si="6"/>
        <v>#DIV/0!</v>
      </c>
    </row>
    <row r="184" spans="1:6">
      <c r="A184" s="270" t="s">
        <v>265</v>
      </c>
      <c r="B184" s="401">
        <f>SUM(B185:B186)</f>
        <v>202</v>
      </c>
      <c r="C184" s="280">
        <v>232</v>
      </c>
      <c r="D184" s="271">
        <f t="shared" si="8"/>
        <v>87.07</v>
      </c>
      <c r="E184">
        <f t="shared" si="7"/>
        <v>-30</v>
      </c>
      <c r="F184" s="181">
        <f t="shared" si="6"/>
        <v>-12.93</v>
      </c>
    </row>
    <row r="185" spans="1:6">
      <c r="A185" s="270" t="s">
        <v>266</v>
      </c>
      <c r="B185" s="400">
        <v>174</v>
      </c>
      <c r="C185" s="280">
        <v>180</v>
      </c>
      <c r="D185" s="271">
        <f t="shared" si="8"/>
        <v>96.67</v>
      </c>
      <c r="E185">
        <f t="shared" si="7"/>
        <v>-6</v>
      </c>
      <c r="F185" s="181">
        <f t="shared" si="6"/>
        <v>-3.33</v>
      </c>
    </row>
    <row r="186" spans="1:6">
      <c r="A186" s="365" t="s">
        <v>926</v>
      </c>
      <c r="B186" s="400">
        <v>28</v>
      </c>
      <c r="C186" s="280">
        <v>52</v>
      </c>
      <c r="D186" s="271">
        <f t="shared" si="8"/>
        <v>53.85</v>
      </c>
      <c r="E186">
        <f t="shared" si="7"/>
        <v>-24</v>
      </c>
      <c r="F186" s="181">
        <f t="shared" si="6"/>
        <v>-46.15</v>
      </c>
    </row>
    <row r="187" spans="1:6">
      <c r="A187" s="270" t="s">
        <v>267</v>
      </c>
      <c r="B187" s="401">
        <f>SUM(B188:B189)</f>
        <v>690</v>
      </c>
      <c r="C187" s="280">
        <v>842</v>
      </c>
      <c r="D187" s="271">
        <f t="shared" si="8"/>
        <v>81.95</v>
      </c>
      <c r="E187">
        <f t="shared" si="7"/>
        <v>-152</v>
      </c>
      <c r="F187" s="181">
        <f t="shared" si="6"/>
        <v>-18.05</v>
      </c>
    </row>
    <row r="188" spans="1:6">
      <c r="A188" s="270" t="s">
        <v>268</v>
      </c>
      <c r="B188" s="400">
        <v>366</v>
      </c>
      <c r="C188" s="280">
        <v>423</v>
      </c>
      <c r="D188" s="271">
        <f t="shared" si="8"/>
        <v>86.52</v>
      </c>
      <c r="E188">
        <f t="shared" si="7"/>
        <v>-57</v>
      </c>
      <c r="F188" s="181">
        <f t="shared" si="6"/>
        <v>-13.48</v>
      </c>
    </row>
    <row r="189" spans="1:6">
      <c r="A189" s="270" t="s">
        <v>269</v>
      </c>
      <c r="B189" s="400">
        <v>324</v>
      </c>
      <c r="C189" s="280">
        <v>419</v>
      </c>
      <c r="D189" s="271">
        <f t="shared" si="8"/>
        <v>77.33</v>
      </c>
      <c r="E189">
        <f t="shared" si="7"/>
        <v>-95</v>
      </c>
      <c r="F189" s="181">
        <f t="shared" si="6"/>
        <v>-22.67</v>
      </c>
    </row>
    <row r="190" spans="1:6">
      <c r="A190" s="270" t="s">
        <v>270</v>
      </c>
      <c r="B190" s="401">
        <f>SUM(B191:B194)</f>
        <v>7927</v>
      </c>
      <c r="C190" s="280">
        <v>7273</v>
      </c>
      <c r="D190" s="271">
        <f t="shared" si="8"/>
        <v>108.99</v>
      </c>
      <c r="E190">
        <f t="shared" si="7"/>
        <v>654</v>
      </c>
      <c r="F190" s="181">
        <f t="shared" si="6"/>
        <v>8.99</v>
      </c>
    </row>
    <row r="191" spans="1:6">
      <c r="A191" s="247" t="s">
        <v>271</v>
      </c>
      <c r="B191" s="400"/>
      <c r="C191" s="280">
        <v>0</v>
      </c>
      <c r="D191" s="271"/>
      <c r="E191">
        <f t="shared" si="7"/>
        <v>0</v>
      </c>
      <c r="F191" s="181" t="e">
        <f t="shared" si="6"/>
        <v>#DIV/0!</v>
      </c>
    </row>
    <row r="192" spans="1:6">
      <c r="A192" s="247" t="s">
        <v>272</v>
      </c>
      <c r="B192" s="400"/>
      <c r="C192" s="280">
        <v>0</v>
      </c>
      <c r="D192" s="271"/>
      <c r="E192">
        <f t="shared" si="7"/>
        <v>0</v>
      </c>
      <c r="F192" s="181" t="e">
        <f t="shared" si="6"/>
        <v>#DIV/0!</v>
      </c>
    </row>
    <row r="193" spans="1:6">
      <c r="A193" s="247" t="s">
        <v>273</v>
      </c>
      <c r="B193" s="400">
        <v>-2</v>
      </c>
      <c r="C193" s="280">
        <v>-2</v>
      </c>
      <c r="D193" s="271">
        <f t="shared" si="8"/>
        <v>100</v>
      </c>
      <c r="E193">
        <f t="shared" si="7"/>
        <v>0</v>
      </c>
      <c r="F193" s="181">
        <f t="shared" si="6"/>
        <v>0</v>
      </c>
    </row>
    <row r="194" spans="1:6">
      <c r="A194" s="270" t="s">
        <v>274</v>
      </c>
      <c r="B194" s="400">
        <v>7929</v>
      </c>
      <c r="C194" s="280">
        <v>7275</v>
      </c>
      <c r="D194" s="271">
        <f t="shared" si="8"/>
        <v>108.99</v>
      </c>
      <c r="E194">
        <f t="shared" si="7"/>
        <v>654</v>
      </c>
      <c r="F194" s="181">
        <f t="shared" si="6"/>
        <v>8.99</v>
      </c>
    </row>
    <row r="195" spans="1:6">
      <c r="A195" s="275" t="s">
        <v>275</v>
      </c>
      <c r="B195" s="401">
        <f>SUM(B196)</f>
        <v>94</v>
      </c>
      <c r="C195" s="280">
        <v>72</v>
      </c>
      <c r="D195" s="271">
        <f t="shared" si="8"/>
        <v>130.56</v>
      </c>
      <c r="E195">
        <f t="shared" si="7"/>
        <v>22</v>
      </c>
      <c r="F195" s="181">
        <f t="shared" si="6"/>
        <v>30.56</v>
      </c>
    </row>
    <row r="196" spans="1:6">
      <c r="A196" s="275" t="s">
        <v>276</v>
      </c>
      <c r="B196" s="400">
        <v>94</v>
      </c>
      <c r="C196" s="280">
        <v>72</v>
      </c>
      <c r="D196" s="271">
        <f t="shared" si="8"/>
        <v>130.56</v>
      </c>
      <c r="E196">
        <f t="shared" si="7"/>
        <v>22</v>
      </c>
      <c r="F196" s="181">
        <f t="shared" si="6"/>
        <v>30.56</v>
      </c>
    </row>
    <row r="197" spans="1:6">
      <c r="A197" s="270" t="s">
        <v>1003</v>
      </c>
      <c r="B197" s="401">
        <f>B198+B201+B203+B208+B211+B215+B217</f>
        <v>2433</v>
      </c>
      <c r="C197" s="280">
        <v>3529</v>
      </c>
      <c r="D197" s="271">
        <f t="shared" si="8"/>
        <v>68.94</v>
      </c>
      <c r="E197">
        <f t="shared" si="7"/>
        <v>-1096</v>
      </c>
      <c r="F197" s="181">
        <f t="shared" ref="F197:F260" si="9">E197/C197*100</f>
        <v>-31.06</v>
      </c>
    </row>
    <row r="198" spans="1:6">
      <c r="A198" s="270" t="s">
        <v>277</v>
      </c>
      <c r="B198" s="401">
        <f>SUM(B199:B200)</f>
        <v>105</v>
      </c>
      <c r="C198" s="280">
        <v>117</v>
      </c>
      <c r="D198" s="271">
        <f t="shared" ref="D198:D261" si="10">B198/C198*100</f>
        <v>89.74</v>
      </c>
      <c r="E198">
        <f t="shared" ref="E198:E261" si="11">B198-C198</f>
        <v>-12</v>
      </c>
      <c r="F198" s="181">
        <f t="shared" si="9"/>
        <v>-10.26</v>
      </c>
    </row>
    <row r="199" spans="1:6">
      <c r="A199" s="270" t="s">
        <v>278</v>
      </c>
      <c r="B199" s="400">
        <v>40</v>
      </c>
      <c r="C199" s="280">
        <v>53</v>
      </c>
      <c r="D199" s="271">
        <f t="shared" si="10"/>
        <v>75.47</v>
      </c>
      <c r="E199">
        <f t="shared" si="11"/>
        <v>-13</v>
      </c>
      <c r="F199" s="181">
        <f t="shared" si="9"/>
        <v>-24.53</v>
      </c>
    </row>
    <row r="200" spans="1:6">
      <c r="A200" s="270" t="s">
        <v>279</v>
      </c>
      <c r="B200" s="400">
        <v>65</v>
      </c>
      <c r="C200" s="280">
        <v>64</v>
      </c>
      <c r="D200" s="271">
        <f t="shared" si="10"/>
        <v>101.56</v>
      </c>
      <c r="E200">
        <f t="shared" si="11"/>
        <v>1</v>
      </c>
      <c r="F200" s="181">
        <f t="shared" si="9"/>
        <v>1.56</v>
      </c>
    </row>
    <row r="201" spans="1:6">
      <c r="A201" s="365" t="s">
        <v>927</v>
      </c>
      <c r="B201" s="401">
        <f>SUM(B202)</f>
        <v>470</v>
      </c>
      <c r="C201" s="280">
        <v>104</v>
      </c>
      <c r="D201" s="271">
        <f t="shared" si="10"/>
        <v>451.92</v>
      </c>
      <c r="E201">
        <f t="shared" si="11"/>
        <v>366</v>
      </c>
      <c r="F201" s="181">
        <f t="shared" si="9"/>
        <v>351.92</v>
      </c>
    </row>
    <row r="202" spans="1:6">
      <c r="A202" s="365" t="s">
        <v>928</v>
      </c>
      <c r="B202" s="400">
        <v>470</v>
      </c>
      <c r="C202" s="280">
        <v>104</v>
      </c>
      <c r="D202" s="271">
        <f t="shared" si="10"/>
        <v>451.92</v>
      </c>
      <c r="E202">
        <f t="shared" si="11"/>
        <v>366</v>
      </c>
      <c r="F202" s="181">
        <f t="shared" si="9"/>
        <v>351.92</v>
      </c>
    </row>
    <row r="203" spans="1:6">
      <c r="A203" s="270" t="s">
        <v>280</v>
      </c>
      <c r="B203" s="401">
        <f>SUM(B204:B207)</f>
        <v>1680</v>
      </c>
      <c r="C203" s="280">
        <v>2854</v>
      </c>
      <c r="D203" s="271">
        <f t="shared" si="10"/>
        <v>58.86</v>
      </c>
      <c r="E203">
        <f t="shared" si="11"/>
        <v>-1174</v>
      </c>
      <c r="F203" s="181">
        <f t="shared" si="9"/>
        <v>-41.14</v>
      </c>
    </row>
    <row r="204" spans="1:6">
      <c r="A204" s="270" t="s">
        <v>281</v>
      </c>
      <c r="B204" s="400"/>
      <c r="C204" s="280">
        <v>2311</v>
      </c>
      <c r="D204" s="271">
        <f t="shared" si="10"/>
        <v>0</v>
      </c>
      <c r="E204">
        <f t="shared" si="11"/>
        <v>-2311</v>
      </c>
      <c r="F204" s="181">
        <f t="shared" si="9"/>
        <v>-100</v>
      </c>
    </row>
    <row r="205" spans="1:6" ht="15.95" customHeight="1">
      <c r="A205" s="247" t="s">
        <v>282</v>
      </c>
      <c r="B205" s="400"/>
      <c r="C205" s="280">
        <v>60</v>
      </c>
      <c r="D205" s="271">
        <f t="shared" si="10"/>
        <v>0</v>
      </c>
      <c r="E205">
        <f t="shared" si="11"/>
        <v>-60</v>
      </c>
      <c r="F205" s="181">
        <f t="shared" si="9"/>
        <v>-100</v>
      </c>
    </row>
    <row r="206" spans="1:6">
      <c r="A206" s="247" t="s">
        <v>283</v>
      </c>
      <c r="B206" s="400"/>
      <c r="C206" s="280">
        <v>0</v>
      </c>
      <c r="D206" s="271"/>
      <c r="E206">
        <f t="shared" si="11"/>
        <v>0</v>
      </c>
      <c r="F206" s="181" t="e">
        <f t="shared" si="9"/>
        <v>#DIV/0!</v>
      </c>
    </row>
    <row r="207" spans="1:6">
      <c r="A207" s="247" t="s">
        <v>284</v>
      </c>
      <c r="B207" s="400">
        <v>1680</v>
      </c>
      <c r="C207" s="280">
        <v>483</v>
      </c>
      <c r="D207" s="271">
        <f t="shared" si="10"/>
        <v>347.83</v>
      </c>
      <c r="E207">
        <f t="shared" si="11"/>
        <v>1197</v>
      </c>
      <c r="F207" s="181">
        <f t="shared" si="9"/>
        <v>247.83</v>
      </c>
    </row>
    <row r="208" spans="1:6">
      <c r="A208" s="247" t="s">
        <v>285</v>
      </c>
      <c r="B208" s="401">
        <f>SUM(B209:B210)</f>
        <v>7</v>
      </c>
      <c r="C208" s="280">
        <v>73</v>
      </c>
      <c r="D208" s="271">
        <f t="shared" si="10"/>
        <v>9.59</v>
      </c>
      <c r="E208">
        <f t="shared" si="11"/>
        <v>-66</v>
      </c>
      <c r="F208" s="181">
        <f t="shared" si="9"/>
        <v>-90.41</v>
      </c>
    </row>
    <row r="209" spans="1:6">
      <c r="A209" s="247" t="s">
        <v>286</v>
      </c>
      <c r="B209" s="400">
        <v>50</v>
      </c>
      <c r="C209" s="280">
        <v>80</v>
      </c>
      <c r="D209" s="271">
        <f t="shared" si="10"/>
        <v>62.5</v>
      </c>
      <c r="E209">
        <f t="shared" si="11"/>
        <v>-30</v>
      </c>
      <c r="F209" s="181">
        <f t="shared" si="9"/>
        <v>-37.5</v>
      </c>
    </row>
    <row r="210" spans="1:6">
      <c r="A210" s="247" t="s">
        <v>287</v>
      </c>
      <c r="B210" s="400">
        <v>-43</v>
      </c>
      <c r="C210" s="280">
        <v>-7</v>
      </c>
      <c r="D210" s="271">
        <f t="shared" si="10"/>
        <v>614.29</v>
      </c>
      <c r="E210">
        <f t="shared" si="11"/>
        <v>-36</v>
      </c>
      <c r="F210" s="181">
        <f t="shared" si="9"/>
        <v>514.29</v>
      </c>
    </row>
    <row r="211" spans="1:6">
      <c r="A211" s="270" t="s">
        <v>288</v>
      </c>
      <c r="B211" s="401">
        <f>SUM(B212:B214)</f>
        <v>164</v>
      </c>
      <c r="C211" s="280">
        <v>224</v>
      </c>
      <c r="D211" s="271">
        <f t="shared" si="10"/>
        <v>73.209999999999994</v>
      </c>
      <c r="E211">
        <f t="shared" si="11"/>
        <v>-60</v>
      </c>
      <c r="F211" s="181">
        <f t="shared" si="9"/>
        <v>-26.79</v>
      </c>
    </row>
    <row r="212" spans="1:6">
      <c r="A212" s="270" t="s">
        <v>289</v>
      </c>
      <c r="B212" s="400">
        <v>58</v>
      </c>
      <c r="C212" s="280">
        <v>56</v>
      </c>
      <c r="D212" s="271">
        <f t="shared" si="10"/>
        <v>103.57</v>
      </c>
      <c r="E212">
        <f t="shared" si="11"/>
        <v>2</v>
      </c>
      <c r="F212" s="181">
        <f t="shared" si="9"/>
        <v>3.57</v>
      </c>
    </row>
    <row r="213" spans="1:6">
      <c r="A213" s="270" t="s">
        <v>290</v>
      </c>
      <c r="B213" s="400">
        <v>107</v>
      </c>
      <c r="C213" s="280">
        <v>127</v>
      </c>
      <c r="D213" s="271">
        <f t="shared" si="10"/>
        <v>84.25</v>
      </c>
      <c r="E213">
        <f t="shared" si="11"/>
        <v>-20</v>
      </c>
      <c r="F213" s="181">
        <f t="shared" si="9"/>
        <v>-15.75</v>
      </c>
    </row>
    <row r="214" spans="1:6">
      <c r="A214" s="270" t="s">
        <v>291</v>
      </c>
      <c r="B214" s="400">
        <v>-1</v>
      </c>
      <c r="C214" s="280">
        <v>41</v>
      </c>
      <c r="D214" s="271">
        <f t="shared" si="10"/>
        <v>-2.44</v>
      </c>
      <c r="E214">
        <f t="shared" si="11"/>
        <v>-42</v>
      </c>
      <c r="F214" s="181">
        <f t="shared" si="9"/>
        <v>-102.44</v>
      </c>
    </row>
    <row r="215" spans="1:6">
      <c r="A215" s="247" t="s">
        <v>830</v>
      </c>
      <c r="B215" s="400"/>
      <c r="C215" s="280">
        <v>0</v>
      </c>
      <c r="D215" s="271"/>
      <c r="E215">
        <f t="shared" si="11"/>
        <v>0</v>
      </c>
      <c r="F215" s="181" t="e">
        <f t="shared" si="9"/>
        <v>#DIV/0!</v>
      </c>
    </row>
    <row r="216" spans="1:6">
      <c r="A216" s="247" t="s">
        <v>831</v>
      </c>
      <c r="B216" s="400"/>
      <c r="C216" s="280">
        <v>0</v>
      </c>
      <c r="D216" s="271"/>
      <c r="E216">
        <f t="shared" si="11"/>
        <v>0</v>
      </c>
      <c r="F216" s="181" t="e">
        <f t="shared" si="9"/>
        <v>#DIV/0!</v>
      </c>
    </row>
    <row r="217" spans="1:6">
      <c r="A217" s="247" t="s">
        <v>880</v>
      </c>
      <c r="B217" s="401">
        <f>SUM(B218:B219)</f>
        <v>7</v>
      </c>
      <c r="C217" s="280">
        <v>157</v>
      </c>
      <c r="D217" s="271">
        <f t="shared" si="10"/>
        <v>4.46</v>
      </c>
      <c r="E217">
        <f t="shared" si="11"/>
        <v>-150</v>
      </c>
      <c r="F217" s="181">
        <f t="shared" si="9"/>
        <v>-95.54</v>
      </c>
    </row>
    <row r="218" spans="1:6">
      <c r="A218" s="247" t="s">
        <v>832</v>
      </c>
      <c r="B218" s="400">
        <v>-2</v>
      </c>
      <c r="C218" s="280">
        <v>112</v>
      </c>
      <c r="D218" s="271">
        <f t="shared" si="10"/>
        <v>-1.79</v>
      </c>
      <c r="E218">
        <f t="shared" si="11"/>
        <v>-114</v>
      </c>
      <c r="F218" s="181">
        <f t="shared" si="9"/>
        <v>-101.79</v>
      </c>
    </row>
    <row r="219" spans="1:6">
      <c r="A219" s="247" t="s">
        <v>881</v>
      </c>
      <c r="B219" s="400">
        <v>9</v>
      </c>
      <c r="C219" s="280">
        <v>45</v>
      </c>
      <c r="D219" s="271">
        <f t="shared" si="10"/>
        <v>20</v>
      </c>
      <c r="E219">
        <f t="shared" si="11"/>
        <v>-36</v>
      </c>
      <c r="F219" s="181">
        <f t="shared" si="9"/>
        <v>-80</v>
      </c>
    </row>
    <row r="220" spans="1:6">
      <c r="A220" s="270" t="s">
        <v>983</v>
      </c>
      <c r="B220" s="401">
        <f>B221+B231+B233+B238+B241+B243</f>
        <v>3912</v>
      </c>
      <c r="C220" s="280">
        <v>3634</v>
      </c>
      <c r="D220" s="271">
        <f t="shared" si="10"/>
        <v>107.65</v>
      </c>
      <c r="E220">
        <f t="shared" si="11"/>
        <v>278</v>
      </c>
      <c r="F220" s="181">
        <f t="shared" si="9"/>
        <v>7.65</v>
      </c>
    </row>
    <row r="221" spans="1:6">
      <c r="A221" s="270" t="s">
        <v>984</v>
      </c>
      <c r="B221" s="401">
        <f>SUM(B222:B230)</f>
        <v>1986</v>
      </c>
      <c r="C221" s="280">
        <v>2107</v>
      </c>
      <c r="D221" s="271">
        <f t="shared" si="10"/>
        <v>94.26</v>
      </c>
      <c r="E221">
        <f t="shared" si="11"/>
        <v>-121</v>
      </c>
      <c r="F221" s="181">
        <f t="shared" si="9"/>
        <v>-5.74</v>
      </c>
    </row>
    <row r="222" spans="1:6">
      <c r="A222" s="270" t="s">
        <v>292</v>
      </c>
      <c r="B222" s="400">
        <v>215</v>
      </c>
      <c r="C222" s="280">
        <v>244</v>
      </c>
      <c r="D222" s="271">
        <f t="shared" si="10"/>
        <v>88.11</v>
      </c>
      <c r="E222">
        <f t="shared" si="11"/>
        <v>-29</v>
      </c>
      <c r="F222" s="181">
        <f t="shared" si="9"/>
        <v>-11.89</v>
      </c>
    </row>
    <row r="223" spans="1:6">
      <c r="A223" s="270" t="s">
        <v>293</v>
      </c>
      <c r="B223" s="400">
        <v>313</v>
      </c>
      <c r="C223" s="280">
        <v>577</v>
      </c>
      <c r="D223" s="271">
        <f t="shared" si="10"/>
        <v>54.25</v>
      </c>
      <c r="E223">
        <f t="shared" si="11"/>
        <v>-264</v>
      </c>
      <c r="F223" s="181">
        <f t="shared" si="9"/>
        <v>-45.75</v>
      </c>
    </row>
    <row r="224" spans="1:6">
      <c r="A224" s="270" t="s">
        <v>294</v>
      </c>
      <c r="B224" s="400">
        <v>4</v>
      </c>
      <c r="C224" s="280">
        <v>3</v>
      </c>
      <c r="D224" s="271">
        <f t="shared" si="10"/>
        <v>133.33000000000001</v>
      </c>
      <c r="E224">
        <f t="shared" si="11"/>
        <v>1</v>
      </c>
      <c r="F224" s="181">
        <f t="shared" si="9"/>
        <v>33.33</v>
      </c>
    </row>
    <row r="225" spans="1:6">
      <c r="A225" s="365" t="s">
        <v>929</v>
      </c>
      <c r="B225" s="400"/>
      <c r="C225" s="280">
        <v>0</v>
      </c>
      <c r="D225" s="271"/>
      <c r="E225">
        <f t="shared" si="11"/>
        <v>0</v>
      </c>
      <c r="F225" s="181" t="e">
        <f t="shared" si="9"/>
        <v>#DIV/0!</v>
      </c>
    </row>
    <row r="226" spans="1:6">
      <c r="A226" s="270" t="s">
        <v>295</v>
      </c>
      <c r="B226" s="400">
        <v>481</v>
      </c>
      <c r="C226" s="280">
        <v>443</v>
      </c>
      <c r="D226" s="271">
        <f t="shared" si="10"/>
        <v>108.58</v>
      </c>
      <c r="E226">
        <f t="shared" si="11"/>
        <v>38</v>
      </c>
      <c r="F226" s="181">
        <f t="shared" si="9"/>
        <v>8.58</v>
      </c>
    </row>
    <row r="227" spans="1:6">
      <c r="A227" s="270" t="s">
        <v>296</v>
      </c>
      <c r="B227" s="400">
        <v>4</v>
      </c>
      <c r="C227" s="280">
        <v>64</v>
      </c>
      <c r="D227" s="271">
        <f t="shared" si="10"/>
        <v>6.25</v>
      </c>
      <c r="E227">
        <f t="shared" si="11"/>
        <v>-60</v>
      </c>
      <c r="F227" s="181">
        <f t="shared" si="9"/>
        <v>-93.75</v>
      </c>
    </row>
    <row r="228" spans="1:6">
      <c r="A228" s="270" t="s">
        <v>930</v>
      </c>
      <c r="B228" s="400">
        <v>5</v>
      </c>
      <c r="C228" s="280">
        <v>2</v>
      </c>
      <c r="D228" s="271">
        <f t="shared" si="10"/>
        <v>250</v>
      </c>
      <c r="E228">
        <f t="shared" si="11"/>
        <v>3</v>
      </c>
      <c r="F228" s="181">
        <f t="shared" si="9"/>
        <v>150</v>
      </c>
    </row>
    <row r="229" spans="1:6">
      <c r="A229" s="365" t="s">
        <v>931</v>
      </c>
      <c r="B229" s="400">
        <v>6</v>
      </c>
      <c r="C229" s="280">
        <v>16</v>
      </c>
      <c r="D229" s="271">
        <f t="shared" si="10"/>
        <v>37.5</v>
      </c>
      <c r="E229">
        <f t="shared" si="11"/>
        <v>-10</v>
      </c>
      <c r="F229" s="181">
        <f t="shared" si="9"/>
        <v>-62.5</v>
      </c>
    </row>
    <row r="230" spans="1:6">
      <c r="A230" s="270" t="s">
        <v>297</v>
      </c>
      <c r="B230" s="400">
        <v>958</v>
      </c>
      <c r="C230" s="280">
        <v>758</v>
      </c>
      <c r="D230" s="271">
        <f t="shared" si="10"/>
        <v>126.39</v>
      </c>
      <c r="E230">
        <f t="shared" si="11"/>
        <v>200</v>
      </c>
      <c r="F230" s="181">
        <f t="shared" si="9"/>
        <v>26.39</v>
      </c>
    </row>
    <row r="231" spans="1:6">
      <c r="A231" s="270" t="s">
        <v>298</v>
      </c>
      <c r="B231" s="401">
        <f>SUM(B232)</f>
        <v>30</v>
      </c>
      <c r="C231" s="280">
        <v>25</v>
      </c>
      <c r="D231" s="271">
        <f t="shared" si="10"/>
        <v>120</v>
      </c>
      <c r="E231">
        <f t="shared" si="11"/>
        <v>5</v>
      </c>
      <c r="F231" s="181">
        <f t="shared" si="9"/>
        <v>20</v>
      </c>
    </row>
    <row r="232" spans="1:6">
      <c r="A232" s="270" t="s">
        <v>299</v>
      </c>
      <c r="B232" s="400">
        <v>30</v>
      </c>
      <c r="C232" s="280">
        <v>25</v>
      </c>
      <c r="D232" s="271">
        <f t="shared" si="10"/>
        <v>120</v>
      </c>
      <c r="E232">
        <f t="shared" si="11"/>
        <v>5</v>
      </c>
      <c r="F232" s="181">
        <f t="shared" si="9"/>
        <v>20</v>
      </c>
    </row>
    <row r="233" spans="1:6">
      <c r="A233" s="270" t="s">
        <v>300</v>
      </c>
      <c r="B233" s="401">
        <f>SUM(B234:B237)</f>
        <v>853</v>
      </c>
      <c r="C233" s="280">
        <v>638</v>
      </c>
      <c r="D233" s="271">
        <f t="shared" si="10"/>
        <v>133.69999999999999</v>
      </c>
      <c r="E233">
        <f t="shared" si="11"/>
        <v>215</v>
      </c>
      <c r="F233" s="181">
        <f t="shared" si="9"/>
        <v>33.700000000000003</v>
      </c>
    </row>
    <row r="234" spans="1:6">
      <c r="A234" s="270" t="s">
        <v>882</v>
      </c>
      <c r="B234" s="400"/>
      <c r="C234" s="280">
        <v>6</v>
      </c>
      <c r="D234" s="271">
        <f t="shared" si="10"/>
        <v>0</v>
      </c>
      <c r="E234">
        <f t="shared" si="11"/>
        <v>-6</v>
      </c>
      <c r="F234" s="181">
        <f t="shared" si="9"/>
        <v>-100</v>
      </c>
    </row>
    <row r="235" spans="1:6">
      <c r="A235" s="270" t="s">
        <v>301</v>
      </c>
      <c r="B235" s="400">
        <v>203</v>
      </c>
      <c r="C235" s="280">
        <v>150</v>
      </c>
      <c r="D235" s="271">
        <f t="shared" si="10"/>
        <v>135.33000000000001</v>
      </c>
      <c r="E235">
        <f t="shared" si="11"/>
        <v>53</v>
      </c>
      <c r="F235" s="181">
        <f t="shared" si="9"/>
        <v>35.33</v>
      </c>
    </row>
    <row r="236" spans="1:6">
      <c r="A236" s="270" t="s">
        <v>883</v>
      </c>
      <c r="B236" s="400"/>
      <c r="C236" s="280">
        <v>0</v>
      </c>
      <c r="D236" s="271"/>
      <c r="E236">
        <f t="shared" si="11"/>
        <v>0</v>
      </c>
      <c r="F236" s="181" t="e">
        <f t="shared" si="9"/>
        <v>#DIV/0!</v>
      </c>
    </row>
    <row r="237" spans="1:6">
      <c r="A237" s="270" t="s">
        <v>302</v>
      </c>
      <c r="B237" s="400">
        <v>650</v>
      </c>
      <c r="C237" s="280">
        <v>482</v>
      </c>
      <c r="D237" s="271">
        <f t="shared" si="10"/>
        <v>134.85</v>
      </c>
      <c r="E237">
        <f t="shared" si="11"/>
        <v>168</v>
      </c>
      <c r="F237" s="181">
        <f t="shared" si="9"/>
        <v>34.85</v>
      </c>
    </row>
    <row r="238" spans="1:6">
      <c r="A238" s="270" t="s">
        <v>932</v>
      </c>
      <c r="B238" s="401">
        <f>SUM(B239:B240)</f>
        <v>7</v>
      </c>
      <c r="C238" s="280">
        <v>21</v>
      </c>
      <c r="D238" s="271">
        <f t="shared" si="10"/>
        <v>33.33</v>
      </c>
      <c r="E238">
        <f t="shared" si="11"/>
        <v>-14</v>
      </c>
      <c r="F238" s="181">
        <f t="shared" si="9"/>
        <v>-66.67</v>
      </c>
    </row>
    <row r="239" spans="1:6">
      <c r="A239" s="247" t="s">
        <v>303</v>
      </c>
      <c r="B239" s="400">
        <v>7</v>
      </c>
      <c r="C239" s="280">
        <v>21</v>
      </c>
      <c r="D239" s="271">
        <f t="shared" si="10"/>
        <v>33.33</v>
      </c>
      <c r="E239">
        <f t="shared" si="11"/>
        <v>-14</v>
      </c>
      <c r="F239" s="181">
        <f t="shared" si="9"/>
        <v>-66.67</v>
      </c>
    </row>
    <row r="240" spans="1:6">
      <c r="A240" s="247" t="s">
        <v>933</v>
      </c>
      <c r="B240" s="400"/>
      <c r="C240" s="280">
        <v>0</v>
      </c>
      <c r="D240" s="271"/>
      <c r="E240">
        <f t="shared" si="11"/>
        <v>0</v>
      </c>
      <c r="F240" s="181" t="e">
        <f t="shared" si="9"/>
        <v>#DIV/0!</v>
      </c>
    </row>
    <row r="241" spans="1:6">
      <c r="A241" s="366" t="s">
        <v>934</v>
      </c>
      <c r="B241" s="401">
        <f>SUM(B242)</f>
        <v>223</v>
      </c>
      <c r="C241" s="280">
        <v>332</v>
      </c>
      <c r="D241" s="271">
        <f t="shared" si="10"/>
        <v>67.17</v>
      </c>
      <c r="E241">
        <f t="shared" si="11"/>
        <v>-109</v>
      </c>
      <c r="F241" s="181">
        <f t="shared" si="9"/>
        <v>-32.83</v>
      </c>
    </row>
    <row r="242" spans="1:6">
      <c r="A242" s="366" t="s">
        <v>935</v>
      </c>
      <c r="B242" s="400">
        <v>223</v>
      </c>
      <c r="C242" s="280">
        <v>332</v>
      </c>
      <c r="D242" s="271">
        <f t="shared" si="10"/>
        <v>67.17</v>
      </c>
      <c r="E242">
        <f t="shared" si="11"/>
        <v>-109</v>
      </c>
      <c r="F242" s="181">
        <f t="shared" si="9"/>
        <v>-32.83</v>
      </c>
    </row>
    <row r="243" spans="1:6">
      <c r="A243" s="270" t="s">
        <v>304</v>
      </c>
      <c r="B243" s="401">
        <f>SUM(B244:B246)</f>
        <v>813</v>
      </c>
      <c r="C243" s="280">
        <v>511</v>
      </c>
      <c r="D243" s="271">
        <f t="shared" si="10"/>
        <v>159.1</v>
      </c>
      <c r="E243">
        <f t="shared" si="11"/>
        <v>302</v>
      </c>
      <c r="F243" s="181">
        <f t="shared" si="9"/>
        <v>59.1</v>
      </c>
    </row>
    <row r="244" spans="1:6">
      <c r="A244" s="270" t="s">
        <v>305</v>
      </c>
      <c r="B244" s="400">
        <v>75</v>
      </c>
      <c r="C244" s="280">
        <v>3</v>
      </c>
      <c r="D244" s="271">
        <f t="shared" si="10"/>
        <v>2500</v>
      </c>
      <c r="E244">
        <f t="shared" si="11"/>
        <v>72</v>
      </c>
      <c r="F244" s="181">
        <f t="shared" si="9"/>
        <v>2400</v>
      </c>
    </row>
    <row r="245" spans="1:6">
      <c r="A245" s="270" t="s">
        <v>306</v>
      </c>
      <c r="B245" s="400"/>
      <c r="C245" s="280">
        <v>0</v>
      </c>
      <c r="D245" s="271"/>
      <c r="E245">
        <f t="shared" si="11"/>
        <v>0</v>
      </c>
      <c r="F245" s="181" t="e">
        <f t="shared" si="9"/>
        <v>#DIV/0!</v>
      </c>
    </row>
    <row r="246" spans="1:6">
      <c r="A246" s="270" t="s">
        <v>307</v>
      </c>
      <c r="B246" s="400">
        <v>738</v>
      </c>
      <c r="C246" s="280">
        <v>508</v>
      </c>
      <c r="D246" s="271">
        <f t="shared" si="10"/>
        <v>145.28</v>
      </c>
      <c r="E246">
        <f t="shared" si="11"/>
        <v>230</v>
      </c>
      <c r="F246" s="181">
        <f t="shared" si="9"/>
        <v>45.28</v>
      </c>
    </row>
    <row r="247" spans="1:6">
      <c r="A247" s="270" t="s">
        <v>308</v>
      </c>
      <c r="B247" s="401">
        <f>B248+B257+B262+B269+B272+B279+B284+B289+B295+B297+B300+B303+B307+B309+B311+B315</f>
        <v>42060</v>
      </c>
      <c r="C247" s="280">
        <v>30454</v>
      </c>
      <c r="D247" s="271">
        <f t="shared" si="10"/>
        <v>138.11000000000001</v>
      </c>
      <c r="E247">
        <f t="shared" si="11"/>
        <v>11606</v>
      </c>
      <c r="F247" s="181">
        <f t="shared" si="9"/>
        <v>38.11</v>
      </c>
    </row>
    <row r="248" spans="1:6">
      <c r="A248" s="270" t="s">
        <v>309</v>
      </c>
      <c r="B248" s="401">
        <f>SUM(B249:B256)</f>
        <v>877</v>
      </c>
      <c r="C248" s="280">
        <v>893</v>
      </c>
      <c r="D248" s="271">
        <f t="shared" si="10"/>
        <v>98.21</v>
      </c>
      <c r="E248">
        <f t="shared" si="11"/>
        <v>-16</v>
      </c>
      <c r="F248" s="181">
        <f t="shared" si="9"/>
        <v>-1.79</v>
      </c>
    </row>
    <row r="249" spans="1:6">
      <c r="A249" s="270" t="s">
        <v>310</v>
      </c>
      <c r="B249" s="400">
        <v>275</v>
      </c>
      <c r="C249" s="280">
        <v>327</v>
      </c>
      <c r="D249" s="271">
        <f t="shared" si="10"/>
        <v>84.1</v>
      </c>
      <c r="E249">
        <f t="shared" si="11"/>
        <v>-52</v>
      </c>
      <c r="F249" s="181">
        <f t="shared" si="9"/>
        <v>-15.9</v>
      </c>
    </row>
    <row r="250" spans="1:6">
      <c r="A250" s="270" t="s">
        <v>311</v>
      </c>
      <c r="B250" s="400">
        <v>60</v>
      </c>
      <c r="C250" s="280">
        <v>60</v>
      </c>
      <c r="D250" s="271">
        <f t="shared" si="10"/>
        <v>100</v>
      </c>
      <c r="E250">
        <f t="shared" si="11"/>
        <v>0</v>
      </c>
      <c r="F250" s="181">
        <f t="shared" si="9"/>
        <v>0</v>
      </c>
    </row>
    <row r="251" spans="1:6">
      <c r="A251" s="270" t="s">
        <v>312</v>
      </c>
      <c r="B251" s="400"/>
      <c r="C251" s="280">
        <v>0</v>
      </c>
      <c r="D251" s="271"/>
      <c r="E251">
        <f t="shared" si="11"/>
        <v>0</v>
      </c>
      <c r="F251" s="181" t="e">
        <f t="shared" si="9"/>
        <v>#DIV/0!</v>
      </c>
    </row>
    <row r="252" spans="1:6">
      <c r="A252" s="247" t="s">
        <v>313</v>
      </c>
      <c r="B252" s="400">
        <v>16</v>
      </c>
      <c r="C252" s="280">
        <v>19</v>
      </c>
      <c r="D252" s="271">
        <f t="shared" si="10"/>
        <v>84.21</v>
      </c>
      <c r="E252">
        <f t="shared" si="11"/>
        <v>-3</v>
      </c>
      <c r="F252" s="181">
        <f t="shared" si="9"/>
        <v>-15.79</v>
      </c>
    </row>
    <row r="253" spans="1:6">
      <c r="A253" s="247" t="s">
        <v>314</v>
      </c>
      <c r="B253" s="400"/>
      <c r="C253" s="280">
        <v>0</v>
      </c>
      <c r="D253" s="271"/>
      <c r="E253">
        <f t="shared" si="11"/>
        <v>0</v>
      </c>
      <c r="F253" s="181" t="e">
        <f t="shared" si="9"/>
        <v>#DIV/0!</v>
      </c>
    </row>
    <row r="254" spans="1:6">
      <c r="A254" s="270" t="s">
        <v>315</v>
      </c>
      <c r="B254" s="400">
        <v>158</v>
      </c>
      <c r="C254" s="280">
        <v>119</v>
      </c>
      <c r="D254" s="271">
        <f t="shared" si="10"/>
        <v>132.77000000000001</v>
      </c>
      <c r="E254">
        <f t="shared" si="11"/>
        <v>39</v>
      </c>
      <c r="F254" s="181">
        <f t="shared" si="9"/>
        <v>32.770000000000003</v>
      </c>
    </row>
    <row r="255" spans="1:6">
      <c r="A255" s="270" t="s">
        <v>316</v>
      </c>
      <c r="B255" s="400"/>
      <c r="C255" s="280">
        <v>6</v>
      </c>
      <c r="D255" s="271">
        <f t="shared" si="10"/>
        <v>0</v>
      </c>
      <c r="E255">
        <f t="shared" si="11"/>
        <v>-6</v>
      </c>
      <c r="F255" s="181">
        <f t="shared" si="9"/>
        <v>-100</v>
      </c>
    </row>
    <row r="256" spans="1:6">
      <c r="A256" s="270" t="s">
        <v>317</v>
      </c>
      <c r="B256" s="400">
        <v>368</v>
      </c>
      <c r="C256" s="280">
        <v>362</v>
      </c>
      <c r="D256" s="271">
        <f t="shared" si="10"/>
        <v>101.66</v>
      </c>
      <c r="E256">
        <f t="shared" si="11"/>
        <v>6</v>
      </c>
      <c r="F256" s="181">
        <f t="shared" si="9"/>
        <v>1.66</v>
      </c>
    </row>
    <row r="257" spans="1:6">
      <c r="A257" s="270" t="s">
        <v>318</v>
      </c>
      <c r="B257" s="401">
        <f>SUM(B258:B261)</f>
        <v>2744</v>
      </c>
      <c r="C257" s="280">
        <v>2431</v>
      </c>
      <c r="D257" s="271">
        <f t="shared" si="10"/>
        <v>112.88</v>
      </c>
      <c r="E257">
        <f t="shared" si="11"/>
        <v>313</v>
      </c>
      <c r="F257" s="181">
        <f t="shared" si="9"/>
        <v>12.88</v>
      </c>
    </row>
    <row r="258" spans="1:6">
      <c r="A258" s="270" t="s">
        <v>319</v>
      </c>
      <c r="B258" s="400">
        <v>238</v>
      </c>
      <c r="C258" s="280">
        <v>259</v>
      </c>
      <c r="D258" s="271">
        <f t="shared" si="10"/>
        <v>91.89</v>
      </c>
      <c r="E258">
        <f t="shared" si="11"/>
        <v>-21</v>
      </c>
      <c r="F258" s="181">
        <f t="shared" si="9"/>
        <v>-8.11</v>
      </c>
    </row>
    <row r="259" spans="1:6">
      <c r="A259" s="270" t="s">
        <v>320</v>
      </c>
      <c r="B259" s="400">
        <v>57</v>
      </c>
      <c r="C259" s="280">
        <v>214</v>
      </c>
      <c r="D259" s="271">
        <f t="shared" si="10"/>
        <v>26.64</v>
      </c>
      <c r="E259">
        <f t="shared" si="11"/>
        <v>-157</v>
      </c>
      <c r="F259" s="181">
        <f t="shared" si="9"/>
        <v>-73.36</v>
      </c>
    </row>
    <row r="260" spans="1:6">
      <c r="A260" s="270" t="s">
        <v>321</v>
      </c>
      <c r="B260" s="400">
        <v>2132</v>
      </c>
      <c r="C260" s="280">
        <v>1621</v>
      </c>
      <c r="D260" s="271">
        <f t="shared" si="10"/>
        <v>131.52000000000001</v>
      </c>
      <c r="E260">
        <f t="shared" si="11"/>
        <v>511</v>
      </c>
      <c r="F260" s="181">
        <f t="shared" si="9"/>
        <v>31.52</v>
      </c>
    </row>
    <row r="261" spans="1:6">
      <c r="A261" s="270" t="s">
        <v>322</v>
      </c>
      <c r="B261" s="400">
        <v>317</v>
      </c>
      <c r="C261" s="280">
        <v>337</v>
      </c>
      <c r="D261" s="271">
        <f t="shared" si="10"/>
        <v>94.07</v>
      </c>
      <c r="E261">
        <f t="shared" si="11"/>
        <v>-20</v>
      </c>
      <c r="F261" s="181">
        <f t="shared" ref="F261:F324" si="12">E261/C261*100</f>
        <v>-5.93</v>
      </c>
    </row>
    <row r="262" spans="1:6">
      <c r="A262" s="270" t="s">
        <v>985</v>
      </c>
      <c r="B262" s="401">
        <f>SUM(B263:B268)</f>
        <v>20488</v>
      </c>
      <c r="C262" s="280">
        <v>12681</v>
      </c>
      <c r="D262" s="271">
        <f t="shared" ref="D262:D325" si="13">B262/C262*100</f>
        <v>161.56</v>
      </c>
      <c r="E262">
        <f t="shared" ref="E262:E325" si="14">B262-C262</f>
        <v>7807</v>
      </c>
      <c r="F262" s="181">
        <f t="shared" si="12"/>
        <v>61.56</v>
      </c>
    </row>
    <row r="263" spans="1:6">
      <c r="A263" s="270" t="s">
        <v>1043</v>
      </c>
      <c r="B263" s="400">
        <v>542</v>
      </c>
      <c r="C263" s="280">
        <v>657</v>
      </c>
      <c r="D263" s="271">
        <f t="shared" si="13"/>
        <v>82.5</v>
      </c>
      <c r="E263">
        <f t="shared" si="14"/>
        <v>-115</v>
      </c>
      <c r="F263" s="181">
        <f t="shared" si="12"/>
        <v>-17.5</v>
      </c>
    </row>
    <row r="264" spans="1:6">
      <c r="A264" s="270" t="s">
        <v>323</v>
      </c>
      <c r="B264" s="400">
        <v>682</v>
      </c>
      <c r="C264" s="280">
        <v>1184</v>
      </c>
      <c r="D264" s="271">
        <f t="shared" si="13"/>
        <v>57.6</v>
      </c>
      <c r="E264">
        <f t="shared" si="14"/>
        <v>-502</v>
      </c>
      <c r="F264" s="181">
        <f t="shared" si="12"/>
        <v>-42.4</v>
      </c>
    </row>
    <row r="265" spans="1:6" ht="27">
      <c r="A265" s="275" t="s">
        <v>324</v>
      </c>
      <c r="B265" s="400">
        <v>1527</v>
      </c>
      <c r="C265" s="280">
        <v>5233</v>
      </c>
      <c r="D265" s="271">
        <f t="shared" si="13"/>
        <v>29.18</v>
      </c>
      <c r="E265">
        <f t="shared" si="14"/>
        <v>-3706</v>
      </c>
      <c r="F265" s="181">
        <f t="shared" si="12"/>
        <v>-70.819999999999993</v>
      </c>
    </row>
    <row r="266" spans="1:6">
      <c r="A266" s="275" t="s">
        <v>325</v>
      </c>
      <c r="B266" s="400">
        <v>2940</v>
      </c>
      <c r="C266" s="280">
        <v>641</v>
      </c>
      <c r="D266" s="271">
        <f t="shared" si="13"/>
        <v>458.66</v>
      </c>
      <c r="E266">
        <f t="shared" si="14"/>
        <v>2299</v>
      </c>
      <c r="F266" s="181">
        <f t="shared" si="12"/>
        <v>358.66</v>
      </c>
    </row>
    <row r="267" spans="1:6">
      <c r="A267" s="247" t="s">
        <v>833</v>
      </c>
      <c r="B267" s="400">
        <v>14028</v>
      </c>
      <c r="C267" s="280">
        <v>4776</v>
      </c>
      <c r="D267" s="271">
        <f t="shared" si="13"/>
        <v>293.72000000000003</v>
      </c>
      <c r="E267">
        <f t="shared" si="14"/>
        <v>9252</v>
      </c>
      <c r="F267" s="181">
        <f t="shared" si="12"/>
        <v>193.72</v>
      </c>
    </row>
    <row r="268" spans="1:6">
      <c r="A268" s="247" t="s">
        <v>834</v>
      </c>
      <c r="B268" s="400">
        <v>769</v>
      </c>
      <c r="C268" s="280">
        <v>190</v>
      </c>
      <c r="D268" s="271">
        <f t="shared" si="13"/>
        <v>404.74</v>
      </c>
      <c r="E268">
        <f t="shared" si="14"/>
        <v>579</v>
      </c>
      <c r="F268" s="181">
        <f t="shared" si="12"/>
        <v>304.74</v>
      </c>
    </row>
    <row r="269" spans="1:6">
      <c r="A269" s="270" t="s">
        <v>326</v>
      </c>
      <c r="B269" s="401">
        <f>SUM(B270:B271)</f>
        <v>1321</v>
      </c>
      <c r="C269" s="280">
        <v>474</v>
      </c>
      <c r="D269" s="271">
        <f t="shared" si="13"/>
        <v>278.69</v>
      </c>
      <c r="E269">
        <f t="shared" si="14"/>
        <v>847</v>
      </c>
      <c r="F269" s="181">
        <f t="shared" si="12"/>
        <v>178.69</v>
      </c>
    </row>
    <row r="270" spans="1:6">
      <c r="A270" s="270" t="s">
        <v>884</v>
      </c>
      <c r="B270" s="400">
        <v>1321</v>
      </c>
      <c r="C270" s="280">
        <v>0</v>
      </c>
      <c r="D270" s="271"/>
      <c r="E270">
        <f t="shared" si="14"/>
        <v>1321</v>
      </c>
      <c r="F270" s="181" t="e">
        <f t="shared" si="12"/>
        <v>#DIV/0!</v>
      </c>
    </row>
    <row r="271" spans="1:6">
      <c r="A271" s="270" t="s">
        <v>327</v>
      </c>
      <c r="B271" s="400"/>
      <c r="C271" s="280">
        <v>474</v>
      </c>
      <c r="D271" s="271">
        <f t="shared" si="13"/>
        <v>0</v>
      </c>
      <c r="E271">
        <f t="shared" si="14"/>
        <v>-474</v>
      </c>
      <c r="F271" s="181">
        <f t="shared" si="12"/>
        <v>-100</v>
      </c>
    </row>
    <row r="272" spans="1:6">
      <c r="A272" s="270" t="s">
        <v>328</v>
      </c>
      <c r="B272" s="401">
        <f>SUM(B273:B278)</f>
        <v>2446</v>
      </c>
      <c r="C272" s="280">
        <v>2263</v>
      </c>
      <c r="D272" s="271">
        <f t="shared" si="13"/>
        <v>108.09</v>
      </c>
      <c r="E272">
        <f t="shared" si="14"/>
        <v>183</v>
      </c>
      <c r="F272" s="181">
        <f t="shared" si="12"/>
        <v>8.09</v>
      </c>
    </row>
    <row r="273" spans="1:6">
      <c r="A273" s="270" t="s">
        <v>329</v>
      </c>
      <c r="B273" s="400">
        <v>413</v>
      </c>
      <c r="C273" s="280">
        <v>393</v>
      </c>
      <c r="D273" s="271">
        <f t="shared" si="13"/>
        <v>105.09</v>
      </c>
      <c r="E273">
        <f t="shared" si="14"/>
        <v>20</v>
      </c>
      <c r="F273" s="181">
        <f t="shared" si="12"/>
        <v>5.09</v>
      </c>
    </row>
    <row r="274" spans="1:6">
      <c r="A274" s="270" t="s">
        <v>330</v>
      </c>
      <c r="B274" s="400">
        <v>351</v>
      </c>
      <c r="C274" s="280">
        <v>316</v>
      </c>
      <c r="D274" s="271">
        <f t="shared" si="13"/>
        <v>111.08</v>
      </c>
      <c r="E274">
        <f t="shared" si="14"/>
        <v>35</v>
      </c>
      <c r="F274" s="181">
        <f t="shared" si="12"/>
        <v>11.08</v>
      </c>
    </row>
    <row r="275" spans="1:6">
      <c r="A275" s="270" t="s">
        <v>331</v>
      </c>
      <c r="B275" s="400">
        <v>317</v>
      </c>
      <c r="C275" s="280">
        <v>425</v>
      </c>
      <c r="D275" s="271">
        <f t="shared" si="13"/>
        <v>74.59</v>
      </c>
      <c r="E275">
        <f t="shared" si="14"/>
        <v>-108</v>
      </c>
      <c r="F275" s="181">
        <f t="shared" si="12"/>
        <v>-25.41</v>
      </c>
    </row>
    <row r="276" spans="1:6">
      <c r="A276" s="270" t="s">
        <v>332</v>
      </c>
      <c r="B276" s="400">
        <v>992</v>
      </c>
      <c r="C276" s="280">
        <v>1001</v>
      </c>
      <c r="D276" s="271">
        <f t="shared" si="13"/>
        <v>99.1</v>
      </c>
      <c r="E276">
        <f t="shared" si="14"/>
        <v>-9</v>
      </c>
      <c r="F276" s="181">
        <f t="shared" si="12"/>
        <v>-0.9</v>
      </c>
    </row>
    <row r="277" spans="1:6">
      <c r="A277" s="398" t="s">
        <v>1044</v>
      </c>
      <c r="B277" s="400">
        <v>165</v>
      </c>
      <c r="C277" s="402"/>
      <c r="D277" s="271"/>
      <c r="E277">
        <f t="shared" si="14"/>
        <v>165</v>
      </c>
      <c r="F277" s="181" t="e">
        <f t="shared" si="12"/>
        <v>#DIV/0!</v>
      </c>
    </row>
    <row r="278" spans="1:6">
      <c r="A278" s="270" t="s">
        <v>333</v>
      </c>
      <c r="B278" s="400">
        <v>208</v>
      </c>
      <c r="C278" s="280">
        <v>128</v>
      </c>
      <c r="D278" s="271">
        <f t="shared" si="13"/>
        <v>162.5</v>
      </c>
      <c r="E278">
        <f t="shared" si="14"/>
        <v>80</v>
      </c>
      <c r="F278" s="181">
        <f t="shared" si="12"/>
        <v>62.5</v>
      </c>
    </row>
    <row r="279" spans="1:6">
      <c r="A279" s="270" t="s">
        <v>334</v>
      </c>
      <c r="B279" s="401">
        <f>SUM(B280:B283)</f>
        <v>828</v>
      </c>
      <c r="C279" s="280">
        <v>755</v>
      </c>
      <c r="D279" s="271">
        <f t="shared" si="13"/>
        <v>109.67</v>
      </c>
      <c r="E279">
        <f t="shared" si="14"/>
        <v>73</v>
      </c>
      <c r="F279" s="181">
        <f t="shared" si="12"/>
        <v>9.67</v>
      </c>
    </row>
    <row r="280" spans="1:6">
      <c r="A280" s="270" t="s">
        <v>335</v>
      </c>
      <c r="B280" s="400">
        <v>546</v>
      </c>
      <c r="C280" s="280">
        <v>554</v>
      </c>
      <c r="D280" s="271">
        <f t="shared" si="13"/>
        <v>98.56</v>
      </c>
      <c r="E280">
        <f t="shared" si="14"/>
        <v>-8</v>
      </c>
      <c r="F280" s="181">
        <f t="shared" si="12"/>
        <v>-1.44</v>
      </c>
    </row>
    <row r="281" spans="1:6">
      <c r="A281" s="247" t="s">
        <v>336</v>
      </c>
      <c r="B281" s="400">
        <v>43</v>
      </c>
      <c r="C281" s="280">
        <v>30</v>
      </c>
      <c r="D281" s="271">
        <f t="shared" si="13"/>
        <v>143.33000000000001</v>
      </c>
      <c r="E281">
        <f t="shared" si="14"/>
        <v>13</v>
      </c>
      <c r="F281" s="181">
        <f t="shared" si="12"/>
        <v>43.33</v>
      </c>
    </row>
    <row r="282" spans="1:6">
      <c r="A282" s="247" t="s">
        <v>337</v>
      </c>
      <c r="B282" s="400">
        <v>-5</v>
      </c>
      <c r="C282" s="280">
        <v>6</v>
      </c>
      <c r="D282" s="271">
        <f t="shared" si="13"/>
        <v>-83.33</v>
      </c>
      <c r="E282">
        <f t="shared" si="14"/>
        <v>-11</v>
      </c>
      <c r="F282" s="181">
        <f t="shared" si="12"/>
        <v>-183.33</v>
      </c>
    </row>
    <row r="283" spans="1:6">
      <c r="A283" s="247" t="s">
        <v>338</v>
      </c>
      <c r="B283" s="400">
        <v>244</v>
      </c>
      <c r="C283" s="280">
        <v>165</v>
      </c>
      <c r="D283" s="271">
        <f t="shared" si="13"/>
        <v>147.88</v>
      </c>
      <c r="E283">
        <f t="shared" si="14"/>
        <v>79</v>
      </c>
      <c r="F283" s="181">
        <f t="shared" si="12"/>
        <v>47.88</v>
      </c>
    </row>
    <row r="284" spans="1:6">
      <c r="A284" s="270" t="s">
        <v>339</v>
      </c>
      <c r="B284" s="401">
        <f>SUM(B285:B288)</f>
        <v>1782</v>
      </c>
      <c r="C284" s="280">
        <v>1761</v>
      </c>
      <c r="D284" s="271">
        <f t="shared" si="13"/>
        <v>101.19</v>
      </c>
      <c r="E284">
        <f t="shared" si="14"/>
        <v>21</v>
      </c>
      <c r="F284" s="181">
        <f t="shared" si="12"/>
        <v>1.19</v>
      </c>
    </row>
    <row r="285" spans="1:6">
      <c r="A285" s="270" t="s">
        <v>340</v>
      </c>
      <c r="B285" s="400">
        <v>24</v>
      </c>
      <c r="C285" s="280">
        <v>2</v>
      </c>
      <c r="D285" s="271">
        <f t="shared" si="13"/>
        <v>1200</v>
      </c>
      <c r="E285">
        <f t="shared" si="14"/>
        <v>22</v>
      </c>
      <c r="F285" s="181">
        <f t="shared" si="12"/>
        <v>1100</v>
      </c>
    </row>
    <row r="286" spans="1:6">
      <c r="A286" s="270" t="s">
        <v>341</v>
      </c>
      <c r="B286" s="400">
        <v>550</v>
      </c>
      <c r="C286" s="280">
        <v>1711</v>
      </c>
      <c r="D286" s="271">
        <f t="shared" si="13"/>
        <v>32.14</v>
      </c>
      <c r="E286">
        <f t="shared" si="14"/>
        <v>-1161</v>
      </c>
      <c r="F286" s="181">
        <f t="shared" si="12"/>
        <v>-67.86</v>
      </c>
    </row>
    <row r="287" spans="1:6">
      <c r="A287" s="270" t="s">
        <v>342</v>
      </c>
      <c r="B287" s="400">
        <v>200</v>
      </c>
      <c r="C287" s="280">
        <v>2</v>
      </c>
      <c r="D287" s="271">
        <f t="shared" si="13"/>
        <v>10000</v>
      </c>
      <c r="E287">
        <f t="shared" si="14"/>
        <v>198</v>
      </c>
      <c r="F287" s="181">
        <f t="shared" si="12"/>
        <v>9900</v>
      </c>
    </row>
    <row r="288" spans="1:6">
      <c r="A288" s="270" t="s">
        <v>885</v>
      </c>
      <c r="B288" s="400">
        <v>1008</v>
      </c>
      <c r="C288" s="280">
        <v>46</v>
      </c>
      <c r="D288" s="271">
        <f t="shared" si="13"/>
        <v>2191.3000000000002</v>
      </c>
      <c r="E288">
        <f t="shared" si="14"/>
        <v>962</v>
      </c>
      <c r="F288" s="181">
        <f t="shared" si="12"/>
        <v>2091.3000000000002</v>
      </c>
    </row>
    <row r="289" spans="1:6">
      <c r="A289" s="270" t="s">
        <v>343</v>
      </c>
      <c r="B289" s="401">
        <f>SUM(B290:B294)</f>
        <v>1562</v>
      </c>
      <c r="C289" s="280">
        <v>1324</v>
      </c>
      <c r="D289" s="271">
        <f t="shared" si="13"/>
        <v>117.98</v>
      </c>
      <c r="E289">
        <f t="shared" si="14"/>
        <v>238</v>
      </c>
      <c r="F289" s="181">
        <f t="shared" si="12"/>
        <v>17.98</v>
      </c>
    </row>
    <row r="290" spans="1:6">
      <c r="A290" s="270" t="s">
        <v>344</v>
      </c>
      <c r="B290" s="400">
        <v>88</v>
      </c>
      <c r="C290" s="280">
        <v>54</v>
      </c>
      <c r="D290" s="271">
        <f t="shared" si="13"/>
        <v>162.96</v>
      </c>
      <c r="E290">
        <f t="shared" si="14"/>
        <v>34</v>
      </c>
      <c r="F290" s="181">
        <f t="shared" si="12"/>
        <v>62.96</v>
      </c>
    </row>
    <row r="291" spans="1:6">
      <c r="A291" s="247" t="s">
        <v>345</v>
      </c>
      <c r="B291" s="400">
        <v>130</v>
      </c>
      <c r="C291" s="280">
        <v>86</v>
      </c>
      <c r="D291" s="271">
        <f t="shared" si="13"/>
        <v>151.16</v>
      </c>
      <c r="E291">
        <f t="shared" si="14"/>
        <v>44</v>
      </c>
      <c r="F291" s="181">
        <f t="shared" si="12"/>
        <v>51.16</v>
      </c>
    </row>
    <row r="292" spans="1:6">
      <c r="A292" s="247" t="s">
        <v>346</v>
      </c>
      <c r="B292" s="400">
        <v>82</v>
      </c>
      <c r="C292" s="280">
        <v>108</v>
      </c>
      <c r="D292" s="271">
        <f t="shared" si="13"/>
        <v>75.930000000000007</v>
      </c>
      <c r="E292">
        <f t="shared" si="14"/>
        <v>-26</v>
      </c>
      <c r="F292" s="181">
        <f t="shared" si="12"/>
        <v>-24.07</v>
      </c>
    </row>
    <row r="293" spans="1:6">
      <c r="A293" s="366" t="s">
        <v>936</v>
      </c>
      <c r="B293" s="400">
        <v>368</v>
      </c>
      <c r="C293" s="280">
        <v>275</v>
      </c>
      <c r="D293" s="271">
        <f t="shared" si="13"/>
        <v>133.82</v>
      </c>
      <c r="E293">
        <f t="shared" si="14"/>
        <v>93</v>
      </c>
      <c r="F293" s="181">
        <f t="shared" si="12"/>
        <v>33.82</v>
      </c>
    </row>
    <row r="294" spans="1:6">
      <c r="A294" s="270" t="s">
        <v>347</v>
      </c>
      <c r="B294" s="400">
        <v>894</v>
      </c>
      <c r="C294" s="280">
        <v>801</v>
      </c>
      <c r="D294" s="271">
        <f t="shared" si="13"/>
        <v>111.61</v>
      </c>
      <c r="E294">
        <f t="shared" si="14"/>
        <v>93</v>
      </c>
      <c r="F294" s="181">
        <f t="shared" si="12"/>
        <v>11.61</v>
      </c>
    </row>
    <row r="295" spans="1:6">
      <c r="A295" s="270" t="s">
        <v>350</v>
      </c>
      <c r="B295" s="401">
        <f>SUM(B296)</f>
        <v>36</v>
      </c>
      <c r="C295" s="280">
        <v>30</v>
      </c>
      <c r="D295" s="271">
        <f t="shared" si="13"/>
        <v>120</v>
      </c>
      <c r="E295">
        <f t="shared" si="14"/>
        <v>6</v>
      </c>
      <c r="F295" s="181">
        <f t="shared" si="12"/>
        <v>20</v>
      </c>
    </row>
    <row r="296" spans="1:6">
      <c r="A296" s="270" t="s">
        <v>351</v>
      </c>
      <c r="B296" s="400">
        <v>36</v>
      </c>
      <c r="C296" s="280">
        <v>30</v>
      </c>
      <c r="D296" s="271">
        <f t="shared" si="13"/>
        <v>120</v>
      </c>
      <c r="E296">
        <f t="shared" si="14"/>
        <v>6</v>
      </c>
      <c r="F296" s="181">
        <f t="shared" si="12"/>
        <v>20</v>
      </c>
    </row>
    <row r="297" spans="1:6">
      <c r="A297" s="270" t="s">
        <v>352</v>
      </c>
      <c r="B297" s="401">
        <f>SUM(B298:B299)</f>
        <v>906</v>
      </c>
      <c r="C297" s="280">
        <v>631</v>
      </c>
      <c r="D297" s="271">
        <f t="shared" si="13"/>
        <v>143.58000000000001</v>
      </c>
      <c r="E297">
        <f t="shared" si="14"/>
        <v>275</v>
      </c>
      <c r="F297" s="181">
        <f t="shared" si="12"/>
        <v>43.58</v>
      </c>
    </row>
    <row r="298" spans="1:6">
      <c r="A298" s="270" t="s">
        <v>353</v>
      </c>
      <c r="B298" s="400">
        <v>530</v>
      </c>
      <c r="C298" s="280">
        <v>397</v>
      </c>
      <c r="D298" s="271">
        <f t="shared" si="13"/>
        <v>133.5</v>
      </c>
      <c r="E298">
        <f t="shared" si="14"/>
        <v>133</v>
      </c>
      <c r="F298" s="181">
        <f t="shared" si="12"/>
        <v>33.5</v>
      </c>
    </row>
    <row r="299" spans="1:6">
      <c r="A299" s="270" t="s">
        <v>354</v>
      </c>
      <c r="B299" s="400">
        <v>376</v>
      </c>
      <c r="C299" s="280">
        <v>234</v>
      </c>
      <c r="D299" s="271">
        <f t="shared" si="13"/>
        <v>160.68</v>
      </c>
      <c r="E299">
        <f t="shared" si="14"/>
        <v>142</v>
      </c>
      <c r="F299" s="181">
        <f t="shared" si="12"/>
        <v>60.68</v>
      </c>
    </row>
    <row r="300" spans="1:6">
      <c r="A300" s="270" t="s">
        <v>355</v>
      </c>
      <c r="B300" s="401">
        <f>SUM(B301:B302)</f>
        <v>161</v>
      </c>
      <c r="C300" s="280">
        <v>92</v>
      </c>
      <c r="D300" s="271">
        <f t="shared" si="13"/>
        <v>175</v>
      </c>
      <c r="E300">
        <f t="shared" si="14"/>
        <v>69</v>
      </c>
      <c r="F300" s="181">
        <f t="shared" si="12"/>
        <v>75</v>
      </c>
    </row>
    <row r="301" spans="1:6">
      <c r="A301" s="270" t="s">
        <v>356</v>
      </c>
      <c r="B301" s="400">
        <v>161</v>
      </c>
      <c r="C301" s="280">
        <v>92</v>
      </c>
      <c r="D301" s="271">
        <f t="shared" si="13"/>
        <v>175</v>
      </c>
      <c r="E301">
        <f t="shared" si="14"/>
        <v>69</v>
      </c>
      <c r="F301" s="181">
        <f t="shared" si="12"/>
        <v>75</v>
      </c>
    </row>
    <row r="302" spans="1:6">
      <c r="A302" s="270" t="s">
        <v>357</v>
      </c>
      <c r="B302" s="400"/>
      <c r="C302" s="280">
        <v>0</v>
      </c>
      <c r="D302" s="271"/>
      <c r="E302">
        <f t="shared" si="14"/>
        <v>0</v>
      </c>
      <c r="F302" s="181" t="e">
        <f t="shared" si="12"/>
        <v>#DIV/0!</v>
      </c>
    </row>
    <row r="303" spans="1:6">
      <c r="A303" s="270" t="s">
        <v>358</v>
      </c>
      <c r="B303" s="401">
        <f>SUM(B304:B306)</f>
        <v>62</v>
      </c>
      <c r="C303" s="280">
        <v>39</v>
      </c>
      <c r="D303" s="271">
        <f t="shared" si="13"/>
        <v>158.97</v>
      </c>
      <c r="E303">
        <f t="shared" si="14"/>
        <v>23</v>
      </c>
      <c r="F303" s="181">
        <f t="shared" si="12"/>
        <v>58.97</v>
      </c>
    </row>
    <row r="304" spans="1:6">
      <c r="A304" s="270" t="s">
        <v>359</v>
      </c>
      <c r="B304" s="400">
        <v>31</v>
      </c>
      <c r="C304" s="280">
        <v>16</v>
      </c>
      <c r="D304" s="271">
        <f t="shared" si="13"/>
        <v>193.75</v>
      </c>
      <c r="E304">
        <f t="shared" si="14"/>
        <v>15</v>
      </c>
      <c r="F304" s="181">
        <f t="shared" si="12"/>
        <v>93.75</v>
      </c>
    </row>
    <row r="305" spans="1:6">
      <c r="A305" s="270" t="s">
        <v>360</v>
      </c>
      <c r="B305" s="400">
        <v>31</v>
      </c>
      <c r="C305" s="280">
        <v>23</v>
      </c>
      <c r="D305" s="271">
        <f t="shared" si="13"/>
        <v>134.78</v>
      </c>
      <c r="E305">
        <f t="shared" si="14"/>
        <v>8</v>
      </c>
      <c r="F305" s="181">
        <f t="shared" si="12"/>
        <v>34.78</v>
      </c>
    </row>
    <row r="306" spans="1:6">
      <c r="A306" s="270" t="s">
        <v>361</v>
      </c>
      <c r="B306" s="400"/>
      <c r="C306" s="280">
        <v>0</v>
      </c>
      <c r="D306" s="271"/>
      <c r="E306">
        <f t="shared" si="14"/>
        <v>0</v>
      </c>
      <c r="F306" s="181" t="e">
        <f t="shared" si="12"/>
        <v>#DIV/0!</v>
      </c>
    </row>
    <row r="307" spans="1:6">
      <c r="A307" s="270" t="s">
        <v>362</v>
      </c>
      <c r="B307" s="401">
        <f>SUM(B308)</f>
        <v>42</v>
      </c>
      <c r="C307" s="280">
        <v>66</v>
      </c>
      <c r="D307" s="271">
        <f t="shared" si="13"/>
        <v>63.64</v>
      </c>
      <c r="E307">
        <f t="shared" si="14"/>
        <v>-24</v>
      </c>
      <c r="F307" s="181">
        <f t="shared" si="12"/>
        <v>-36.36</v>
      </c>
    </row>
    <row r="308" spans="1:6">
      <c r="A308" s="270" t="s">
        <v>363</v>
      </c>
      <c r="B308" s="400">
        <v>42</v>
      </c>
      <c r="C308" s="280">
        <v>66</v>
      </c>
      <c r="D308" s="271">
        <f t="shared" si="13"/>
        <v>63.64</v>
      </c>
      <c r="E308">
        <f t="shared" si="14"/>
        <v>-24</v>
      </c>
      <c r="F308" s="181">
        <f t="shared" si="12"/>
        <v>-36.36</v>
      </c>
    </row>
    <row r="309" spans="1:6">
      <c r="A309" s="270" t="s">
        <v>364</v>
      </c>
      <c r="B309" s="401">
        <f>SUM(B310)</f>
        <v>6522</v>
      </c>
      <c r="C309" s="280">
        <v>5974</v>
      </c>
      <c r="D309" s="271">
        <f t="shared" si="13"/>
        <v>109.17</v>
      </c>
      <c r="E309">
        <f t="shared" si="14"/>
        <v>548</v>
      </c>
      <c r="F309" s="181">
        <f t="shared" si="12"/>
        <v>9.17</v>
      </c>
    </row>
    <row r="310" spans="1:6">
      <c r="A310" s="270" t="s">
        <v>365</v>
      </c>
      <c r="B310" s="400">
        <v>6522</v>
      </c>
      <c r="C310" s="280">
        <v>5974</v>
      </c>
      <c r="D310" s="271">
        <f t="shared" si="13"/>
        <v>109.17</v>
      </c>
      <c r="E310">
        <f t="shared" si="14"/>
        <v>548</v>
      </c>
      <c r="F310" s="181">
        <f t="shared" si="12"/>
        <v>9.17</v>
      </c>
    </row>
    <row r="311" spans="1:6">
      <c r="A311" s="365" t="s">
        <v>937</v>
      </c>
      <c r="B311" s="401">
        <f>SUM(B312:B314)</f>
        <v>182</v>
      </c>
      <c r="C311" s="280">
        <v>73</v>
      </c>
      <c r="D311" s="271">
        <f t="shared" si="13"/>
        <v>249.32</v>
      </c>
      <c r="E311">
        <f t="shared" si="14"/>
        <v>109</v>
      </c>
      <c r="F311" s="181">
        <f t="shared" si="12"/>
        <v>149.32</v>
      </c>
    </row>
    <row r="312" spans="1:6">
      <c r="A312" s="365" t="s">
        <v>940</v>
      </c>
      <c r="B312" s="400">
        <v>68</v>
      </c>
      <c r="C312" s="280">
        <v>26</v>
      </c>
      <c r="D312" s="271">
        <f t="shared" si="13"/>
        <v>261.54000000000002</v>
      </c>
      <c r="E312">
        <f t="shared" si="14"/>
        <v>42</v>
      </c>
      <c r="F312" s="181">
        <f t="shared" si="12"/>
        <v>161.54</v>
      </c>
    </row>
    <row r="313" spans="1:6">
      <c r="A313" s="365" t="s">
        <v>939</v>
      </c>
      <c r="B313" s="400">
        <v>56</v>
      </c>
      <c r="C313" s="280">
        <v>30</v>
      </c>
      <c r="D313" s="271">
        <f t="shared" si="13"/>
        <v>186.67</v>
      </c>
      <c r="E313">
        <f t="shared" si="14"/>
        <v>26</v>
      </c>
      <c r="F313" s="181">
        <f t="shared" si="12"/>
        <v>86.67</v>
      </c>
    </row>
    <row r="314" spans="1:6">
      <c r="A314" s="365" t="s">
        <v>938</v>
      </c>
      <c r="B314" s="400">
        <v>58</v>
      </c>
      <c r="C314" s="280">
        <v>17</v>
      </c>
      <c r="D314" s="271">
        <f t="shared" si="13"/>
        <v>341.18</v>
      </c>
      <c r="E314">
        <f t="shared" si="14"/>
        <v>41</v>
      </c>
      <c r="F314" s="181">
        <f t="shared" si="12"/>
        <v>241.18</v>
      </c>
    </row>
    <row r="315" spans="1:6">
      <c r="A315" s="270" t="s">
        <v>366</v>
      </c>
      <c r="B315" s="401">
        <f>SUM(B316)</f>
        <v>2101</v>
      </c>
      <c r="C315" s="280">
        <v>967</v>
      </c>
      <c r="D315" s="271">
        <f t="shared" si="13"/>
        <v>217.27</v>
      </c>
      <c r="E315">
        <f t="shared" si="14"/>
        <v>1134</v>
      </c>
      <c r="F315" s="181">
        <f t="shared" si="12"/>
        <v>117.27</v>
      </c>
    </row>
    <row r="316" spans="1:6">
      <c r="A316" s="270" t="s">
        <v>367</v>
      </c>
      <c r="B316" s="400">
        <v>2101</v>
      </c>
      <c r="C316" s="280">
        <v>967</v>
      </c>
      <c r="D316" s="271">
        <f t="shared" si="13"/>
        <v>217.27</v>
      </c>
      <c r="E316">
        <f t="shared" si="14"/>
        <v>1134</v>
      </c>
      <c r="F316" s="181">
        <f t="shared" si="12"/>
        <v>117.27</v>
      </c>
    </row>
    <row r="317" spans="1:6">
      <c r="A317" s="270" t="s">
        <v>981</v>
      </c>
      <c r="B317" s="401">
        <f>B318+B321+B324+B328+B335+B338+B342+B347+B350+B352+B354+B356</f>
        <v>38654</v>
      </c>
      <c r="C317" s="280">
        <v>31210</v>
      </c>
      <c r="D317" s="271">
        <f t="shared" si="13"/>
        <v>123.85</v>
      </c>
      <c r="E317">
        <f t="shared" si="14"/>
        <v>7444</v>
      </c>
      <c r="F317" s="181">
        <f t="shared" si="12"/>
        <v>23.85</v>
      </c>
    </row>
    <row r="318" spans="1:6">
      <c r="A318" s="270" t="s">
        <v>982</v>
      </c>
      <c r="B318" s="401">
        <f>SUM(B319:B320)</f>
        <v>258</v>
      </c>
      <c r="C318" s="280">
        <v>222</v>
      </c>
      <c r="D318" s="271">
        <f t="shared" si="13"/>
        <v>116.22</v>
      </c>
      <c r="E318">
        <f t="shared" si="14"/>
        <v>36</v>
      </c>
      <c r="F318" s="181">
        <f t="shared" si="12"/>
        <v>16.22</v>
      </c>
    </row>
    <row r="319" spans="1:6">
      <c r="A319" s="270" t="s">
        <v>368</v>
      </c>
      <c r="B319" s="400">
        <v>143</v>
      </c>
      <c r="C319" s="280">
        <v>124</v>
      </c>
      <c r="D319" s="271">
        <f t="shared" si="13"/>
        <v>115.32</v>
      </c>
      <c r="E319">
        <f t="shared" si="14"/>
        <v>19</v>
      </c>
      <c r="F319" s="181">
        <f t="shared" si="12"/>
        <v>15.32</v>
      </c>
    </row>
    <row r="320" spans="1:6">
      <c r="A320" s="270" t="s">
        <v>941</v>
      </c>
      <c r="B320" s="400">
        <v>115</v>
      </c>
      <c r="C320" s="280">
        <v>98</v>
      </c>
      <c r="D320" s="271">
        <f t="shared" si="13"/>
        <v>117.35</v>
      </c>
      <c r="E320">
        <f t="shared" si="14"/>
        <v>17</v>
      </c>
      <c r="F320" s="181">
        <f t="shared" si="12"/>
        <v>17.350000000000001</v>
      </c>
    </row>
    <row r="321" spans="1:6">
      <c r="A321" s="270" t="s">
        <v>369</v>
      </c>
      <c r="B321" s="401">
        <f>SUM(B322:B323)</f>
        <v>1736</v>
      </c>
      <c r="C321" s="280">
        <v>1534</v>
      </c>
      <c r="D321" s="271">
        <f t="shared" si="13"/>
        <v>113.17</v>
      </c>
      <c r="E321">
        <f t="shared" si="14"/>
        <v>202</v>
      </c>
      <c r="F321" s="181">
        <f t="shared" si="12"/>
        <v>13.17</v>
      </c>
    </row>
    <row r="322" spans="1:6">
      <c r="A322" s="270" t="s">
        <v>370</v>
      </c>
      <c r="B322" s="400">
        <v>1529</v>
      </c>
      <c r="C322" s="280">
        <v>1341</v>
      </c>
      <c r="D322" s="271">
        <f t="shared" si="13"/>
        <v>114.02</v>
      </c>
      <c r="E322">
        <f t="shared" si="14"/>
        <v>188</v>
      </c>
      <c r="F322" s="181">
        <f t="shared" si="12"/>
        <v>14.02</v>
      </c>
    </row>
    <row r="323" spans="1:6">
      <c r="A323" s="247" t="s">
        <v>371</v>
      </c>
      <c r="B323" s="400">
        <v>207</v>
      </c>
      <c r="C323" s="280">
        <v>193</v>
      </c>
      <c r="D323" s="271">
        <f t="shared" si="13"/>
        <v>107.25</v>
      </c>
      <c r="E323">
        <f t="shared" si="14"/>
        <v>14</v>
      </c>
      <c r="F323" s="181">
        <f t="shared" si="12"/>
        <v>7.25</v>
      </c>
    </row>
    <row r="324" spans="1:6">
      <c r="A324" s="270" t="s">
        <v>372</v>
      </c>
      <c r="B324" s="401">
        <f>SUM(B325:B327)</f>
        <v>5815</v>
      </c>
      <c r="C324" s="280">
        <v>5774</v>
      </c>
      <c r="D324" s="271">
        <f t="shared" si="13"/>
        <v>100.71</v>
      </c>
      <c r="E324">
        <f t="shared" si="14"/>
        <v>41</v>
      </c>
      <c r="F324" s="181">
        <f t="shared" si="12"/>
        <v>0.71</v>
      </c>
    </row>
    <row r="325" spans="1:6">
      <c r="A325" s="270" t="s">
        <v>373</v>
      </c>
      <c r="B325" s="400">
        <v>2134</v>
      </c>
      <c r="C325" s="280">
        <v>1684</v>
      </c>
      <c r="D325" s="271">
        <f t="shared" si="13"/>
        <v>126.72</v>
      </c>
      <c r="E325">
        <f t="shared" si="14"/>
        <v>450</v>
      </c>
      <c r="F325" s="181">
        <f t="shared" ref="F325:F388" si="15">E325/C325*100</f>
        <v>26.72</v>
      </c>
    </row>
    <row r="326" spans="1:6">
      <c r="A326" s="270" t="s">
        <v>374</v>
      </c>
      <c r="B326" s="400">
        <v>3285</v>
      </c>
      <c r="C326" s="280">
        <v>2584</v>
      </c>
      <c r="D326" s="271">
        <f t="shared" ref="D326:D388" si="16">B326/C326*100</f>
        <v>127.13</v>
      </c>
      <c r="E326">
        <f t="shared" ref="E326:E389" si="17">B326-C326</f>
        <v>701</v>
      </c>
      <c r="F326" s="181">
        <f t="shared" si="15"/>
        <v>27.13</v>
      </c>
    </row>
    <row r="327" spans="1:6">
      <c r="A327" s="270" t="s">
        <v>375</v>
      </c>
      <c r="B327" s="400">
        <v>396</v>
      </c>
      <c r="C327" s="280">
        <v>1506</v>
      </c>
      <c r="D327" s="271">
        <f t="shared" si="16"/>
        <v>26.29</v>
      </c>
      <c r="E327">
        <f t="shared" si="17"/>
        <v>-1110</v>
      </c>
      <c r="F327" s="181">
        <f t="shared" si="15"/>
        <v>-73.709999999999994</v>
      </c>
    </row>
    <row r="328" spans="1:6">
      <c r="A328" s="270" t="s">
        <v>376</v>
      </c>
      <c r="B328" s="401">
        <f>SUM(B329:B334)</f>
        <v>11613</v>
      </c>
      <c r="C328" s="280">
        <v>6229</v>
      </c>
      <c r="D328" s="271">
        <f t="shared" si="16"/>
        <v>186.43</v>
      </c>
      <c r="E328">
        <f t="shared" si="17"/>
        <v>5384</v>
      </c>
      <c r="F328" s="181">
        <f t="shared" si="15"/>
        <v>86.43</v>
      </c>
    </row>
    <row r="329" spans="1:6">
      <c r="A329" s="270" t="s">
        <v>377</v>
      </c>
      <c r="B329" s="400">
        <v>838</v>
      </c>
      <c r="C329" s="280">
        <v>874</v>
      </c>
      <c r="D329" s="271">
        <f t="shared" si="16"/>
        <v>95.88</v>
      </c>
      <c r="E329">
        <f t="shared" si="17"/>
        <v>-36</v>
      </c>
      <c r="F329" s="181">
        <f t="shared" si="15"/>
        <v>-4.12</v>
      </c>
    </row>
    <row r="330" spans="1:6">
      <c r="A330" s="270" t="s">
        <v>378</v>
      </c>
      <c r="B330" s="400">
        <v>441</v>
      </c>
      <c r="C330" s="280">
        <v>378</v>
      </c>
      <c r="D330" s="271">
        <f t="shared" si="16"/>
        <v>116.67</v>
      </c>
      <c r="E330">
        <f t="shared" si="17"/>
        <v>63</v>
      </c>
      <c r="F330" s="181">
        <f t="shared" si="15"/>
        <v>16.670000000000002</v>
      </c>
    </row>
    <row r="331" spans="1:6">
      <c r="A331" s="270" t="s">
        <v>379</v>
      </c>
      <c r="B331" s="400">
        <v>5777</v>
      </c>
      <c r="C331" s="280">
        <v>4659</v>
      </c>
      <c r="D331" s="271">
        <f t="shared" si="16"/>
        <v>124</v>
      </c>
      <c r="E331">
        <f t="shared" si="17"/>
        <v>1118</v>
      </c>
      <c r="F331" s="181">
        <f t="shared" si="15"/>
        <v>24</v>
      </c>
    </row>
    <row r="332" spans="1:6">
      <c r="A332" s="247" t="s">
        <v>380</v>
      </c>
      <c r="B332" s="400">
        <v>145</v>
      </c>
      <c r="C332" s="280">
        <v>262</v>
      </c>
      <c r="D332" s="271">
        <f t="shared" si="16"/>
        <v>55.34</v>
      </c>
      <c r="E332">
        <f t="shared" si="17"/>
        <v>-117</v>
      </c>
      <c r="F332" s="181">
        <f t="shared" si="15"/>
        <v>-44.66</v>
      </c>
    </row>
    <row r="333" spans="1:6">
      <c r="A333" s="270" t="s">
        <v>381</v>
      </c>
      <c r="B333" s="400">
        <v>4345</v>
      </c>
      <c r="C333" s="280">
        <v>28</v>
      </c>
      <c r="D333" s="271">
        <f t="shared" si="16"/>
        <v>15517.86</v>
      </c>
      <c r="E333">
        <f t="shared" si="17"/>
        <v>4317</v>
      </c>
      <c r="F333" s="181">
        <f t="shared" si="15"/>
        <v>15417.86</v>
      </c>
    </row>
    <row r="334" spans="1:6">
      <c r="A334" s="270" t="s">
        <v>382</v>
      </c>
      <c r="B334" s="400">
        <v>67</v>
      </c>
      <c r="C334" s="280">
        <v>28</v>
      </c>
      <c r="D334" s="271">
        <f t="shared" si="16"/>
        <v>239.29</v>
      </c>
      <c r="E334">
        <f t="shared" si="17"/>
        <v>39</v>
      </c>
      <c r="F334" s="181">
        <f t="shared" si="15"/>
        <v>139.29</v>
      </c>
    </row>
    <row r="335" spans="1:6">
      <c r="A335" s="247" t="s">
        <v>383</v>
      </c>
      <c r="B335" s="401">
        <f>SUM(B336:B337)</f>
        <v>12</v>
      </c>
      <c r="C335" s="280">
        <v>52</v>
      </c>
      <c r="D335" s="271">
        <f t="shared" si="16"/>
        <v>23.08</v>
      </c>
      <c r="E335">
        <f t="shared" si="17"/>
        <v>-40</v>
      </c>
      <c r="F335" s="181">
        <f t="shared" si="15"/>
        <v>-76.92</v>
      </c>
    </row>
    <row r="336" spans="1:6">
      <c r="A336" s="247" t="s">
        <v>384</v>
      </c>
      <c r="B336" s="400">
        <v>12</v>
      </c>
      <c r="C336" s="280">
        <v>52</v>
      </c>
      <c r="D336" s="271">
        <f t="shared" si="16"/>
        <v>23.08</v>
      </c>
      <c r="E336">
        <f t="shared" si="17"/>
        <v>-40</v>
      </c>
      <c r="F336" s="181">
        <f t="shared" si="15"/>
        <v>-76.92</v>
      </c>
    </row>
    <row r="337" spans="1:6">
      <c r="A337" s="247" t="s">
        <v>385</v>
      </c>
      <c r="B337" s="400"/>
      <c r="C337" s="280">
        <v>0</v>
      </c>
      <c r="D337" s="271"/>
      <c r="E337">
        <f t="shared" si="17"/>
        <v>0</v>
      </c>
      <c r="F337" s="181" t="e">
        <f t="shared" si="15"/>
        <v>#DIV/0!</v>
      </c>
    </row>
    <row r="338" spans="1:6">
      <c r="A338" s="270" t="s">
        <v>386</v>
      </c>
      <c r="B338" s="401">
        <f>SUM(B339:B341)</f>
        <v>8015</v>
      </c>
      <c r="C338" s="280">
        <v>7561</v>
      </c>
      <c r="D338" s="271">
        <f t="shared" si="16"/>
        <v>106</v>
      </c>
      <c r="E338">
        <f t="shared" si="17"/>
        <v>454</v>
      </c>
      <c r="F338" s="181">
        <f t="shared" si="15"/>
        <v>6</v>
      </c>
    </row>
    <row r="339" spans="1:6">
      <c r="A339" s="270" t="s">
        <v>387</v>
      </c>
      <c r="B339" s="400">
        <v>267</v>
      </c>
      <c r="C339" s="280">
        <v>241</v>
      </c>
      <c r="D339" s="271">
        <f t="shared" si="16"/>
        <v>110.79</v>
      </c>
      <c r="E339">
        <f t="shared" si="17"/>
        <v>26</v>
      </c>
      <c r="F339" s="181">
        <f t="shared" si="15"/>
        <v>10.79</v>
      </c>
    </row>
    <row r="340" spans="1:6">
      <c r="A340" s="270" t="s">
        <v>388</v>
      </c>
      <c r="B340" s="400">
        <v>6493</v>
      </c>
      <c r="C340" s="280">
        <v>6688</v>
      </c>
      <c r="D340" s="271">
        <f t="shared" si="16"/>
        <v>97.08</v>
      </c>
      <c r="E340">
        <f t="shared" si="17"/>
        <v>-195</v>
      </c>
      <c r="F340" s="181">
        <f t="shared" si="15"/>
        <v>-2.92</v>
      </c>
    </row>
    <row r="341" spans="1:6">
      <c r="A341" s="270" t="s">
        <v>389</v>
      </c>
      <c r="B341" s="400">
        <v>1255</v>
      </c>
      <c r="C341" s="280">
        <v>632</v>
      </c>
      <c r="D341" s="271">
        <f t="shared" si="16"/>
        <v>198.58</v>
      </c>
      <c r="E341">
        <f t="shared" si="17"/>
        <v>623</v>
      </c>
      <c r="F341" s="181">
        <f t="shared" si="15"/>
        <v>98.58</v>
      </c>
    </row>
    <row r="342" spans="1:6">
      <c r="A342" s="270" t="s">
        <v>390</v>
      </c>
      <c r="B342" s="401">
        <f>SUM(B343:B346)</f>
        <v>5916</v>
      </c>
      <c r="C342" s="280">
        <v>5221</v>
      </c>
      <c r="D342" s="271">
        <f t="shared" si="16"/>
        <v>113.31</v>
      </c>
      <c r="E342">
        <f t="shared" si="17"/>
        <v>695</v>
      </c>
      <c r="F342" s="181">
        <f t="shared" si="15"/>
        <v>13.31</v>
      </c>
    </row>
    <row r="343" spans="1:6">
      <c r="A343" s="270" t="s">
        <v>391</v>
      </c>
      <c r="B343" s="400">
        <v>1069</v>
      </c>
      <c r="C343" s="280">
        <v>677</v>
      </c>
      <c r="D343" s="271">
        <f t="shared" si="16"/>
        <v>157.9</v>
      </c>
      <c r="E343">
        <f t="shared" si="17"/>
        <v>392</v>
      </c>
      <c r="F343" s="181">
        <f t="shared" si="15"/>
        <v>57.9</v>
      </c>
    </row>
    <row r="344" spans="1:6">
      <c r="A344" s="270" t="s">
        <v>392</v>
      </c>
      <c r="B344" s="400">
        <v>2515</v>
      </c>
      <c r="C344" s="280">
        <v>2407</v>
      </c>
      <c r="D344" s="271">
        <f t="shared" si="16"/>
        <v>104.49</v>
      </c>
      <c r="E344">
        <f t="shared" si="17"/>
        <v>108</v>
      </c>
      <c r="F344" s="181">
        <f t="shared" si="15"/>
        <v>4.49</v>
      </c>
    </row>
    <row r="345" spans="1:6">
      <c r="A345" s="270" t="s">
        <v>393</v>
      </c>
      <c r="B345" s="400">
        <v>2300</v>
      </c>
      <c r="C345" s="280">
        <v>2095</v>
      </c>
      <c r="D345" s="271">
        <f t="shared" si="16"/>
        <v>109.79</v>
      </c>
      <c r="E345">
        <f t="shared" si="17"/>
        <v>205</v>
      </c>
      <c r="F345" s="181">
        <f t="shared" si="15"/>
        <v>9.7899999999999991</v>
      </c>
    </row>
    <row r="346" spans="1:6">
      <c r="A346" s="276" t="s">
        <v>886</v>
      </c>
      <c r="B346" s="400">
        <v>32</v>
      </c>
      <c r="C346" s="280">
        <v>42</v>
      </c>
      <c r="D346" s="271">
        <f t="shared" si="16"/>
        <v>76.19</v>
      </c>
      <c r="E346">
        <f t="shared" si="17"/>
        <v>-10</v>
      </c>
      <c r="F346" s="181">
        <f t="shared" si="15"/>
        <v>-23.81</v>
      </c>
    </row>
    <row r="347" spans="1:6">
      <c r="A347" s="270" t="s">
        <v>394</v>
      </c>
      <c r="B347" s="401">
        <f>SUM(B348:B349)</f>
        <v>4383</v>
      </c>
      <c r="C347" s="280">
        <v>4027</v>
      </c>
      <c r="D347" s="271">
        <f t="shared" si="16"/>
        <v>108.84</v>
      </c>
      <c r="E347">
        <f t="shared" si="17"/>
        <v>356</v>
      </c>
      <c r="F347" s="181">
        <f t="shared" si="15"/>
        <v>8.84</v>
      </c>
    </row>
    <row r="348" spans="1:6">
      <c r="A348" s="270" t="s">
        <v>395</v>
      </c>
      <c r="B348" s="400"/>
      <c r="C348" s="280">
        <v>0</v>
      </c>
      <c r="D348" s="271"/>
      <c r="E348">
        <f t="shared" si="17"/>
        <v>0</v>
      </c>
      <c r="F348" s="181" t="e">
        <f t="shared" si="15"/>
        <v>#DIV/0!</v>
      </c>
    </row>
    <row r="349" spans="1:6">
      <c r="A349" s="270" t="s">
        <v>942</v>
      </c>
      <c r="B349" s="400">
        <v>4383</v>
      </c>
      <c r="C349" s="280">
        <v>4027</v>
      </c>
      <c r="D349" s="271">
        <f t="shared" si="16"/>
        <v>108.84</v>
      </c>
      <c r="E349">
        <f t="shared" si="17"/>
        <v>356</v>
      </c>
      <c r="F349" s="181">
        <f t="shared" si="15"/>
        <v>8.84</v>
      </c>
    </row>
    <row r="350" spans="1:6" s="179" customFormat="1">
      <c r="A350" s="270" t="s">
        <v>396</v>
      </c>
      <c r="B350" s="401">
        <f>SUM(B351)</f>
        <v>685</v>
      </c>
      <c r="C350" s="280">
        <v>481</v>
      </c>
      <c r="D350" s="271">
        <f t="shared" si="16"/>
        <v>142.41</v>
      </c>
      <c r="E350">
        <f t="shared" si="17"/>
        <v>204</v>
      </c>
      <c r="F350" s="181">
        <f t="shared" si="15"/>
        <v>42.41</v>
      </c>
    </row>
    <row r="351" spans="1:6" s="179" customFormat="1">
      <c r="A351" s="270" t="s">
        <v>397</v>
      </c>
      <c r="B351" s="400">
        <v>685</v>
      </c>
      <c r="C351" s="280">
        <v>481</v>
      </c>
      <c r="D351" s="271">
        <f t="shared" si="16"/>
        <v>142.41</v>
      </c>
      <c r="E351">
        <f t="shared" si="17"/>
        <v>204</v>
      </c>
      <c r="F351" s="181">
        <f t="shared" si="15"/>
        <v>42.41</v>
      </c>
    </row>
    <row r="352" spans="1:6" s="179" customFormat="1">
      <c r="A352" s="270" t="s">
        <v>398</v>
      </c>
      <c r="B352" s="401">
        <f>SUM(B353)</f>
        <v>22</v>
      </c>
      <c r="C352" s="280">
        <v>-8</v>
      </c>
      <c r="D352" s="271">
        <f t="shared" si="16"/>
        <v>-275</v>
      </c>
      <c r="E352">
        <f t="shared" si="17"/>
        <v>30</v>
      </c>
      <c r="F352" s="181">
        <f t="shared" si="15"/>
        <v>-375</v>
      </c>
    </row>
    <row r="353" spans="1:6" s="179" customFormat="1">
      <c r="A353" s="270" t="s">
        <v>399</v>
      </c>
      <c r="B353" s="400">
        <v>22</v>
      </c>
      <c r="C353" s="280">
        <v>-8</v>
      </c>
      <c r="D353" s="271">
        <f t="shared" si="16"/>
        <v>-275</v>
      </c>
      <c r="E353">
        <f t="shared" si="17"/>
        <v>30</v>
      </c>
      <c r="F353" s="181">
        <f t="shared" si="15"/>
        <v>-375</v>
      </c>
    </row>
    <row r="354" spans="1:6" s="179" customFormat="1">
      <c r="A354" s="365" t="s">
        <v>943</v>
      </c>
      <c r="B354" s="401">
        <f>SUM(B355)</f>
        <v>11</v>
      </c>
      <c r="C354" s="280">
        <v>24</v>
      </c>
      <c r="D354" s="271">
        <f t="shared" si="16"/>
        <v>45.83</v>
      </c>
      <c r="E354">
        <f t="shared" si="17"/>
        <v>-13</v>
      </c>
      <c r="F354" s="181">
        <f t="shared" si="15"/>
        <v>-54.17</v>
      </c>
    </row>
    <row r="355" spans="1:6" s="179" customFormat="1">
      <c r="A355" s="365" t="s">
        <v>944</v>
      </c>
      <c r="B355" s="400">
        <v>11</v>
      </c>
      <c r="C355" s="280">
        <v>24</v>
      </c>
      <c r="D355" s="271">
        <f t="shared" si="16"/>
        <v>45.83</v>
      </c>
      <c r="E355">
        <f t="shared" si="17"/>
        <v>-13</v>
      </c>
      <c r="F355" s="181">
        <f t="shared" si="15"/>
        <v>-54.17</v>
      </c>
    </row>
    <row r="356" spans="1:6">
      <c r="A356" s="270" t="s">
        <v>945</v>
      </c>
      <c r="B356" s="401">
        <f>SUM(B357)</f>
        <v>188</v>
      </c>
      <c r="C356" s="280">
        <v>93</v>
      </c>
      <c r="D356" s="271">
        <f t="shared" si="16"/>
        <v>202.15</v>
      </c>
      <c r="E356">
        <f t="shared" si="17"/>
        <v>95</v>
      </c>
      <c r="F356" s="181">
        <f t="shared" si="15"/>
        <v>102.15</v>
      </c>
    </row>
    <row r="357" spans="1:6">
      <c r="A357" s="270" t="s">
        <v>946</v>
      </c>
      <c r="B357" s="400">
        <v>188</v>
      </c>
      <c r="C357" s="280">
        <v>93</v>
      </c>
      <c r="D357" s="271">
        <f t="shared" si="16"/>
        <v>202.15</v>
      </c>
      <c r="E357">
        <f t="shared" si="17"/>
        <v>95</v>
      </c>
      <c r="F357" s="181">
        <f t="shared" si="15"/>
        <v>102.15</v>
      </c>
    </row>
    <row r="358" spans="1:6">
      <c r="A358" s="270" t="s">
        <v>400</v>
      </c>
      <c r="B358" s="401">
        <f>B359+B363+B365+B370+B373+B375+B377+B379+B381</f>
        <v>5079</v>
      </c>
      <c r="C358" s="280">
        <v>2919</v>
      </c>
      <c r="D358" s="271">
        <f t="shared" si="16"/>
        <v>174</v>
      </c>
      <c r="E358">
        <f t="shared" si="17"/>
        <v>2160</v>
      </c>
      <c r="F358" s="181">
        <f t="shared" si="15"/>
        <v>74</v>
      </c>
    </row>
    <row r="359" spans="1:6">
      <c r="A359" s="270" t="s">
        <v>401</v>
      </c>
      <c r="B359" s="401">
        <f>SUM(B360:B362)</f>
        <v>165</v>
      </c>
      <c r="C359" s="280">
        <v>156</v>
      </c>
      <c r="D359" s="271">
        <f t="shared" si="16"/>
        <v>105.77</v>
      </c>
      <c r="E359">
        <f t="shared" si="17"/>
        <v>9</v>
      </c>
      <c r="F359" s="181">
        <f t="shared" si="15"/>
        <v>5.77</v>
      </c>
    </row>
    <row r="360" spans="1:6">
      <c r="A360" s="270" t="s">
        <v>402</v>
      </c>
      <c r="B360" s="400">
        <v>10</v>
      </c>
      <c r="C360" s="280">
        <v>156</v>
      </c>
      <c r="D360" s="271">
        <f t="shared" si="16"/>
        <v>6.41</v>
      </c>
      <c r="E360">
        <f t="shared" si="17"/>
        <v>-146</v>
      </c>
      <c r="F360" s="181">
        <f t="shared" si="15"/>
        <v>-93.59</v>
      </c>
    </row>
    <row r="361" spans="1:6">
      <c r="A361" s="270" t="s">
        <v>132</v>
      </c>
      <c r="B361" s="400"/>
      <c r="C361" s="280">
        <v>0</v>
      </c>
      <c r="D361" s="271"/>
      <c r="E361">
        <f t="shared" si="17"/>
        <v>0</v>
      </c>
      <c r="F361" s="181" t="e">
        <f t="shared" si="15"/>
        <v>#DIV/0!</v>
      </c>
    </row>
    <row r="362" spans="1:6">
      <c r="A362" s="270" t="s">
        <v>403</v>
      </c>
      <c r="B362" s="400">
        <v>155</v>
      </c>
      <c r="C362" s="280">
        <v>0</v>
      </c>
      <c r="D362" s="271"/>
      <c r="E362">
        <f t="shared" si="17"/>
        <v>155</v>
      </c>
      <c r="F362" s="181" t="e">
        <f t="shared" si="15"/>
        <v>#DIV/0!</v>
      </c>
    </row>
    <row r="363" spans="1:6">
      <c r="A363" s="270" t="s">
        <v>404</v>
      </c>
      <c r="B363" s="401">
        <f>SUM(B364)</f>
        <v>369</v>
      </c>
      <c r="C363" s="280">
        <v>1000</v>
      </c>
      <c r="D363" s="271">
        <f t="shared" si="16"/>
        <v>36.9</v>
      </c>
      <c r="E363">
        <f t="shared" si="17"/>
        <v>-631</v>
      </c>
      <c r="F363" s="181">
        <f t="shared" si="15"/>
        <v>-63.1</v>
      </c>
    </row>
    <row r="364" spans="1:6">
      <c r="A364" s="270" t="s">
        <v>405</v>
      </c>
      <c r="B364" s="400">
        <v>369</v>
      </c>
      <c r="C364" s="280">
        <v>1000</v>
      </c>
      <c r="D364" s="271">
        <f t="shared" si="16"/>
        <v>36.9</v>
      </c>
      <c r="E364">
        <f t="shared" si="17"/>
        <v>-631</v>
      </c>
      <c r="F364" s="181">
        <f t="shared" si="15"/>
        <v>-63.1</v>
      </c>
    </row>
    <row r="365" spans="1:6">
      <c r="A365" s="270" t="s">
        <v>406</v>
      </c>
      <c r="B365" s="401">
        <f>SUM(B366:B369)</f>
        <v>3063</v>
      </c>
      <c r="C365" s="280">
        <v>645</v>
      </c>
      <c r="D365" s="271">
        <f t="shared" si="16"/>
        <v>474.88</v>
      </c>
      <c r="E365">
        <f t="shared" si="17"/>
        <v>2418</v>
      </c>
      <c r="F365" s="181">
        <f t="shared" si="15"/>
        <v>374.88</v>
      </c>
    </row>
    <row r="366" spans="1:6">
      <c r="A366" s="270" t="s">
        <v>407</v>
      </c>
      <c r="B366" s="400"/>
      <c r="C366" s="280">
        <v>0</v>
      </c>
      <c r="D366" s="271"/>
      <c r="E366">
        <f t="shared" si="17"/>
        <v>0</v>
      </c>
      <c r="F366" s="181" t="e">
        <f t="shared" si="15"/>
        <v>#DIV/0!</v>
      </c>
    </row>
    <row r="367" spans="1:6">
      <c r="A367" s="270" t="s">
        <v>408</v>
      </c>
      <c r="B367" s="400">
        <v>3005</v>
      </c>
      <c r="C367" s="280">
        <v>3</v>
      </c>
      <c r="D367" s="271">
        <f t="shared" si="16"/>
        <v>100166.67</v>
      </c>
      <c r="E367">
        <f t="shared" si="17"/>
        <v>3002</v>
      </c>
      <c r="F367" s="181">
        <f t="shared" si="15"/>
        <v>100066.67</v>
      </c>
    </row>
    <row r="368" spans="1:6">
      <c r="A368" s="270" t="s">
        <v>409</v>
      </c>
      <c r="B368" s="400"/>
      <c r="C368" s="280">
        <v>0</v>
      </c>
      <c r="D368" s="271"/>
      <c r="E368">
        <f t="shared" si="17"/>
        <v>0</v>
      </c>
      <c r="F368" s="181" t="e">
        <f t="shared" si="15"/>
        <v>#DIV/0!</v>
      </c>
    </row>
    <row r="369" spans="1:6">
      <c r="A369" s="270" t="s">
        <v>410</v>
      </c>
      <c r="B369" s="400">
        <v>58</v>
      </c>
      <c r="C369" s="280">
        <v>642</v>
      </c>
      <c r="D369" s="271">
        <f t="shared" si="16"/>
        <v>9.0299999999999994</v>
      </c>
      <c r="E369">
        <f t="shared" si="17"/>
        <v>-584</v>
      </c>
      <c r="F369" s="181">
        <f t="shared" si="15"/>
        <v>-90.97</v>
      </c>
    </row>
    <row r="370" spans="1:6">
      <c r="A370" s="270" t="s">
        <v>411</v>
      </c>
      <c r="B370" s="401">
        <f>SUM(B371:B372)</f>
        <v>35</v>
      </c>
      <c r="C370" s="280">
        <v>166</v>
      </c>
      <c r="D370" s="271">
        <f t="shared" si="16"/>
        <v>21.08</v>
      </c>
      <c r="E370">
        <f t="shared" si="17"/>
        <v>-131</v>
      </c>
      <c r="F370" s="181">
        <f t="shared" si="15"/>
        <v>-78.92</v>
      </c>
    </row>
    <row r="371" spans="1:6">
      <c r="A371" s="270" t="s">
        <v>412</v>
      </c>
      <c r="B371" s="400"/>
      <c r="C371" s="280">
        <v>49</v>
      </c>
      <c r="D371" s="271">
        <f t="shared" si="16"/>
        <v>0</v>
      </c>
      <c r="E371">
        <f t="shared" si="17"/>
        <v>-49</v>
      </c>
      <c r="F371" s="181">
        <f t="shared" si="15"/>
        <v>-100</v>
      </c>
    </row>
    <row r="372" spans="1:6">
      <c r="A372" s="270" t="s">
        <v>413</v>
      </c>
      <c r="B372" s="400">
        <v>35</v>
      </c>
      <c r="C372" s="280">
        <v>117</v>
      </c>
      <c r="D372" s="271">
        <f t="shared" si="16"/>
        <v>29.91</v>
      </c>
      <c r="E372">
        <f t="shared" si="17"/>
        <v>-82</v>
      </c>
      <c r="F372" s="181">
        <f t="shared" si="15"/>
        <v>-70.09</v>
      </c>
    </row>
    <row r="373" spans="1:6">
      <c r="A373" s="270" t="s">
        <v>887</v>
      </c>
      <c r="B373" s="400">
        <f>SUM(B374)</f>
        <v>0</v>
      </c>
      <c r="C373" s="280">
        <v>0</v>
      </c>
      <c r="D373" s="271"/>
      <c r="E373">
        <f t="shared" si="17"/>
        <v>0</v>
      </c>
      <c r="F373" s="181" t="e">
        <f t="shared" si="15"/>
        <v>#DIV/0!</v>
      </c>
    </row>
    <row r="374" spans="1:6">
      <c r="A374" s="270" t="s">
        <v>888</v>
      </c>
      <c r="B374" s="400"/>
      <c r="C374" s="280">
        <v>0</v>
      </c>
      <c r="D374" s="271"/>
      <c r="E374">
        <f t="shared" si="17"/>
        <v>0</v>
      </c>
      <c r="F374" s="181" t="e">
        <f t="shared" si="15"/>
        <v>#DIV/0!</v>
      </c>
    </row>
    <row r="375" spans="1:6">
      <c r="A375" s="247" t="s">
        <v>414</v>
      </c>
      <c r="B375" s="401">
        <f>SUM(B376)</f>
        <v>992</v>
      </c>
      <c r="C375" s="280">
        <v>550</v>
      </c>
      <c r="D375" s="271">
        <f t="shared" si="16"/>
        <v>180.36</v>
      </c>
      <c r="E375">
        <f t="shared" si="17"/>
        <v>442</v>
      </c>
      <c r="F375" s="181">
        <f t="shared" si="15"/>
        <v>80.36</v>
      </c>
    </row>
    <row r="376" spans="1:6">
      <c r="A376" s="247" t="s">
        <v>415</v>
      </c>
      <c r="B376" s="400">
        <v>992</v>
      </c>
      <c r="C376" s="280">
        <v>550</v>
      </c>
      <c r="D376" s="271">
        <f t="shared" si="16"/>
        <v>180.36</v>
      </c>
      <c r="E376">
        <f t="shared" si="17"/>
        <v>442</v>
      </c>
      <c r="F376" s="181">
        <f t="shared" si="15"/>
        <v>80.36</v>
      </c>
    </row>
    <row r="377" spans="1:6">
      <c r="A377" s="270" t="s">
        <v>416</v>
      </c>
      <c r="B377" s="400"/>
      <c r="C377" s="280">
        <v>402</v>
      </c>
      <c r="D377" s="271">
        <f t="shared" si="16"/>
        <v>0</v>
      </c>
      <c r="E377">
        <f t="shared" si="17"/>
        <v>-402</v>
      </c>
      <c r="F377" s="181">
        <f t="shared" si="15"/>
        <v>-100</v>
      </c>
    </row>
    <row r="378" spans="1:6">
      <c r="A378" s="270" t="s">
        <v>417</v>
      </c>
      <c r="B378" s="400"/>
      <c r="C378" s="280">
        <v>402</v>
      </c>
      <c r="D378" s="271">
        <f t="shared" si="16"/>
        <v>0</v>
      </c>
      <c r="E378">
        <f t="shared" si="17"/>
        <v>-402</v>
      </c>
      <c r="F378" s="181">
        <f t="shared" si="15"/>
        <v>-100</v>
      </c>
    </row>
    <row r="379" spans="1:6">
      <c r="A379" s="270" t="s">
        <v>418</v>
      </c>
      <c r="B379" s="400"/>
      <c r="C379" s="280">
        <v>0</v>
      </c>
      <c r="D379" s="271"/>
      <c r="E379">
        <f t="shared" si="17"/>
        <v>0</v>
      </c>
      <c r="F379" s="181" t="e">
        <f t="shared" si="15"/>
        <v>#DIV/0!</v>
      </c>
    </row>
    <row r="380" spans="1:6">
      <c r="A380" s="270" t="s">
        <v>419</v>
      </c>
      <c r="B380" s="400"/>
      <c r="C380" s="280">
        <v>0</v>
      </c>
      <c r="D380" s="271"/>
      <c r="E380">
        <f t="shared" si="17"/>
        <v>0</v>
      </c>
      <c r="F380" s="181" t="e">
        <f t="shared" si="15"/>
        <v>#DIV/0!</v>
      </c>
    </row>
    <row r="381" spans="1:6">
      <c r="A381" s="270" t="s">
        <v>420</v>
      </c>
      <c r="B381" s="401">
        <f>SUM(B382)</f>
        <v>455</v>
      </c>
      <c r="C381" s="280">
        <v>0</v>
      </c>
      <c r="D381" s="271"/>
      <c r="E381">
        <f t="shared" si="17"/>
        <v>455</v>
      </c>
      <c r="F381" s="181" t="e">
        <f t="shared" si="15"/>
        <v>#DIV/0!</v>
      </c>
    </row>
    <row r="382" spans="1:6">
      <c r="A382" s="270" t="s">
        <v>421</v>
      </c>
      <c r="B382" s="400">
        <v>455</v>
      </c>
      <c r="C382" s="280">
        <v>0</v>
      </c>
      <c r="D382" s="271"/>
      <c r="E382">
        <f t="shared" si="17"/>
        <v>455</v>
      </c>
      <c r="F382" s="181" t="e">
        <f t="shared" si="15"/>
        <v>#DIV/0!</v>
      </c>
    </row>
    <row r="383" spans="1:6">
      <c r="A383" s="270" t="s">
        <v>422</v>
      </c>
      <c r="B383" s="401">
        <f>B384+B389+B391+B393+B395</f>
        <v>28593</v>
      </c>
      <c r="C383" s="280">
        <v>15300</v>
      </c>
      <c r="D383" s="271">
        <f t="shared" si="16"/>
        <v>186.88</v>
      </c>
      <c r="E383">
        <f t="shared" si="17"/>
        <v>13293</v>
      </c>
      <c r="F383" s="181">
        <f t="shared" si="15"/>
        <v>86.88</v>
      </c>
    </row>
    <row r="384" spans="1:6">
      <c r="A384" s="270" t="s">
        <v>423</v>
      </c>
      <c r="B384" s="401">
        <f>SUM(B385:B388)</f>
        <v>7869</v>
      </c>
      <c r="C384" s="280">
        <v>7205</v>
      </c>
      <c r="D384" s="271">
        <f t="shared" si="16"/>
        <v>109.22</v>
      </c>
      <c r="E384">
        <f t="shared" si="17"/>
        <v>664</v>
      </c>
      <c r="F384" s="181">
        <f t="shared" si="15"/>
        <v>9.2200000000000006</v>
      </c>
    </row>
    <row r="385" spans="1:6">
      <c r="A385" s="270" t="s">
        <v>424</v>
      </c>
      <c r="B385" s="400">
        <v>2847</v>
      </c>
      <c r="C385" s="280">
        <v>2669</v>
      </c>
      <c r="D385" s="271">
        <f t="shared" si="16"/>
        <v>106.67</v>
      </c>
      <c r="E385">
        <f t="shared" si="17"/>
        <v>178</v>
      </c>
      <c r="F385" s="181">
        <f t="shared" si="15"/>
        <v>6.67</v>
      </c>
    </row>
    <row r="386" spans="1:6">
      <c r="A386" s="270" t="s">
        <v>425</v>
      </c>
      <c r="B386" s="400">
        <v>1547</v>
      </c>
      <c r="C386" s="280">
        <v>1492</v>
      </c>
      <c r="D386" s="271">
        <f t="shared" si="16"/>
        <v>103.69</v>
      </c>
      <c r="E386">
        <f t="shared" si="17"/>
        <v>55</v>
      </c>
      <c r="F386" s="181">
        <f t="shared" si="15"/>
        <v>3.69</v>
      </c>
    </row>
    <row r="387" spans="1:6">
      <c r="A387" s="270" t="s">
        <v>426</v>
      </c>
      <c r="B387" s="400"/>
      <c r="C387" s="280">
        <v>0</v>
      </c>
      <c r="D387" s="271"/>
      <c r="E387">
        <f t="shared" si="17"/>
        <v>0</v>
      </c>
      <c r="F387" s="181" t="e">
        <f t="shared" si="15"/>
        <v>#DIV/0!</v>
      </c>
    </row>
    <row r="388" spans="1:6">
      <c r="A388" s="270" t="s">
        <v>427</v>
      </c>
      <c r="B388" s="400">
        <v>3475</v>
      </c>
      <c r="C388" s="280">
        <v>3044</v>
      </c>
      <c r="D388" s="271">
        <f t="shared" si="16"/>
        <v>114.16</v>
      </c>
      <c r="E388">
        <f t="shared" si="17"/>
        <v>431</v>
      </c>
      <c r="F388" s="181">
        <f t="shared" si="15"/>
        <v>14.16</v>
      </c>
    </row>
    <row r="389" spans="1:6">
      <c r="A389" s="270" t="s">
        <v>428</v>
      </c>
      <c r="B389" s="400"/>
      <c r="C389" s="280">
        <v>0</v>
      </c>
      <c r="D389" s="271"/>
      <c r="E389">
        <f t="shared" si="17"/>
        <v>0</v>
      </c>
      <c r="F389" s="181" t="e">
        <f t="shared" ref="F389:F452" si="18">E389/C389*100</f>
        <v>#DIV/0!</v>
      </c>
    </row>
    <row r="390" spans="1:6">
      <c r="A390" s="270" t="s">
        <v>429</v>
      </c>
      <c r="B390" s="400"/>
      <c r="C390" s="280">
        <v>0</v>
      </c>
      <c r="D390" s="271"/>
      <c r="E390">
        <f t="shared" ref="E390:E453" si="19">B390-C390</f>
        <v>0</v>
      </c>
      <c r="F390" s="181" t="e">
        <f t="shared" si="18"/>
        <v>#DIV/0!</v>
      </c>
    </row>
    <row r="391" spans="1:6">
      <c r="A391" s="270" t="s">
        <v>430</v>
      </c>
      <c r="B391" s="401">
        <f>SUM(B392)</f>
        <v>5921</v>
      </c>
      <c r="C391" s="280">
        <v>1891</v>
      </c>
      <c r="D391" s="271">
        <f t="shared" ref="D391:D453" si="20">B391/C391*100</f>
        <v>313.11</v>
      </c>
      <c r="E391">
        <f t="shared" si="19"/>
        <v>4030</v>
      </c>
      <c r="F391" s="181">
        <f t="shared" si="18"/>
        <v>213.11</v>
      </c>
    </row>
    <row r="392" spans="1:6">
      <c r="A392" s="270" t="s">
        <v>431</v>
      </c>
      <c r="B392" s="400">
        <v>5921</v>
      </c>
      <c r="C392" s="280">
        <v>1891</v>
      </c>
      <c r="D392" s="271">
        <f t="shared" si="20"/>
        <v>313.11</v>
      </c>
      <c r="E392">
        <f t="shared" si="19"/>
        <v>4030</v>
      </c>
      <c r="F392" s="181">
        <f t="shared" si="18"/>
        <v>213.11</v>
      </c>
    </row>
    <row r="393" spans="1:6">
      <c r="A393" s="270" t="s">
        <v>432</v>
      </c>
      <c r="B393" s="401">
        <f>SUM(B394)</f>
        <v>13067</v>
      </c>
      <c r="C393" s="280">
        <v>11645</v>
      </c>
      <c r="D393" s="271">
        <f t="shared" si="20"/>
        <v>112.21</v>
      </c>
      <c r="E393">
        <f t="shared" si="19"/>
        <v>1422</v>
      </c>
      <c r="F393" s="181">
        <f t="shared" si="18"/>
        <v>12.21</v>
      </c>
    </row>
    <row r="394" spans="1:6">
      <c r="A394" s="270" t="s">
        <v>433</v>
      </c>
      <c r="B394" s="400">
        <v>13067</v>
      </c>
      <c r="C394" s="280">
        <v>11645</v>
      </c>
      <c r="D394" s="271">
        <f t="shared" si="20"/>
        <v>112.21</v>
      </c>
      <c r="E394">
        <f t="shared" si="19"/>
        <v>1422</v>
      </c>
      <c r="F394" s="181">
        <f t="shared" si="18"/>
        <v>12.21</v>
      </c>
    </row>
    <row r="395" spans="1:6">
      <c r="A395" s="270" t="s">
        <v>434</v>
      </c>
      <c r="B395" s="401">
        <f>SUM(B396)</f>
        <v>1736</v>
      </c>
      <c r="C395" s="280">
        <v>-5441</v>
      </c>
      <c r="D395" s="271">
        <f t="shared" si="20"/>
        <v>-31.91</v>
      </c>
      <c r="E395">
        <f t="shared" si="19"/>
        <v>7177</v>
      </c>
      <c r="F395" s="181">
        <f t="shared" si="18"/>
        <v>-131.91</v>
      </c>
    </row>
    <row r="396" spans="1:6">
      <c r="A396" s="270" t="s">
        <v>435</v>
      </c>
      <c r="B396" s="400">
        <v>1736</v>
      </c>
      <c r="C396" s="280">
        <v>-5441</v>
      </c>
      <c r="D396" s="271">
        <f t="shared" si="20"/>
        <v>-31.91</v>
      </c>
      <c r="E396">
        <f t="shared" si="19"/>
        <v>7177</v>
      </c>
      <c r="F396" s="181">
        <f t="shared" si="18"/>
        <v>-131.91</v>
      </c>
    </row>
    <row r="397" spans="1:6">
      <c r="A397" s="270" t="s">
        <v>436</v>
      </c>
      <c r="B397" s="401">
        <f>B398+B419+B430+B444+B450+B456+B458</f>
        <v>2734</v>
      </c>
      <c r="C397" s="280">
        <v>3305</v>
      </c>
      <c r="D397" s="271">
        <f t="shared" si="20"/>
        <v>82.72</v>
      </c>
      <c r="E397">
        <f t="shared" si="19"/>
        <v>-571</v>
      </c>
      <c r="F397" s="181">
        <f t="shared" si="18"/>
        <v>-17.28</v>
      </c>
    </row>
    <row r="398" spans="1:6">
      <c r="A398" s="270" t="s">
        <v>986</v>
      </c>
      <c r="B398" s="401">
        <f>SUM(B399:B418)</f>
        <v>1477</v>
      </c>
      <c r="C398" s="280">
        <v>2536</v>
      </c>
      <c r="D398" s="271">
        <f t="shared" si="20"/>
        <v>58.24</v>
      </c>
      <c r="E398">
        <f t="shared" si="19"/>
        <v>-1059</v>
      </c>
      <c r="F398" s="181">
        <f t="shared" si="18"/>
        <v>-41.76</v>
      </c>
    </row>
    <row r="399" spans="1:6">
      <c r="A399" s="270" t="s">
        <v>987</v>
      </c>
      <c r="B399" s="400">
        <v>360</v>
      </c>
      <c r="C399" s="280">
        <v>625</v>
      </c>
      <c r="D399" s="271">
        <f t="shared" si="20"/>
        <v>57.6</v>
      </c>
      <c r="E399">
        <f t="shared" si="19"/>
        <v>-265</v>
      </c>
      <c r="F399" s="181">
        <f t="shared" si="18"/>
        <v>-42.4</v>
      </c>
    </row>
    <row r="400" spans="1:6">
      <c r="A400" s="365" t="s">
        <v>947</v>
      </c>
      <c r="B400" s="400"/>
      <c r="C400" s="280">
        <v>0</v>
      </c>
      <c r="D400" s="271"/>
      <c r="E400">
        <f t="shared" si="19"/>
        <v>0</v>
      </c>
      <c r="F400" s="181" t="e">
        <f t="shared" si="18"/>
        <v>#DIV/0!</v>
      </c>
    </row>
    <row r="401" spans="1:6">
      <c r="A401" s="270" t="s">
        <v>988</v>
      </c>
      <c r="B401" s="400">
        <v>153</v>
      </c>
      <c r="C401" s="280">
        <v>168</v>
      </c>
      <c r="D401" s="271">
        <f t="shared" si="20"/>
        <v>91.07</v>
      </c>
      <c r="E401">
        <f t="shared" si="19"/>
        <v>-15</v>
      </c>
      <c r="F401" s="181">
        <f t="shared" si="18"/>
        <v>-8.93</v>
      </c>
    </row>
    <row r="402" spans="1:6">
      <c r="A402" s="247" t="s">
        <v>437</v>
      </c>
      <c r="B402" s="400"/>
      <c r="C402" s="280">
        <v>6</v>
      </c>
      <c r="D402" s="271">
        <f t="shared" si="20"/>
        <v>0</v>
      </c>
      <c r="E402">
        <f t="shared" si="19"/>
        <v>-6</v>
      </c>
      <c r="F402" s="181">
        <f t="shared" si="18"/>
        <v>-100</v>
      </c>
    </row>
    <row r="403" spans="1:6">
      <c r="A403" s="247" t="s">
        <v>439</v>
      </c>
      <c r="B403" s="400"/>
      <c r="C403" s="280">
        <v>0</v>
      </c>
      <c r="D403" s="271"/>
      <c r="E403">
        <f t="shared" si="19"/>
        <v>0</v>
      </c>
      <c r="F403" s="181" t="e">
        <f t="shared" si="18"/>
        <v>#DIV/0!</v>
      </c>
    </row>
    <row r="404" spans="1:6">
      <c r="A404" s="247" t="s">
        <v>440</v>
      </c>
      <c r="B404" s="400"/>
      <c r="C404" s="280">
        <v>0</v>
      </c>
      <c r="D404" s="271"/>
      <c r="E404">
        <f t="shared" si="19"/>
        <v>0</v>
      </c>
      <c r="F404" s="181" t="e">
        <f t="shared" si="18"/>
        <v>#DIV/0!</v>
      </c>
    </row>
    <row r="405" spans="1:6">
      <c r="A405" s="270" t="s">
        <v>441</v>
      </c>
      <c r="B405" s="400">
        <v>-15</v>
      </c>
      <c r="C405" s="280">
        <v>29</v>
      </c>
      <c r="D405" s="271">
        <f t="shared" si="20"/>
        <v>-51.72</v>
      </c>
      <c r="E405">
        <f t="shared" si="19"/>
        <v>-44</v>
      </c>
      <c r="F405" s="181">
        <f t="shared" si="18"/>
        <v>-151.72</v>
      </c>
    </row>
    <row r="406" spans="1:6">
      <c r="A406" s="270" t="s">
        <v>442</v>
      </c>
      <c r="B406" s="400">
        <v>49</v>
      </c>
      <c r="C406" s="280">
        <v>33</v>
      </c>
      <c r="D406" s="271">
        <f t="shared" si="20"/>
        <v>148.47999999999999</v>
      </c>
      <c r="E406">
        <f t="shared" si="19"/>
        <v>16</v>
      </c>
      <c r="F406" s="181">
        <f t="shared" si="18"/>
        <v>48.48</v>
      </c>
    </row>
    <row r="407" spans="1:6">
      <c r="A407" s="270" t="s">
        <v>889</v>
      </c>
      <c r="B407" s="400"/>
      <c r="C407" s="280">
        <v>0</v>
      </c>
      <c r="D407" s="271"/>
      <c r="E407">
        <f t="shared" si="19"/>
        <v>0</v>
      </c>
      <c r="F407" s="181" t="e">
        <f t="shared" si="18"/>
        <v>#DIV/0!</v>
      </c>
    </row>
    <row r="408" spans="1:6">
      <c r="A408" s="270" t="s">
        <v>443</v>
      </c>
      <c r="B408" s="400"/>
      <c r="C408" s="280">
        <v>0</v>
      </c>
      <c r="D408" s="271"/>
      <c r="E408">
        <f t="shared" si="19"/>
        <v>0</v>
      </c>
      <c r="F408" s="181" t="e">
        <f t="shared" si="18"/>
        <v>#DIV/0!</v>
      </c>
    </row>
    <row r="409" spans="1:6">
      <c r="A409" s="365" t="s">
        <v>1045</v>
      </c>
      <c r="B409" s="400">
        <v>-2</v>
      </c>
      <c r="C409" s="280">
        <v>13</v>
      </c>
      <c r="D409" s="271">
        <f t="shared" si="20"/>
        <v>-15.38</v>
      </c>
      <c r="E409">
        <f t="shared" si="19"/>
        <v>-15</v>
      </c>
      <c r="F409" s="181">
        <f t="shared" si="18"/>
        <v>-115.38</v>
      </c>
    </row>
    <row r="410" spans="1:6">
      <c r="A410" s="270" t="s">
        <v>890</v>
      </c>
      <c r="B410" s="400"/>
      <c r="C410" s="280">
        <v>0</v>
      </c>
      <c r="D410" s="271"/>
      <c r="E410">
        <f t="shared" si="19"/>
        <v>0</v>
      </c>
      <c r="F410" s="181" t="e">
        <f t="shared" si="18"/>
        <v>#DIV/0!</v>
      </c>
    </row>
    <row r="411" spans="1:6">
      <c r="A411" s="365" t="s">
        <v>948</v>
      </c>
      <c r="B411" s="400"/>
      <c r="C411" s="280">
        <v>1</v>
      </c>
      <c r="D411" s="271">
        <f t="shared" si="20"/>
        <v>0</v>
      </c>
      <c r="E411">
        <f t="shared" si="19"/>
        <v>-1</v>
      </c>
      <c r="F411" s="181">
        <f t="shared" si="18"/>
        <v>-100</v>
      </c>
    </row>
    <row r="412" spans="1:6">
      <c r="A412" s="247" t="s">
        <v>835</v>
      </c>
      <c r="B412" s="400"/>
      <c r="C412" s="280">
        <v>0</v>
      </c>
      <c r="D412" s="271"/>
      <c r="E412">
        <f t="shared" si="19"/>
        <v>0</v>
      </c>
      <c r="F412" s="181" t="e">
        <f t="shared" si="18"/>
        <v>#DIV/0!</v>
      </c>
    </row>
    <row r="413" spans="1:6">
      <c r="A413" s="247" t="s">
        <v>438</v>
      </c>
      <c r="B413" s="400"/>
      <c r="C413" s="280">
        <v>15</v>
      </c>
      <c r="D413" s="271">
        <f t="shared" si="20"/>
        <v>0</v>
      </c>
      <c r="E413">
        <f t="shared" si="19"/>
        <v>-15</v>
      </c>
      <c r="F413" s="181">
        <f t="shared" si="18"/>
        <v>-100</v>
      </c>
    </row>
    <row r="414" spans="1:6">
      <c r="A414" s="247" t="s">
        <v>439</v>
      </c>
      <c r="B414" s="400"/>
      <c r="C414" s="280">
        <v>2</v>
      </c>
      <c r="D414" s="271">
        <f t="shared" si="20"/>
        <v>0</v>
      </c>
      <c r="E414">
        <f t="shared" si="19"/>
        <v>-2</v>
      </c>
      <c r="F414" s="181">
        <f t="shared" si="18"/>
        <v>-100</v>
      </c>
    </row>
    <row r="415" spans="1:6">
      <c r="A415" s="399" t="s">
        <v>1046</v>
      </c>
      <c r="B415" s="400">
        <v>8</v>
      </c>
      <c r="C415" s="402"/>
      <c r="D415" s="271"/>
      <c r="E415">
        <f t="shared" si="19"/>
        <v>8</v>
      </c>
      <c r="F415" s="181" t="e">
        <f t="shared" si="18"/>
        <v>#DIV/0!</v>
      </c>
    </row>
    <row r="416" spans="1:6">
      <c r="A416" s="270" t="s">
        <v>444</v>
      </c>
      <c r="B416" s="400">
        <v>448</v>
      </c>
      <c r="C416" s="280">
        <v>802</v>
      </c>
      <c r="D416" s="271">
        <f t="shared" si="20"/>
        <v>55.86</v>
      </c>
      <c r="E416">
        <f t="shared" si="19"/>
        <v>-354</v>
      </c>
      <c r="F416" s="181">
        <f t="shared" si="18"/>
        <v>-44.14</v>
      </c>
    </row>
    <row r="417" spans="1:6">
      <c r="A417" s="270" t="s">
        <v>440</v>
      </c>
      <c r="B417" s="400">
        <v>-1</v>
      </c>
      <c r="C417" s="280">
        <v>23</v>
      </c>
      <c r="D417" s="271">
        <f t="shared" si="20"/>
        <v>-4.3499999999999996</v>
      </c>
      <c r="E417">
        <f t="shared" si="19"/>
        <v>-24</v>
      </c>
      <c r="F417" s="181">
        <f t="shared" si="18"/>
        <v>-104.35</v>
      </c>
    </row>
    <row r="418" spans="1:6">
      <c r="A418" s="270" t="s">
        <v>445</v>
      </c>
      <c r="B418" s="400">
        <v>477</v>
      </c>
      <c r="C418" s="280">
        <v>819</v>
      </c>
      <c r="D418" s="271">
        <f t="shared" si="20"/>
        <v>58.24</v>
      </c>
      <c r="E418">
        <f t="shared" si="19"/>
        <v>-342</v>
      </c>
      <c r="F418" s="181">
        <f t="shared" si="18"/>
        <v>-41.76</v>
      </c>
    </row>
    <row r="419" spans="1:6">
      <c r="A419" s="270" t="s">
        <v>950</v>
      </c>
      <c r="B419" s="401">
        <f>SUM(B420:B429)</f>
        <v>741</v>
      </c>
      <c r="C419" s="280">
        <v>309</v>
      </c>
      <c r="D419" s="271">
        <f t="shared" si="20"/>
        <v>239.81</v>
      </c>
      <c r="E419">
        <f t="shared" si="19"/>
        <v>432</v>
      </c>
      <c r="F419" s="181">
        <f t="shared" si="18"/>
        <v>139.81</v>
      </c>
    </row>
    <row r="420" spans="1:6">
      <c r="A420" s="270" t="s">
        <v>1047</v>
      </c>
      <c r="B420" s="400">
        <v>307</v>
      </c>
      <c r="C420" s="280">
        <v>309</v>
      </c>
      <c r="D420" s="271">
        <f t="shared" si="20"/>
        <v>99.35</v>
      </c>
      <c r="E420">
        <f t="shared" si="19"/>
        <v>-2</v>
      </c>
      <c r="F420" s="181">
        <f t="shared" si="18"/>
        <v>-0.65</v>
      </c>
    </row>
    <row r="421" spans="1:6">
      <c r="A421" s="270" t="s">
        <v>446</v>
      </c>
      <c r="B421" s="400">
        <v>-2</v>
      </c>
      <c r="C421" s="280">
        <v>30</v>
      </c>
      <c r="D421" s="271">
        <f t="shared" si="20"/>
        <v>-6.67</v>
      </c>
      <c r="E421">
        <f t="shared" si="19"/>
        <v>-32</v>
      </c>
      <c r="F421" s="181">
        <f t="shared" si="18"/>
        <v>-106.67</v>
      </c>
    </row>
    <row r="422" spans="1:6">
      <c r="A422" s="270" t="s">
        <v>447</v>
      </c>
      <c r="B422" s="400">
        <v>-2</v>
      </c>
      <c r="C422" s="280">
        <v>-100</v>
      </c>
      <c r="D422" s="271">
        <f t="shared" si="20"/>
        <v>2</v>
      </c>
      <c r="E422">
        <f t="shared" si="19"/>
        <v>98</v>
      </c>
      <c r="F422" s="181">
        <f t="shared" si="18"/>
        <v>-98</v>
      </c>
    </row>
    <row r="423" spans="1:6">
      <c r="A423" s="270" t="s">
        <v>891</v>
      </c>
      <c r="B423" s="400"/>
      <c r="C423" s="280">
        <v>0</v>
      </c>
      <c r="D423" s="271"/>
      <c r="E423">
        <f t="shared" si="19"/>
        <v>0</v>
      </c>
      <c r="F423" s="181" t="e">
        <f t="shared" si="18"/>
        <v>#DIV/0!</v>
      </c>
    </row>
    <row r="424" spans="1:6">
      <c r="A424" s="270" t="s">
        <v>448</v>
      </c>
      <c r="B424" s="400">
        <v>32</v>
      </c>
      <c r="C424" s="280">
        <v>38</v>
      </c>
      <c r="D424" s="271">
        <f t="shared" si="20"/>
        <v>84.21</v>
      </c>
      <c r="E424">
        <f t="shared" si="19"/>
        <v>-6</v>
      </c>
      <c r="F424" s="181">
        <f t="shared" si="18"/>
        <v>-15.79</v>
      </c>
    </row>
    <row r="425" spans="1:6">
      <c r="A425" s="270" t="s">
        <v>892</v>
      </c>
      <c r="B425" s="400"/>
      <c r="C425" s="280">
        <v>0</v>
      </c>
      <c r="D425" s="271"/>
      <c r="E425">
        <f t="shared" si="19"/>
        <v>0</v>
      </c>
      <c r="F425" s="181" t="e">
        <f t="shared" si="18"/>
        <v>#DIV/0!</v>
      </c>
    </row>
    <row r="426" spans="1:6">
      <c r="A426" s="365" t="s">
        <v>949</v>
      </c>
      <c r="B426" s="400">
        <v>30</v>
      </c>
      <c r="C426" s="280">
        <v>28</v>
      </c>
      <c r="D426" s="271">
        <f t="shared" si="20"/>
        <v>107.14</v>
      </c>
      <c r="E426">
        <f t="shared" si="19"/>
        <v>2</v>
      </c>
      <c r="F426" s="181">
        <f t="shared" si="18"/>
        <v>7.14</v>
      </c>
    </row>
    <row r="427" spans="1:6">
      <c r="A427" s="270" t="s">
        <v>449</v>
      </c>
      <c r="B427" s="400"/>
      <c r="C427" s="280">
        <v>0</v>
      </c>
      <c r="D427" s="271"/>
      <c r="E427">
        <f t="shared" si="19"/>
        <v>0</v>
      </c>
      <c r="F427" s="181" t="e">
        <f t="shared" si="18"/>
        <v>#DIV/0!</v>
      </c>
    </row>
    <row r="428" spans="1:6">
      <c r="A428" s="270" t="s">
        <v>450</v>
      </c>
      <c r="B428" s="400">
        <v>31</v>
      </c>
      <c r="C428" s="280">
        <v>4</v>
      </c>
      <c r="D428" s="271">
        <f t="shared" si="20"/>
        <v>775</v>
      </c>
      <c r="E428">
        <f t="shared" si="19"/>
        <v>27</v>
      </c>
      <c r="F428" s="181">
        <f t="shared" si="18"/>
        <v>675</v>
      </c>
    </row>
    <row r="429" spans="1:6">
      <c r="A429" s="270" t="s">
        <v>951</v>
      </c>
      <c r="B429" s="400">
        <v>345</v>
      </c>
      <c r="C429" s="280">
        <v>0</v>
      </c>
      <c r="D429" s="271"/>
      <c r="E429">
        <f t="shared" si="19"/>
        <v>345</v>
      </c>
      <c r="F429" s="181" t="e">
        <f t="shared" si="18"/>
        <v>#DIV/0!</v>
      </c>
    </row>
    <row r="430" spans="1:6">
      <c r="A430" s="270" t="s">
        <v>451</v>
      </c>
      <c r="B430" s="401">
        <f>SUM(B431:B443)</f>
        <v>379</v>
      </c>
      <c r="C430" s="280">
        <v>257</v>
      </c>
      <c r="D430" s="271">
        <f t="shared" si="20"/>
        <v>147.47</v>
      </c>
      <c r="E430">
        <f t="shared" si="19"/>
        <v>122</v>
      </c>
      <c r="F430" s="181">
        <f t="shared" si="18"/>
        <v>47.47</v>
      </c>
    </row>
    <row r="431" spans="1:6">
      <c r="A431" s="275" t="s">
        <v>452</v>
      </c>
      <c r="B431" s="400"/>
      <c r="C431" s="280">
        <v>0</v>
      </c>
      <c r="D431" s="271"/>
      <c r="E431">
        <f t="shared" si="19"/>
        <v>0</v>
      </c>
      <c r="F431" s="181" t="e">
        <f t="shared" si="18"/>
        <v>#DIV/0!</v>
      </c>
    </row>
    <row r="432" spans="1:6">
      <c r="A432" s="247" t="s">
        <v>453</v>
      </c>
      <c r="B432" s="400">
        <v>1</v>
      </c>
      <c r="C432" s="280">
        <v>2</v>
      </c>
      <c r="D432" s="271">
        <f t="shared" si="20"/>
        <v>50</v>
      </c>
      <c r="E432">
        <f t="shared" si="19"/>
        <v>-1</v>
      </c>
      <c r="F432" s="181">
        <f t="shared" si="18"/>
        <v>-50</v>
      </c>
    </row>
    <row r="433" spans="1:6">
      <c r="A433" s="247" t="s">
        <v>893</v>
      </c>
      <c r="B433" s="400">
        <v>6</v>
      </c>
      <c r="C433" s="280">
        <v>23</v>
      </c>
      <c r="D433" s="271">
        <f t="shared" si="20"/>
        <v>26.09</v>
      </c>
      <c r="E433">
        <f t="shared" si="19"/>
        <v>-17</v>
      </c>
      <c r="F433" s="181">
        <f t="shared" si="18"/>
        <v>-73.91</v>
      </c>
    </row>
    <row r="434" spans="1:6">
      <c r="A434" s="247" t="s">
        <v>454</v>
      </c>
      <c r="B434" s="400">
        <v>32</v>
      </c>
      <c r="C434" s="280">
        <v>15</v>
      </c>
      <c r="D434" s="271">
        <f t="shared" si="20"/>
        <v>213.33</v>
      </c>
      <c r="E434">
        <f t="shared" si="19"/>
        <v>17</v>
      </c>
      <c r="F434" s="181">
        <f t="shared" si="18"/>
        <v>113.33</v>
      </c>
    </row>
    <row r="435" spans="1:6">
      <c r="A435" s="270" t="s">
        <v>1048</v>
      </c>
      <c r="B435" s="400">
        <v>14</v>
      </c>
      <c r="C435" s="280">
        <v>0</v>
      </c>
      <c r="D435" s="271"/>
      <c r="E435">
        <f t="shared" si="19"/>
        <v>14</v>
      </c>
      <c r="F435" s="181" t="e">
        <f t="shared" si="18"/>
        <v>#DIV/0!</v>
      </c>
    </row>
    <row r="436" spans="1:6">
      <c r="A436" s="247" t="s">
        <v>455</v>
      </c>
      <c r="B436" s="400">
        <v>45</v>
      </c>
      <c r="C436" s="280">
        <v>68</v>
      </c>
      <c r="D436" s="271">
        <f t="shared" si="20"/>
        <v>66.180000000000007</v>
      </c>
      <c r="E436">
        <f t="shared" si="19"/>
        <v>-23</v>
      </c>
      <c r="F436" s="181">
        <f t="shared" si="18"/>
        <v>-33.82</v>
      </c>
    </row>
    <row r="437" spans="1:6">
      <c r="A437" s="270" t="s">
        <v>456</v>
      </c>
      <c r="B437" s="400">
        <v>91</v>
      </c>
      <c r="C437" s="280">
        <v>57</v>
      </c>
      <c r="D437" s="271">
        <f t="shared" si="20"/>
        <v>159.65</v>
      </c>
      <c r="E437">
        <f t="shared" si="19"/>
        <v>34</v>
      </c>
      <c r="F437" s="181">
        <f t="shared" si="18"/>
        <v>59.65</v>
      </c>
    </row>
    <row r="438" spans="1:6">
      <c r="A438" s="270" t="s">
        <v>894</v>
      </c>
      <c r="B438" s="400"/>
      <c r="C438" s="280">
        <v>0</v>
      </c>
      <c r="D438" s="271"/>
      <c r="E438">
        <f t="shared" si="19"/>
        <v>0</v>
      </c>
      <c r="F438" s="181" t="e">
        <f t="shared" si="18"/>
        <v>#DIV/0!</v>
      </c>
    </row>
    <row r="439" spans="1:6">
      <c r="A439" s="270" t="s">
        <v>895</v>
      </c>
      <c r="B439" s="400">
        <v>59</v>
      </c>
      <c r="C439" s="280">
        <v>17</v>
      </c>
      <c r="D439" s="271">
        <f t="shared" si="20"/>
        <v>347.06</v>
      </c>
      <c r="E439">
        <f t="shared" si="19"/>
        <v>42</v>
      </c>
      <c r="F439" s="181">
        <f t="shared" si="18"/>
        <v>247.06</v>
      </c>
    </row>
    <row r="440" spans="1:6">
      <c r="A440" s="270" t="s">
        <v>457</v>
      </c>
      <c r="B440" s="400"/>
      <c r="C440" s="280">
        <v>0</v>
      </c>
      <c r="D440" s="271"/>
      <c r="E440">
        <f t="shared" si="19"/>
        <v>0</v>
      </c>
      <c r="F440" s="181" t="e">
        <f t="shared" si="18"/>
        <v>#DIV/0!</v>
      </c>
    </row>
    <row r="441" spans="1:6">
      <c r="A441" s="270" t="s">
        <v>458</v>
      </c>
      <c r="B441" s="400"/>
      <c r="C441" s="280">
        <v>0</v>
      </c>
      <c r="D441" s="271"/>
      <c r="E441">
        <f t="shared" si="19"/>
        <v>0</v>
      </c>
      <c r="F441" s="181" t="e">
        <f t="shared" si="18"/>
        <v>#DIV/0!</v>
      </c>
    </row>
    <row r="442" spans="1:6">
      <c r="A442" s="270" t="s">
        <v>896</v>
      </c>
      <c r="B442" s="400"/>
      <c r="C442" s="280">
        <v>0</v>
      </c>
      <c r="D442" s="271"/>
      <c r="E442">
        <f t="shared" si="19"/>
        <v>0</v>
      </c>
      <c r="F442" s="181" t="e">
        <f t="shared" si="18"/>
        <v>#DIV/0!</v>
      </c>
    </row>
    <row r="443" spans="1:6">
      <c r="A443" s="270" t="s">
        <v>459</v>
      </c>
      <c r="B443" s="400">
        <v>131</v>
      </c>
      <c r="C443" s="280">
        <v>75</v>
      </c>
      <c r="D443" s="271">
        <f t="shared" si="20"/>
        <v>174.67</v>
      </c>
      <c r="E443">
        <f t="shared" si="19"/>
        <v>56</v>
      </c>
      <c r="F443" s="181">
        <f t="shared" si="18"/>
        <v>74.67</v>
      </c>
    </row>
    <row r="444" spans="1:6">
      <c r="A444" s="270" t="s">
        <v>460</v>
      </c>
      <c r="B444" s="401">
        <f>SUM(B445:B449)</f>
        <v>103</v>
      </c>
      <c r="C444" s="280">
        <v>80</v>
      </c>
      <c r="D444" s="271">
        <f t="shared" si="20"/>
        <v>128.75</v>
      </c>
      <c r="E444">
        <f t="shared" si="19"/>
        <v>23</v>
      </c>
      <c r="F444" s="181">
        <f t="shared" si="18"/>
        <v>28.75</v>
      </c>
    </row>
    <row r="445" spans="1:6">
      <c r="A445" s="270" t="s">
        <v>461</v>
      </c>
      <c r="B445" s="400"/>
      <c r="C445" s="280">
        <v>0</v>
      </c>
      <c r="D445" s="271"/>
      <c r="E445">
        <f t="shared" si="19"/>
        <v>0</v>
      </c>
      <c r="F445" s="181" t="e">
        <f t="shared" si="18"/>
        <v>#DIV/0!</v>
      </c>
    </row>
    <row r="446" spans="1:6">
      <c r="A446" s="247" t="s">
        <v>462</v>
      </c>
      <c r="B446" s="400"/>
      <c r="C446" s="280">
        <v>0</v>
      </c>
      <c r="D446" s="271"/>
      <c r="E446">
        <f t="shared" si="19"/>
        <v>0</v>
      </c>
      <c r="F446" s="181" t="e">
        <f t="shared" si="18"/>
        <v>#DIV/0!</v>
      </c>
    </row>
    <row r="447" spans="1:6">
      <c r="A447" s="270" t="s">
        <v>463</v>
      </c>
      <c r="B447" s="400"/>
      <c r="C447" s="280">
        <v>0</v>
      </c>
      <c r="D447" s="271"/>
      <c r="E447">
        <f t="shared" si="19"/>
        <v>0</v>
      </c>
      <c r="F447" s="181" t="e">
        <f t="shared" si="18"/>
        <v>#DIV/0!</v>
      </c>
    </row>
    <row r="448" spans="1:6">
      <c r="A448" s="270" t="s">
        <v>897</v>
      </c>
      <c r="B448" s="400"/>
      <c r="C448" s="280">
        <v>0</v>
      </c>
      <c r="D448" s="271"/>
      <c r="E448">
        <f t="shared" si="19"/>
        <v>0</v>
      </c>
      <c r="F448" s="181" t="e">
        <f t="shared" si="18"/>
        <v>#DIV/0!</v>
      </c>
    </row>
    <row r="449" spans="1:6">
      <c r="A449" s="270" t="s">
        <v>898</v>
      </c>
      <c r="B449" s="400">
        <v>103</v>
      </c>
      <c r="C449" s="280">
        <v>80</v>
      </c>
      <c r="D449" s="271">
        <f t="shared" si="20"/>
        <v>128.75</v>
      </c>
      <c r="E449">
        <f t="shared" si="19"/>
        <v>23</v>
      </c>
      <c r="F449" s="181">
        <f t="shared" si="18"/>
        <v>28.75</v>
      </c>
    </row>
    <row r="450" spans="1:6">
      <c r="A450" s="270" t="s">
        <v>464</v>
      </c>
      <c r="B450" s="401">
        <f>SUM(B451:B455)</f>
        <v>-9</v>
      </c>
      <c r="C450" s="280">
        <v>14</v>
      </c>
      <c r="D450" s="271">
        <f t="shared" si="20"/>
        <v>-64.290000000000006</v>
      </c>
      <c r="E450">
        <f t="shared" si="19"/>
        <v>-23</v>
      </c>
      <c r="F450" s="181">
        <f t="shared" si="18"/>
        <v>-164.29</v>
      </c>
    </row>
    <row r="451" spans="1:6">
      <c r="A451" s="270" t="s">
        <v>465</v>
      </c>
      <c r="B451" s="400"/>
      <c r="C451" s="280">
        <v>2</v>
      </c>
      <c r="D451" s="271">
        <f t="shared" si="20"/>
        <v>0</v>
      </c>
      <c r="E451">
        <f t="shared" si="19"/>
        <v>-2</v>
      </c>
      <c r="F451" s="181">
        <f t="shared" si="18"/>
        <v>-100</v>
      </c>
    </row>
    <row r="452" spans="1:6">
      <c r="A452" s="270" t="s">
        <v>899</v>
      </c>
      <c r="B452" s="400"/>
      <c r="C452" s="280">
        <v>0</v>
      </c>
      <c r="D452" s="271"/>
      <c r="E452">
        <f t="shared" si="19"/>
        <v>0</v>
      </c>
      <c r="F452" s="181" t="e">
        <f t="shared" si="18"/>
        <v>#DIV/0!</v>
      </c>
    </row>
    <row r="453" spans="1:6">
      <c r="A453" s="270" t="s">
        <v>466</v>
      </c>
      <c r="B453" s="400"/>
      <c r="C453" s="280">
        <v>1</v>
      </c>
      <c r="D453" s="271">
        <f t="shared" si="20"/>
        <v>0</v>
      </c>
      <c r="E453">
        <f t="shared" si="19"/>
        <v>-1</v>
      </c>
      <c r="F453" s="181">
        <f t="shared" ref="F453:F516" si="21">E453/C453*100</f>
        <v>-100</v>
      </c>
    </row>
    <row r="454" spans="1:6">
      <c r="A454" s="270" t="s">
        <v>467</v>
      </c>
      <c r="B454" s="400">
        <v>1</v>
      </c>
      <c r="C454" s="280">
        <v>1</v>
      </c>
      <c r="D454" s="271">
        <f t="shared" ref="D454:D517" si="22">B454/C454*100</f>
        <v>100</v>
      </c>
      <c r="E454">
        <f t="shared" ref="E454:E517" si="23">B454-C454</f>
        <v>0</v>
      </c>
      <c r="F454" s="181">
        <f t="shared" si="21"/>
        <v>0</v>
      </c>
    </row>
    <row r="455" spans="1:6">
      <c r="A455" s="270" t="s">
        <v>900</v>
      </c>
      <c r="B455" s="400">
        <v>-10</v>
      </c>
      <c r="C455" s="280">
        <v>10</v>
      </c>
      <c r="D455" s="271">
        <f t="shared" si="22"/>
        <v>-100</v>
      </c>
      <c r="E455">
        <f t="shared" si="23"/>
        <v>-20</v>
      </c>
      <c r="F455" s="181">
        <f t="shared" si="21"/>
        <v>-200</v>
      </c>
    </row>
    <row r="456" spans="1:6">
      <c r="A456" s="365" t="s">
        <v>952</v>
      </c>
      <c r="B456" s="401">
        <f>SUM(B457)</f>
        <v>43</v>
      </c>
      <c r="C456" s="280">
        <v>109</v>
      </c>
      <c r="D456" s="271">
        <f t="shared" si="22"/>
        <v>39.450000000000003</v>
      </c>
      <c r="E456">
        <f t="shared" si="23"/>
        <v>-66</v>
      </c>
      <c r="F456" s="181">
        <f t="shared" si="21"/>
        <v>-60.55</v>
      </c>
    </row>
    <row r="457" spans="1:6">
      <c r="A457" s="365" t="s">
        <v>953</v>
      </c>
      <c r="B457" s="400">
        <v>43</v>
      </c>
      <c r="C457" s="280">
        <v>109</v>
      </c>
      <c r="D457" s="271">
        <f t="shared" si="22"/>
        <v>39.450000000000003</v>
      </c>
      <c r="E457">
        <f t="shared" si="23"/>
        <v>-66</v>
      </c>
      <c r="F457" s="181">
        <f t="shared" si="21"/>
        <v>-60.55</v>
      </c>
    </row>
    <row r="458" spans="1:6">
      <c r="A458" s="270" t="s">
        <v>468</v>
      </c>
      <c r="B458" s="400"/>
      <c r="C458" s="280">
        <v>0</v>
      </c>
      <c r="D458" s="271"/>
      <c r="E458">
        <f t="shared" si="23"/>
        <v>0</v>
      </c>
      <c r="F458" s="181" t="e">
        <f t="shared" si="21"/>
        <v>#DIV/0!</v>
      </c>
    </row>
    <row r="459" spans="1:6">
      <c r="A459" s="270" t="s">
        <v>469</v>
      </c>
      <c r="B459" s="400"/>
      <c r="C459" s="280">
        <v>0</v>
      </c>
      <c r="D459" s="271"/>
      <c r="E459">
        <f t="shared" si="23"/>
        <v>0</v>
      </c>
      <c r="F459" s="181" t="e">
        <f t="shared" si="21"/>
        <v>#DIV/0!</v>
      </c>
    </row>
    <row r="460" spans="1:6">
      <c r="A460" s="270" t="s">
        <v>470</v>
      </c>
      <c r="B460" s="401">
        <f>B461+B470+B472+B474</f>
        <v>3423</v>
      </c>
      <c r="C460" s="280">
        <v>7389</v>
      </c>
      <c r="D460" s="271">
        <f t="shared" si="22"/>
        <v>46.33</v>
      </c>
      <c r="E460">
        <f t="shared" si="23"/>
        <v>-3966</v>
      </c>
      <c r="F460" s="181">
        <f t="shared" si="21"/>
        <v>-53.67</v>
      </c>
    </row>
    <row r="461" spans="1:6">
      <c r="A461" s="270" t="s">
        <v>471</v>
      </c>
      <c r="B461" s="401">
        <f>SUM(B462:B469)</f>
        <v>2732</v>
      </c>
      <c r="C461" s="280">
        <v>6579</v>
      </c>
      <c r="D461" s="271">
        <f t="shared" si="22"/>
        <v>41.53</v>
      </c>
      <c r="E461">
        <f t="shared" si="23"/>
        <v>-3847</v>
      </c>
      <c r="F461" s="181">
        <f t="shared" si="21"/>
        <v>-58.47</v>
      </c>
    </row>
    <row r="462" spans="1:6">
      <c r="A462" s="270" t="s">
        <v>472</v>
      </c>
      <c r="B462" s="400">
        <v>295</v>
      </c>
      <c r="C462" s="280">
        <v>295</v>
      </c>
      <c r="D462" s="271">
        <f t="shared" si="22"/>
        <v>100</v>
      </c>
      <c r="E462">
        <f t="shared" si="23"/>
        <v>0</v>
      </c>
      <c r="F462" s="181">
        <f t="shared" si="21"/>
        <v>0</v>
      </c>
    </row>
    <row r="463" spans="1:6">
      <c r="A463" s="270" t="s">
        <v>473</v>
      </c>
      <c r="B463" s="400"/>
      <c r="C463" s="280">
        <v>0</v>
      </c>
      <c r="D463" s="271"/>
      <c r="E463">
        <f t="shared" si="23"/>
        <v>0</v>
      </c>
      <c r="F463" s="181" t="e">
        <f t="shared" si="21"/>
        <v>#DIV/0!</v>
      </c>
    </row>
    <row r="464" spans="1:6">
      <c r="A464" s="270" t="s">
        <v>474</v>
      </c>
      <c r="B464" s="400">
        <v>1791</v>
      </c>
      <c r="C464" s="280">
        <v>6060</v>
      </c>
      <c r="D464" s="271">
        <f t="shared" si="22"/>
        <v>29.55</v>
      </c>
      <c r="E464">
        <f t="shared" si="23"/>
        <v>-4269</v>
      </c>
      <c r="F464" s="181">
        <f t="shared" si="21"/>
        <v>-70.45</v>
      </c>
    </row>
    <row r="465" spans="1:6">
      <c r="A465" s="270" t="s">
        <v>475</v>
      </c>
      <c r="B465" s="400">
        <v>325</v>
      </c>
      <c r="C465" s="280">
        <v>0</v>
      </c>
      <c r="D465" s="271"/>
      <c r="E465">
        <f t="shared" si="23"/>
        <v>325</v>
      </c>
      <c r="F465" s="181" t="e">
        <f t="shared" si="21"/>
        <v>#DIV/0!</v>
      </c>
    </row>
    <row r="466" spans="1:6">
      <c r="A466" s="270" t="s">
        <v>476</v>
      </c>
      <c r="B466" s="400"/>
      <c r="C466" s="280">
        <v>201</v>
      </c>
      <c r="D466" s="271">
        <f t="shared" si="22"/>
        <v>0</v>
      </c>
      <c r="E466">
        <f t="shared" si="23"/>
        <v>-201</v>
      </c>
      <c r="F466" s="181">
        <f t="shared" si="21"/>
        <v>-100</v>
      </c>
    </row>
    <row r="467" spans="1:6">
      <c r="A467" s="270" t="s">
        <v>477</v>
      </c>
      <c r="B467" s="400"/>
      <c r="C467" s="280">
        <v>0</v>
      </c>
      <c r="D467" s="271"/>
      <c r="E467">
        <f t="shared" si="23"/>
        <v>0</v>
      </c>
      <c r="F467" s="181" t="e">
        <f t="shared" si="21"/>
        <v>#DIV/0!</v>
      </c>
    </row>
    <row r="468" spans="1:6">
      <c r="A468" s="270" t="s">
        <v>478</v>
      </c>
      <c r="B468" s="400"/>
      <c r="C468" s="280">
        <v>0</v>
      </c>
      <c r="D468" s="271"/>
      <c r="E468">
        <f t="shared" si="23"/>
        <v>0</v>
      </c>
      <c r="F468" s="181" t="e">
        <f t="shared" si="21"/>
        <v>#DIV/0!</v>
      </c>
    </row>
    <row r="469" spans="1:6">
      <c r="A469" s="270" t="s">
        <v>479</v>
      </c>
      <c r="B469" s="400">
        <v>321</v>
      </c>
      <c r="C469" s="280">
        <v>23</v>
      </c>
      <c r="D469" s="271">
        <f t="shared" si="22"/>
        <v>1395.65</v>
      </c>
      <c r="E469">
        <f t="shared" si="23"/>
        <v>298</v>
      </c>
      <c r="F469" s="181">
        <f t="shared" si="21"/>
        <v>1295.6500000000001</v>
      </c>
    </row>
    <row r="470" spans="1:6">
      <c r="A470" s="247" t="s">
        <v>480</v>
      </c>
      <c r="B470" s="401">
        <f>SUM(B471)</f>
        <v>24</v>
      </c>
      <c r="C470" s="280">
        <v>26</v>
      </c>
      <c r="D470" s="271">
        <f t="shared" si="22"/>
        <v>92.31</v>
      </c>
      <c r="E470">
        <f t="shared" si="23"/>
        <v>-2</v>
      </c>
      <c r="F470" s="181">
        <f t="shared" si="21"/>
        <v>-7.69</v>
      </c>
    </row>
    <row r="471" spans="1:6">
      <c r="A471" s="247" t="s">
        <v>954</v>
      </c>
      <c r="B471" s="400">
        <v>24</v>
      </c>
      <c r="C471" s="280">
        <v>26</v>
      </c>
      <c r="D471" s="271">
        <f t="shared" si="22"/>
        <v>92.31</v>
      </c>
      <c r="E471">
        <f t="shared" si="23"/>
        <v>-2</v>
      </c>
      <c r="F471" s="181">
        <f t="shared" si="21"/>
        <v>-7.69</v>
      </c>
    </row>
    <row r="472" spans="1:6" s="179" customFormat="1">
      <c r="A472" s="247" t="s">
        <v>481</v>
      </c>
      <c r="B472" s="401">
        <f>SUM(B473)</f>
        <v>637</v>
      </c>
      <c r="C472" s="280">
        <v>734</v>
      </c>
      <c r="D472" s="271">
        <f t="shared" si="22"/>
        <v>86.78</v>
      </c>
      <c r="E472">
        <f t="shared" si="23"/>
        <v>-97</v>
      </c>
      <c r="F472" s="181">
        <f t="shared" si="21"/>
        <v>-13.22</v>
      </c>
    </row>
    <row r="473" spans="1:6" s="179" customFormat="1">
      <c r="A473" s="247" t="s">
        <v>482</v>
      </c>
      <c r="B473" s="400">
        <v>637</v>
      </c>
      <c r="C473" s="280">
        <v>734</v>
      </c>
      <c r="D473" s="271">
        <f t="shared" si="22"/>
        <v>86.78</v>
      </c>
      <c r="E473">
        <f t="shared" si="23"/>
        <v>-97</v>
      </c>
      <c r="F473" s="181">
        <f t="shared" si="21"/>
        <v>-13.22</v>
      </c>
    </row>
    <row r="474" spans="1:6" s="179" customFormat="1">
      <c r="A474" s="366" t="s">
        <v>956</v>
      </c>
      <c r="B474" s="401">
        <f>SUM(B475)</f>
        <v>30</v>
      </c>
      <c r="C474" s="280">
        <v>50</v>
      </c>
      <c r="D474" s="271">
        <f t="shared" si="22"/>
        <v>60</v>
      </c>
      <c r="E474">
        <f t="shared" si="23"/>
        <v>-20</v>
      </c>
      <c r="F474" s="181">
        <f t="shared" si="21"/>
        <v>-40</v>
      </c>
    </row>
    <row r="475" spans="1:6" s="179" customFormat="1">
      <c r="A475" s="366" t="s">
        <v>955</v>
      </c>
      <c r="B475" s="400">
        <v>30</v>
      </c>
      <c r="C475" s="280">
        <v>50</v>
      </c>
      <c r="D475" s="271">
        <f t="shared" si="22"/>
        <v>60</v>
      </c>
      <c r="E475">
        <f t="shared" si="23"/>
        <v>-20</v>
      </c>
      <c r="F475" s="181">
        <f t="shared" si="21"/>
        <v>-40</v>
      </c>
    </row>
    <row r="476" spans="1:6">
      <c r="A476" s="270" t="s">
        <v>483</v>
      </c>
      <c r="B476" s="401">
        <f>B477+B479+B481+B483+B486</f>
        <v>3446</v>
      </c>
      <c r="C476" s="401">
        <f>C477+C479+C481+C483+C486</f>
        <v>2729</v>
      </c>
      <c r="D476" s="271">
        <f t="shared" si="22"/>
        <v>126.27</v>
      </c>
      <c r="E476">
        <f t="shared" si="23"/>
        <v>717</v>
      </c>
      <c r="F476" s="181">
        <f t="shared" si="21"/>
        <v>26.27</v>
      </c>
    </row>
    <row r="477" spans="1:6">
      <c r="A477" s="247" t="s">
        <v>484</v>
      </c>
      <c r="B477" s="401">
        <f>SUM(B478)</f>
        <v>0</v>
      </c>
      <c r="C477" s="280">
        <v>0</v>
      </c>
      <c r="D477" s="271"/>
      <c r="E477">
        <f t="shared" si="23"/>
        <v>0</v>
      </c>
      <c r="F477" s="181" t="e">
        <f t="shared" si="21"/>
        <v>#DIV/0!</v>
      </c>
    </row>
    <row r="478" spans="1:6">
      <c r="A478" s="247" t="s">
        <v>485</v>
      </c>
      <c r="B478" s="400"/>
      <c r="C478" s="280">
        <v>0</v>
      </c>
      <c r="D478" s="271"/>
      <c r="E478">
        <f t="shared" si="23"/>
        <v>0</v>
      </c>
      <c r="F478" s="181" t="e">
        <f t="shared" si="21"/>
        <v>#DIV/0!</v>
      </c>
    </row>
    <row r="479" spans="1:6">
      <c r="A479" s="247" t="s">
        <v>486</v>
      </c>
      <c r="B479" s="401">
        <f>SUM(B480)</f>
        <v>1700</v>
      </c>
      <c r="C479" s="280">
        <v>500</v>
      </c>
      <c r="D479" s="271">
        <f t="shared" si="22"/>
        <v>340</v>
      </c>
      <c r="E479">
        <f t="shared" si="23"/>
        <v>1200</v>
      </c>
      <c r="F479" s="181">
        <f t="shared" si="21"/>
        <v>240</v>
      </c>
    </row>
    <row r="480" spans="1:6">
      <c r="A480" s="247" t="s">
        <v>487</v>
      </c>
      <c r="B480" s="400">
        <v>1700</v>
      </c>
      <c r="C480" s="280">
        <v>500</v>
      </c>
      <c r="D480" s="271">
        <f t="shared" si="22"/>
        <v>340</v>
      </c>
      <c r="E480">
        <f t="shared" si="23"/>
        <v>1200</v>
      </c>
      <c r="F480" s="181">
        <f t="shared" si="21"/>
        <v>240</v>
      </c>
    </row>
    <row r="481" spans="1:6">
      <c r="A481" s="270" t="s">
        <v>488</v>
      </c>
      <c r="B481" s="400"/>
      <c r="C481" s="280">
        <v>0</v>
      </c>
      <c r="D481" s="271"/>
      <c r="E481">
        <f t="shared" si="23"/>
        <v>0</v>
      </c>
      <c r="F481" s="181" t="e">
        <f t="shared" si="21"/>
        <v>#DIV/0!</v>
      </c>
    </row>
    <row r="482" spans="1:6">
      <c r="A482" s="270" t="s">
        <v>489</v>
      </c>
      <c r="B482" s="400"/>
      <c r="C482" s="280">
        <v>0</v>
      </c>
      <c r="D482" s="271"/>
      <c r="E482">
        <f t="shared" si="23"/>
        <v>0</v>
      </c>
      <c r="F482" s="181" t="e">
        <f t="shared" si="21"/>
        <v>#DIV/0!</v>
      </c>
    </row>
    <row r="483" spans="1:6">
      <c r="A483" s="270" t="s">
        <v>490</v>
      </c>
      <c r="B483" s="401">
        <f>SUM(B484:B485)</f>
        <v>1518</v>
      </c>
      <c r="C483" s="280">
        <v>1959</v>
      </c>
      <c r="D483" s="271">
        <f t="shared" si="22"/>
        <v>77.489999999999995</v>
      </c>
      <c r="E483">
        <f t="shared" si="23"/>
        <v>-441</v>
      </c>
      <c r="F483" s="181">
        <f t="shared" si="21"/>
        <v>-22.51</v>
      </c>
    </row>
    <row r="484" spans="1:6">
      <c r="A484" s="270" t="s">
        <v>491</v>
      </c>
      <c r="B484" s="400">
        <v>1518</v>
      </c>
      <c r="C484" s="280">
        <v>1759</v>
      </c>
      <c r="D484" s="271">
        <f t="shared" si="22"/>
        <v>86.3</v>
      </c>
      <c r="E484">
        <f t="shared" si="23"/>
        <v>-241</v>
      </c>
      <c r="F484" s="181">
        <f t="shared" si="21"/>
        <v>-13.7</v>
      </c>
    </row>
    <row r="485" spans="1:6">
      <c r="A485" s="247" t="s">
        <v>492</v>
      </c>
      <c r="B485" s="400"/>
      <c r="C485" s="280">
        <v>200</v>
      </c>
      <c r="D485" s="271">
        <f t="shared" si="22"/>
        <v>0</v>
      </c>
      <c r="E485">
        <f t="shared" si="23"/>
        <v>-200</v>
      </c>
      <c r="F485" s="181">
        <f t="shared" si="21"/>
        <v>-100</v>
      </c>
    </row>
    <row r="486" spans="1:6">
      <c r="A486" s="270" t="s">
        <v>493</v>
      </c>
      <c r="B486" s="401">
        <f>SUM(B487:B488)</f>
        <v>228</v>
      </c>
      <c r="C486" s="280">
        <v>270</v>
      </c>
      <c r="D486" s="271">
        <f t="shared" si="22"/>
        <v>84.44</v>
      </c>
      <c r="E486">
        <f t="shared" si="23"/>
        <v>-42</v>
      </c>
      <c r="F486" s="181">
        <f t="shared" si="21"/>
        <v>-15.56</v>
      </c>
    </row>
    <row r="487" spans="1:6">
      <c r="A487" s="398" t="s">
        <v>1049</v>
      </c>
      <c r="B487" s="400">
        <v>200</v>
      </c>
      <c r="C487" s="402"/>
      <c r="D487" s="271"/>
      <c r="E487">
        <f t="shared" si="23"/>
        <v>200</v>
      </c>
      <c r="F487" s="181" t="e">
        <f t="shared" si="21"/>
        <v>#DIV/0!</v>
      </c>
    </row>
    <row r="488" spans="1:6">
      <c r="A488" s="270" t="s">
        <v>494</v>
      </c>
      <c r="B488" s="400">
        <v>28</v>
      </c>
      <c r="C488" s="280">
        <v>270</v>
      </c>
      <c r="D488" s="271">
        <f t="shared" si="22"/>
        <v>10.37</v>
      </c>
      <c r="E488">
        <f t="shared" si="23"/>
        <v>-242</v>
      </c>
      <c r="F488" s="181">
        <f t="shared" si="21"/>
        <v>-89.63</v>
      </c>
    </row>
    <row r="489" spans="1:6">
      <c r="A489" s="270" t="s">
        <v>495</v>
      </c>
      <c r="B489" s="401">
        <f>B490+B492+B494</f>
        <v>4692</v>
      </c>
      <c r="C489" s="280">
        <v>3254</v>
      </c>
      <c r="D489" s="271">
        <f t="shared" si="22"/>
        <v>144.19</v>
      </c>
      <c r="E489">
        <f t="shared" si="23"/>
        <v>1438</v>
      </c>
      <c r="F489" s="181">
        <f t="shared" si="21"/>
        <v>44.19</v>
      </c>
    </row>
    <row r="490" spans="1:6">
      <c r="A490" s="270" t="s">
        <v>496</v>
      </c>
      <c r="B490" s="401">
        <f>SUM(B491)</f>
        <v>870</v>
      </c>
      <c r="C490" s="280">
        <v>224</v>
      </c>
      <c r="D490" s="271">
        <f t="shared" si="22"/>
        <v>388.39</v>
      </c>
      <c r="E490">
        <f t="shared" si="23"/>
        <v>646</v>
      </c>
      <c r="F490" s="181">
        <f t="shared" si="21"/>
        <v>288.39</v>
      </c>
    </row>
    <row r="491" spans="1:6">
      <c r="A491" s="247" t="s">
        <v>497</v>
      </c>
      <c r="B491" s="400">
        <v>870</v>
      </c>
      <c r="C491" s="280">
        <v>224</v>
      </c>
      <c r="D491" s="271">
        <f t="shared" si="22"/>
        <v>388.39</v>
      </c>
      <c r="E491">
        <f t="shared" si="23"/>
        <v>646</v>
      </c>
      <c r="F491" s="181">
        <f t="shared" si="21"/>
        <v>288.39</v>
      </c>
    </row>
    <row r="492" spans="1:6">
      <c r="A492" s="270" t="s">
        <v>498</v>
      </c>
      <c r="B492" s="401">
        <f>SUM(B493)</f>
        <v>3822</v>
      </c>
      <c r="C492" s="280">
        <v>2830</v>
      </c>
      <c r="D492" s="271">
        <f t="shared" si="22"/>
        <v>135.05000000000001</v>
      </c>
      <c r="E492">
        <f t="shared" si="23"/>
        <v>992</v>
      </c>
      <c r="F492" s="181">
        <f t="shared" si="21"/>
        <v>35.049999999999997</v>
      </c>
    </row>
    <row r="493" spans="1:6">
      <c r="A493" s="270" t="s">
        <v>499</v>
      </c>
      <c r="B493" s="400">
        <v>3822</v>
      </c>
      <c r="C493" s="280">
        <v>2830</v>
      </c>
      <c r="D493" s="271">
        <f t="shared" si="22"/>
        <v>135.05000000000001</v>
      </c>
      <c r="E493">
        <f t="shared" si="23"/>
        <v>992</v>
      </c>
      <c r="F493" s="181">
        <f t="shared" si="21"/>
        <v>35.049999999999997</v>
      </c>
    </row>
    <row r="494" spans="1:6">
      <c r="A494" s="247" t="s">
        <v>500</v>
      </c>
      <c r="B494" s="400"/>
      <c r="C494" s="280">
        <v>200</v>
      </c>
      <c r="D494" s="271">
        <f t="shared" si="22"/>
        <v>0</v>
      </c>
      <c r="E494">
        <f t="shared" si="23"/>
        <v>-200</v>
      </c>
      <c r="F494" s="181">
        <f t="shared" si="21"/>
        <v>-100</v>
      </c>
    </row>
    <row r="495" spans="1:6">
      <c r="A495" s="247" t="s">
        <v>501</v>
      </c>
      <c r="B495" s="400"/>
      <c r="C495" s="280">
        <v>200</v>
      </c>
      <c r="D495" s="271">
        <f t="shared" si="22"/>
        <v>0</v>
      </c>
      <c r="E495">
        <f t="shared" si="23"/>
        <v>-200</v>
      </c>
      <c r="F495" s="181">
        <f t="shared" si="21"/>
        <v>-100</v>
      </c>
    </row>
    <row r="496" spans="1:6">
      <c r="A496" s="247" t="s">
        <v>901</v>
      </c>
      <c r="B496" s="400"/>
      <c r="C496" s="280">
        <v>0</v>
      </c>
      <c r="D496" s="271"/>
      <c r="E496">
        <f t="shared" si="23"/>
        <v>0</v>
      </c>
      <c r="F496" s="181" t="e">
        <f t="shared" si="21"/>
        <v>#DIV/0!</v>
      </c>
    </row>
    <row r="497" spans="1:6">
      <c r="A497" s="366" t="s">
        <v>957</v>
      </c>
      <c r="B497" s="401">
        <f>B498</f>
        <v>107</v>
      </c>
      <c r="C497" s="280">
        <v>50</v>
      </c>
      <c r="D497" s="271">
        <f t="shared" si="22"/>
        <v>214</v>
      </c>
      <c r="E497">
        <f t="shared" si="23"/>
        <v>57</v>
      </c>
      <c r="F497" s="181">
        <f t="shared" si="21"/>
        <v>114</v>
      </c>
    </row>
    <row r="498" spans="1:6">
      <c r="A498" s="366" t="s">
        <v>958</v>
      </c>
      <c r="B498" s="401">
        <f>SUM(B499:B500)</f>
        <v>107</v>
      </c>
      <c r="C498" s="280">
        <v>50</v>
      </c>
      <c r="D498" s="271">
        <f t="shared" si="22"/>
        <v>214</v>
      </c>
      <c r="E498">
        <f t="shared" si="23"/>
        <v>57</v>
      </c>
      <c r="F498" s="181">
        <f t="shared" si="21"/>
        <v>114</v>
      </c>
    </row>
    <row r="499" spans="1:6">
      <c r="A499" s="366" t="s">
        <v>959</v>
      </c>
      <c r="B499" s="400"/>
      <c r="C499" s="280">
        <v>50</v>
      </c>
      <c r="D499" s="271">
        <f t="shared" si="22"/>
        <v>0</v>
      </c>
      <c r="E499">
        <f t="shared" si="23"/>
        <v>-50</v>
      </c>
      <c r="F499" s="181">
        <f t="shared" si="21"/>
        <v>-100</v>
      </c>
    </row>
    <row r="500" spans="1:6">
      <c r="A500" s="399" t="s">
        <v>1050</v>
      </c>
      <c r="B500" s="400">
        <v>107</v>
      </c>
      <c r="C500" s="402"/>
      <c r="D500" s="271"/>
      <c r="E500">
        <f t="shared" si="23"/>
        <v>107</v>
      </c>
      <c r="F500" s="181" t="e">
        <f t="shared" si="21"/>
        <v>#DIV/0!</v>
      </c>
    </row>
    <row r="501" spans="1:6">
      <c r="A501" s="247" t="s">
        <v>502</v>
      </c>
      <c r="B501" s="400"/>
      <c r="C501" s="280">
        <v>1410</v>
      </c>
      <c r="D501" s="271">
        <f t="shared" si="22"/>
        <v>0</v>
      </c>
      <c r="E501">
        <f t="shared" si="23"/>
        <v>-1410</v>
      </c>
      <c r="F501" s="181">
        <f t="shared" si="21"/>
        <v>-100</v>
      </c>
    </row>
    <row r="502" spans="1:6">
      <c r="A502" s="247" t="s">
        <v>503</v>
      </c>
      <c r="B502" s="400"/>
      <c r="C502" s="280">
        <v>1410</v>
      </c>
      <c r="D502" s="271">
        <f t="shared" si="22"/>
        <v>0</v>
      </c>
      <c r="E502">
        <f t="shared" si="23"/>
        <v>-1410</v>
      </c>
      <c r="F502" s="181">
        <f t="shared" si="21"/>
        <v>-100</v>
      </c>
    </row>
    <row r="503" spans="1:6">
      <c r="A503" s="270" t="s">
        <v>960</v>
      </c>
      <c r="B503" s="401">
        <f>B504+B512+B515</f>
        <v>1017</v>
      </c>
      <c r="C503" s="280">
        <v>540</v>
      </c>
      <c r="D503" s="271">
        <f t="shared" si="22"/>
        <v>188.33</v>
      </c>
      <c r="E503">
        <f t="shared" si="23"/>
        <v>477</v>
      </c>
      <c r="F503" s="181">
        <f t="shared" si="21"/>
        <v>88.33</v>
      </c>
    </row>
    <row r="504" spans="1:6">
      <c r="A504" s="270" t="s">
        <v>961</v>
      </c>
      <c r="B504" s="401">
        <f>SUM(B505:B511)</f>
        <v>1017</v>
      </c>
      <c r="C504" s="280">
        <v>460</v>
      </c>
      <c r="D504" s="271">
        <f t="shared" si="22"/>
        <v>221.09</v>
      </c>
      <c r="E504">
        <f t="shared" si="23"/>
        <v>557</v>
      </c>
      <c r="F504" s="181">
        <f t="shared" si="21"/>
        <v>121.09</v>
      </c>
    </row>
    <row r="505" spans="1:6">
      <c r="A505" s="365" t="s">
        <v>940</v>
      </c>
      <c r="B505" s="400">
        <v>504</v>
      </c>
      <c r="C505" s="280">
        <v>66</v>
      </c>
      <c r="D505" s="271">
        <f t="shared" si="22"/>
        <v>763.64</v>
      </c>
      <c r="E505">
        <f t="shared" si="23"/>
        <v>438</v>
      </c>
      <c r="F505" s="181">
        <f t="shared" si="21"/>
        <v>663.64</v>
      </c>
    </row>
    <row r="506" spans="1:6">
      <c r="A506" s="365" t="s">
        <v>962</v>
      </c>
      <c r="B506" s="400">
        <v>96</v>
      </c>
      <c r="C506" s="280">
        <v>0</v>
      </c>
      <c r="D506" s="271"/>
      <c r="E506">
        <f t="shared" si="23"/>
        <v>96</v>
      </c>
      <c r="F506" s="181" t="e">
        <f t="shared" si="21"/>
        <v>#DIV/0!</v>
      </c>
    </row>
    <row r="507" spans="1:6">
      <c r="A507" s="398" t="s">
        <v>1051</v>
      </c>
      <c r="B507" s="400">
        <v>404</v>
      </c>
      <c r="C507" s="402"/>
      <c r="D507" s="271"/>
      <c r="E507">
        <f t="shared" si="23"/>
        <v>404</v>
      </c>
      <c r="F507" s="181" t="e">
        <f t="shared" si="21"/>
        <v>#DIV/0!</v>
      </c>
    </row>
    <row r="508" spans="1:6">
      <c r="A508" s="247" t="s">
        <v>504</v>
      </c>
      <c r="B508" s="400"/>
      <c r="C508" s="280">
        <v>253</v>
      </c>
      <c r="D508" s="271">
        <f t="shared" si="22"/>
        <v>0</v>
      </c>
      <c r="E508">
        <f t="shared" si="23"/>
        <v>-253</v>
      </c>
      <c r="F508" s="181">
        <f t="shared" si="21"/>
        <v>-100</v>
      </c>
    </row>
    <row r="509" spans="1:6">
      <c r="A509" s="247" t="s">
        <v>902</v>
      </c>
      <c r="B509" s="400"/>
      <c r="C509" s="280">
        <v>0</v>
      </c>
      <c r="D509" s="271"/>
      <c r="E509">
        <f t="shared" si="23"/>
        <v>0</v>
      </c>
      <c r="F509" s="181" t="e">
        <f t="shared" si="21"/>
        <v>#DIV/0!</v>
      </c>
    </row>
    <row r="510" spans="1:6">
      <c r="A510" s="247" t="s">
        <v>505</v>
      </c>
      <c r="B510" s="400"/>
      <c r="C510" s="280">
        <v>0</v>
      </c>
      <c r="D510" s="271"/>
      <c r="E510">
        <f t="shared" si="23"/>
        <v>0</v>
      </c>
      <c r="F510" s="181" t="e">
        <f t="shared" si="21"/>
        <v>#DIV/0!</v>
      </c>
    </row>
    <row r="511" spans="1:6">
      <c r="A511" s="270" t="s">
        <v>1052</v>
      </c>
      <c r="B511" s="400">
        <v>13</v>
      </c>
      <c r="C511" s="280">
        <v>141</v>
      </c>
      <c r="D511" s="271">
        <f t="shared" si="22"/>
        <v>9.2200000000000006</v>
      </c>
      <c r="E511">
        <f t="shared" si="23"/>
        <v>-128</v>
      </c>
      <c r="F511" s="181">
        <f t="shared" si="21"/>
        <v>-90.78</v>
      </c>
    </row>
    <row r="512" spans="1:6">
      <c r="A512" s="270" t="s">
        <v>506</v>
      </c>
      <c r="B512" s="400"/>
      <c r="C512" s="280">
        <v>0</v>
      </c>
      <c r="D512" s="271"/>
      <c r="E512">
        <f t="shared" si="23"/>
        <v>0</v>
      </c>
      <c r="F512" s="181" t="e">
        <f t="shared" si="21"/>
        <v>#DIV/0!</v>
      </c>
    </row>
    <row r="513" spans="1:6">
      <c r="A513" s="247" t="s">
        <v>233</v>
      </c>
      <c r="B513" s="400"/>
      <c r="C513" s="280">
        <v>0</v>
      </c>
      <c r="D513" s="271"/>
      <c r="E513">
        <f t="shared" si="23"/>
        <v>0</v>
      </c>
      <c r="F513" s="181" t="e">
        <f t="shared" si="21"/>
        <v>#DIV/0!</v>
      </c>
    </row>
    <row r="514" spans="1:6">
      <c r="A514" s="247" t="s">
        <v>507</v>
      </c>
      <c r="B514" s="400"/>
      <c r="C514" s="280">
        <v>0</v>
      </c>
      <c r="D514" s="271"/>
      <c r="E514">
        <f t="shared" si="23"/>
        <v>0</v>
      </c>
      <c r="F514" s="181" t="e">
        <f t="shared" si="21"/>
        <v>#DIV/0!</v>
      </c>
    </row>
    <row r="515" spans="1:6">
      <c r="A515" s="247" t="s">
        <v>508</v>
      </c>
      <c r="B515" s="400"/>
      <c r="C515" s="280">
        <v>80</v>
      </c>
      <c r="D515" s="271">
        <f t="shared" si="22"/>
        <v>0</v>
      </c>
      <c r="E515">
        <f t="shared" si="23"/>
        <v>-80</v>
      </c>
      <c r="F515" s="181">
        <f t="shared" si="21"/>
        <v>-100</v>
      </c>
    </row>
    <row r="516" spans="1:6">
      <c r="A516" s="247" t="s">
        <v>509</v>
      </c>
      <c r="B516" s="400"/>
      <c r="C516" s="280">
        <v>80</v>
      </c>
      <c r="D516" s="271">
        <f t="shared" si="22"/>
        <v>0</v>
      </c>
      <c r="E516">
        <f t="shared" si="23"/>
        <v>-80</v>
      </c>
      <c r="F516" s="181">
        <f t="shared" si="21"/>
        <v>-100</v>
      </c>
    </row>
    <row r="517" spans="1:6">
      <c r="A517" s="270" t="s">
        <v>510</v>
      </c>
      <c r="B517" s="401">
        <f>B518+B521</f>
        <v>12419</v>
      </c>
      <c r="C517" s="280">
        <v>9784</v>
      </c>
      <c r="D517" s="271">
        <f t="shared" si="22"/>
        <v>126.93</v>
      </c>
      <c r="E517">
        <f t="shared" si="23"/>
        <v>2635</v>
      </c>
      <c r="F517" s="181">
        <f t="shared" ref="F517:F558" si="24">E517/C517*100</f>
        <v>26.93</v>
      </c>
    </row>
    <row r="518" spans="1:6">
      <c r="A518" s="247" t="s">
        <v>511</v>
      </c>
      <c r="B518" s="401">
        <f>SUM(B519:B520)</f>
        <v>107</v>
      </c>
      <c r="C518" s="280">
        <v>-104</v>
      </c>
      <c r="D518" s="271">
        <f t="shared" ref="D518:D558" si="25">B518/C518*100</f>
        <v>-102.88</v>
      </c>
      <c r="E518">
        <f t="shared" ref="E518:E558" si="26">B518-C518</f>
        <v>211</v>
      </c>
      <c r="F518" s="181">
        <f t="shared" si="24"/>
        <v>-202.88</v>
      </c>
    </row>
    <row r="519" spans="1:6">
      <c r="A519" s="247" t="s">
        <v>963</v>
      </c>
      <c r="B519" s="400"/>
      <c r="C519" s="280">
        <v>-104</v>
      </c>
      <c r="D519" s="271">
        <f t="shared" si="25"/>
        <v>0</v>
      </c>
      <c r="E519">
        <f t="shared" si="26"/>
        <v>104</v>
      </c>
      <c r="F519" s="181">
        <f t="shared" si="24"/>
        <v>-100</v>
      </c>
    </row>
    <row r="520" spans="1:6">
      <c r="A520" s="399" t="s">
        <v>1053</v>
      </c>
      <c r="B520" s="400">
        <v>107</v>
      </c>
      <c r="C520" s="402"/>
      <c r="D520" s="271"/>
      <c r="E520">
        <f t="shared" si="26"/>
        <v>107</v>
      </c>
      <c r="F520" s="181" t="e">
        <f t="shared" si="24"/>
        <v>#DIV/0!</v>
      </c>
    </row>
    <row r="521" spans="1:6">
      <c r="A521" s="270" t="s">
        <v>512</v>
      </c>
      <c r="B521" s="401">
        <f>SUM(B522:B524)</f>
        <v>12312</v>
      </c>
      <c r="C521" s="280">
        <v>9888</v>
      </c>
      <c r="D521" s="271">
        <f t="shared" si="25"/>
        <v>124.51</v>
      </c>
      <c r="E521">
        <f t="shared" si="26"/>
        <v>2424</v>
      </c>
      <c r="F521" s="181">
        <f t="shared" si="24"/>
        <v>24.51</v>
      </c>
    </row>
    <row r="522" spans="1:6">
      <c r="A522" s="270" t="s">
        <v>513</v>
      </c>
      <c r="B522" s="400">
        <v>10495</v>
      </c>
      <c r="C522" s="280">
        <v>7584</v>
      </c>
      <c r="D522" s="271">
        <f t="shared" si="25"/>
        <v>138.38</v>
      </c>
      <c r="E522">
        <f t="shared" si="26"/>
        <v>2911</v>
      </c>
      <c r="F522" s="181">
        <f t="shared" si="24"/>
        <v>38.380000000000003</v>
      </c>
    </row>
    <row r="523" spans="1:6">
      <c r="A523" s="270" t="s">
        <v>514</v>
      </c>
      <c r="B523" s="400">
        <v>1621</v>
      </c>
      <c r="C523" s="280">
        <v>1602</v>
      </c>
      <c r="D523" s="271">
        <f t="shared" si="25"/>
        <v>101.19</v>
      </c>
      <c r="E523">
        <f t="shared" si="26"/>
        <v>19</v>
      </c>
      <c r="F523" s="181">
        <f t="shared" si="24"/>
        <v>1.19</v>
      </c>
    </row>
    <row r="524" spans="1:6">
      <c r="A524" s="247" t="s">
        <v>515</v>
      </c>
      <c r="B524" s="400">
        <v>196</v>
      </c>
      <c r="C524" s="280">
        <v>702</v>
      </c>
      <c r="D524" s="271">
        <f t="shared" si="25"/>
        <v>27.92</v>
      </c>
      <c r="E524">
        <f t="shared" si="26"/>
        <v>-506</v>
      </c>
      <c r="F524" s="181">
        <f t="shared" si="24"/>
        <v>-72.08</v>
      </c>
    </row>
    <row r="525" spans="1:6">
      <c r="A525" s="366" t="s">
        <v>964</v>
      </c>
      <c r="B525" s="401">
        <f>B526+B532+B538+B542</f>
        <v>1615</v>
      </c>
      <c r="C525" s="401">
        <f>C526+C532+C538+C542</f>
        <v>1652</v>
      </c>
      <c r="D525" s="271">
        <f t="shared" si="25"/>
        <v>97.76</v>
      </c>
      <c r="E525">
        <f t="shared" si="26"/>
        <v>-37</v>
      </c>
      <c r="F525" s="181">
        <f t="shared" si="24"/>
        <v>-2.2400000000000002</v>
      </c>
    </row>
    <row r="526" spans="1:6">
      <c r="A526" s="366" t="s">
        <v>965</v>
      </c>
      <c r="B526" s="401">
        <f>SUM(B527:B531)</f>
        <v>688</v>
      </c>
      <c r="C526" s="280">
        <v>478</v>
      </c>
      <c r="D526" s="271">
        <f t="shared" si="25"/>
        <v>143.93</v>
      </c>
      <c r="E526">
        <f t="shared" si="26"/>
        <v>210</v>
      </c>
      <c r="F526" s="181">
        <f t="shared" si="24"/>
        <v>43.93</v>
      </c>
    </row>
    <row r="527" spans="1:6">
      <c r="A527" s="366" t="s">
        <v>940</v>
      </c>
      <c r="B527" s="400">
        <v>404</v>
      </c>
      <c r="C527" s="280">
        <v>394</v>
      </c>
      <c r="D527" s="271">
        <f t="shared" si="25"/>
        <v>102.54</v>
      </c>
      <c r="E527">
        <f t="shared" si="26"/>
        <v>10</v>
      </c>
      <c r="F527" s="181">
        <f t="shared" si="24"/>
        <v>2.54</v>
      </c>
    </row>
    <row r="528" spans="1:6">
      <c r="A528" s="366" t="s">
        <v>966</v>
      </c>
      <c r="B528" s="400">
        <v>140</v>
      </c>
      <c r="C528" s="280">
        <v>46</v>
      </c>
      <c r="D528" s="271">
        <f t="shared" si="25"/>
        <v>304.35000000000002</v>
      </c>
      <c r="E528">
        <f t="shared" si="26"/>
        <v>94</v>
      </c>
      <c r="F528" s="181">
        <f t="shared" si="24"/>
        <v>204.35</v>
      </c>
    </row>
    <row r="529" spans="1:6">
      <c r="A529" s="399" t="s">
        <v>1054</v>
      </c>
      <c r="B529" s="400">
        <v>103</v>
      </c>
      <c r="C529" s="402"/>
      <c r="D529" s="271"/>
      <c r="E529">
        <f t="shared" si="26"/>
        <v>103</v>
      </c>
      <c r="F529" s="181" t="e">
        <f t="shared" si="24"/>
        <v>#DIV/0!</v>
      </c>
    </row>
    <row r="530" spans="1:6">
      <c r="A530" s="366" t="s">
        <v>967</v>
      </c>
      <c r="B530" s="400">
        <v>15</v>
      </c>
      <c r="C530" s="280">
        <v>10</v>
      </c>
      <c r="D530" s="271">
        <f t="shared" si="25"/>
        <v>150</v>
      </c>
      <c r="E530">
        <f t="shared" si="26"/>
        <v>5</v>
      </c>
      <c r="F530" s="181">
        <f t="shared" si="24"/>
        <v>50</v>
      </c>
    </row>
    <row r="531" spans="1:6" ht="15" customHeight="1">
      <c r="A531" s="366" t="s">
        <v>968</v>
      </c>
      <c r="B531" s="400">
        <v>26</v>
      </c>
      <c r="C531" s="280">
        <v>28</v>
      </c>
      <c r="D531" s="271">
        <f t="shared" si="25"/>
        <v>92.86</v>
      </c>
      <c r="E531">
        <f t="shared" si="26"/>
        <v>-2</v>
      </c>
      <c r="F531" s="181">
        <f t="shared" si="24"/>
        <v>-7.14</v>
      </c>
    </row>
    <row r="532" spans="1:6">
      <c r="A532" s="366" t="s">
        <v>969</v>
      </c>
      <c r="B532" s="401">
        <f>SUM(B533:B537)</f>
        <v>916</v>
      </c>
      <c r="C532" s="280">
        <v>1172</v>
      </c>
      <c r="D532" s="271">
        <f t="shared" si="25"/>
        <v>78.16</v>
      </c>
      <c r="E532">
        <f t="shared" si="26"/>
        <v>-256</v>
      </c>
      <c r="F532" s="181">
        <f t="shared" si="24"/>
        <v>-21.84</v>
      </c>
    </row>
    <row r="533" spans="1:6">
      <c r="A533" s="367" t="s">
        <v>233</v>
      </c>
      <c r="B533" s="400"/>
      <c r="C533" s="280">
        <v>0</v>
      </c>
      <c r="D533" s="271"/>
      <c r="E533">
        <f t="shared" si="26"/>
        <v>0</v>
      </c>
      <c r="F533" s="181" t="e">
        <f t="shared" si="24"/>
        <v>#DIV/0!</v>
      </c>
    </row>
    <row r="534" spans="1:6">
      <c r="A534" s="367" t="s">
        <v>132</v>
      </c>
      <c r="B534" s="400"/>
      <c r="C534" s="280">
        <v>0</v>
      </c>
      <c r="D534" s="271"/>
      <c r="E534">
        <f t="shared" si="26"/>
        <v>0</v>
      </c>
      <c r="F534" s="181" t="e">
        <f t="shared" si="24"/>
        <v>#DIV/0!</v>
      </c>
    </row>
    <row r="535" spans="1:6">
      <c r="A535" s="367" t="s">
        <v>970</v>
      </c>
      <c r="B535" s="400"/>
      <c r="C535" s="280">
        <v>0</v>
      </c>
      <c r="D535" s="271"/>
      <c r="E535">
        <f t="shared" si="26"/>
        <v>0</v>
      </c>
      <c r="F535" s="181" t="e">
        <f t="shared" si="24"/>
        <v>#DIV/0!</v>
      </c>
    </row>
    <row r="536" spans="1:6">
      <c r="A536" s="367" t="s">
        <v>971</v>
      </c>
      <c r="B536" s="400"/>
      <c r="C536" s="280">
        <v>0</v>
      </c>
      <c r="D536" s="271"/>
      <c r="E536">
        <f t="shared" si="26"/>
        <v>0</v>
      </c>
      <c r="F536" s="181" t="e">
        <f t="shared" si="24"/>
        <v>#DIV/0!</v>
      </c>
    </row>
    <row r="537" spans="1:6">
      <c r="A537" s="367" t="s">
        <v>972</v>
      </c>
      <c r="B537" s="400">
        <v>916</v>
      </c>
      <c r="C537" s="280">
        <v>1172</v>
      </c>
      <c r="D537" s="271">
        <f t="shared" si="25"/>
        <v>78.16</v>
      </c>
      <c r="E537">
        <f t="shared" si="26"/>
        <v>-256</v>
      </c>
      <c r="F537" s="181">
        <f t="shared" si="24"/>
        <v>-21.84</v>
      </c>
    </row>
    <row r="538" spans="1:6">
      <c r="A538" s="367" t="s">
        <v>973</v>
      </c>
      <c r="B538" s="401">
        <f>SUM(B539:B541)</f>
        <v>9</v>
      </c>
      <c r="C538" s="280">
        <v>0</v>
      </c>
      <c r="D538" s="271"/>
      <c r="E538">
        <f t="shared" si="26"/>
        <v>9</v>
      </c>
      <c r="F538" s="181" t="e">
        <f t="shared" si="24"/>
        <v>#DIV/0!</v>
      </c>
    </row>
    <row r="539" spans="1:6">
      <c r="A539" s="367" t="s">
        <v>974</v>
      </c>
      <c r="B539" s="400">
        <v>9</v>
      </c>
      <c r="C539" s="280">
        <v>0</v>
      </c>
      <c r="D539" s="271"/>
      <c r="E539">
        <f t="shared" si="26"/>
        <v>9</v>
      </c>
      <c r="F539" s="181" t="e">
        <f t="shared" si="24"/>
        <v>#DIV/0!</v>
      </c>
    </row>
    <row r="540" spans="1:6">
      <c r="A540" s="367" t="s">
        <v>975</v>
      </c>
      <c r="B540" s="400"/>
      <c r="C540" s="280">
        <v>0</v>
      </c>
      <c r="D540" s="271"/>
      <c r="E540">
        <f t="shared" si="26"/>
        <v>0</v>
      </c>
      <c r="F540" s="181" t="e">
        <f t="shared" si="24"/>
        <v>#DIV/0!</v>
      </c>
    </row>
    <row r="541" spans="1:6">
      <c r="A541" s="367" t="s">
        <v>976</v>
      </c>
      <c r="B541" s="400"/>
      <c r="C541" s="280">
        <v>0</v>
      </c>
      <c r="D541" s="271"/>
      <c r="E541">
        <f t="shared" si="26"/>
        <v>0</v>
      </c>
      <c r="F541" s="181" t="e">
        <f t="shared" si="24"/>
        <v>#DIV/0!</v>
      </c>
    </row>
    <row r="542" spans="1:6">
      <c r="A542" s="367" t="s">
        <v>977</v>
      </c>
      <c r="B542" s="401">
        <f>SUM(B543:B546)</f>
        <v>2</v>
      </c>
      <c r="C542" s="401">
        <f>SUM(C543:C546)</f>
        <v>2</v>
      </c>
      <c r="D542" s="271">
        <f t="shared" si="25"/>
        <v>100</v>
      </c>
      <c r="E542">
        <f t="shared" si="26"/>
        <v>0</v>
      </c>
      <c r="F542" s="181">
        <f t="shared" si="24"/>
        <v>0</v>
      </c>
    </row>
    <row r="543" spans="1:6">
      <c r="A543" s="367" t="s">
        <v>348</v>
      </c>
      <c r="B543" s="400"/>
      <c r="C543" s="280">
        <v>0</v>
      </c>
      <c r="D543" s="271"/>
      <c r="E543">
        <f t="shared" si="26"/>
        <v>0</v>
      </c>
      <c r="F543" s="181" t="e">
        <f t="shared" si="24"/>
        <v>#DIV/0!</v>
      </c>
    </row>
    <row r="544" spans="1:6">
      <c r="A544" s="367" t="s">
        <v>349</v>
      </c>
      <c r="B544" s="400"/>
      <c r="C544" s="280">
        <v>2</v>
      </c>
      <c r="D544" s="271">
        <f t="shared" si="25"/>
        <v>0</v>
      </c>
      <c r="E544">
        <f t="shared" si="26"/>
        <v>-2</v>
      </c>
      <c r="F544" s="181">
        <f t="shared" si="24"/>
        <v>-100</v>
      </c>
    </row>
    <row r="545" spans="1:6">
      <c r="A545" s="367" t="s">
        <v>978</v>
      </c>
      <c r="B545" s="400"/>
      <c r="C545" s="280">
        <v>0</v>
      </c>
      <c r="D545" s="271"/>
      <c r="E545">
        <f t="shared" si="26"/>
        <v>0</v>
      </c>
      <c r="F545" s="181" t="e">
        <f t="shared" si="24"/>
        <v>#DIV/0!</v>
      </c>
    </row>
    <row r="546" spans="1:6">
      <c r="A546" s="399" t="s">
        <v>1055</v>
      </c>
      <c r="B546" s="400">
        <v>2</v>
      </c>
      <c r="C546" s="402"/>
      <c r="D546" s="271"/>
      <c r="E546">
        <f t="shared" si="26"/>
        <v>2</v>
      </c>
      <c r="F546" s="181" t="e">
        <f t="shared" si="24"/>
        <v>#DIV/0!</v>
      </c>
    </row>
    <row r="547" spans="1:6">
      <c r="A547" s="270" t="s">
        <v>516</v>
      </c>
      <c r="B547" s="400"/>
      <c r="C547" s="280">
        <v>0</v>
      </c>
      <c r="D547" s="271"/>
      <c r="E547">
        <f t="shared" si="26"/>
        <v>0</v>
      </c>
      <c r="F547" s="181" t="e">
        <f t="shared" si="24"/>
        <v>#DIV/0!</v>
      </c>
    </row>
    <row r="548" spans="1:6">
      <c r="A548" s="270" t="s">
        <v>903</v>
      </c>
      <c r="B548" s="401">
        <f>SUM(B549)</f>
        <v>2462</v>
      </c>
      <c r="C548" s="401">
        <f>SUM(C549)</f>
        <v>2101</v>
      </c>
      <c r="D548" s="271">
        <f t="shared" si="25"/>
        <v>117.18</v>
      </c>
      <c r="E548">
        <f t="shared" si="26"/>
        <v>361</v>
      </c>
      <c r="F548" s="181">
        <f t="shared" si="24"/>
        <v>17.18</v>
      </c>
    </row>
    <row r="549" spans="1:6">
      <c r="A549" s="270" t="s">
        <v>517</v>
      </c>
      <c r="B549" s="401">
        <f>SUM(B550:B551)</f>
        <v>2462</v>
      </c>
      <c r="C549" s="280">
        <v>2101</v>
      </c>
      <c r="D549" s="271">
        <f t="shared" si="25"/>
        <v>117.18</v>
      </c>
      <c r="E549">
        <f t="shared" si="26"/>
        <v>361</v>
      </c>
      <c r="F549" s="181">
        <f t="shared" si="24"/>
        <v>17.18</v>
      </c>
    </row>
    <row r="550" spans="1:6">
      <c r="A550" s="270" t="s">
        <v>518</v>
      </c>
      <c r="B550" s="400">
        <v>2452</v>
      </c>
      <c r="C550" s="280">
        <v>2101</v>
      </c>
      <c r="D550" s="271">
        <f t="shared" si="25"/>
        <v>116.71</v>
      </c>
      <c r="E550">
        <f t="shared" si="26"/>
        <v>351</v>
      </c>
      <c r="F550" s="181">
        <f t="shared" si="24"/>
        <v>16.71</v>
      </c>
    </row>
    <row r="551" spans="1:6">
      <c r="A551" s="398" t="s">
        <v>1056</v>
      </c>
      <c r="B551" s="400">
        <v>10</v>
      </c>
      <c r="C551" s="402"/>
      <c r="D551" s="271"/>
      <c r="E551">
        <f t="shared" si="26"/>
        <v>10</v>
      </c>
      <c r="F551" s="181" t="e">
        <f t="shared" si="24"/>
        <v>#DIV/0!</v>
      </c>
    </row>
    <row r="552" spans="1:6">
      <c r="A552" s="247" t="s">
        <v>519</v>
      </c>
      <c r="B552" s="401">
        <f>SUM(B553)</f>
        <v>14</v>
      </c>
      <c r="C552" s="401">
        <f>SUM(C553)</f>
        <v>12</v>
      </c>
      <c r="D552" s="271">
        <f t="shared" si="25"/>
        <v>116.67</v>
      </c>
      <c r="E552">
        <f t="shared" si="26"/>
        <v>2</v>
      </c>
      <c r="F552" s="181">
        <f t="shared" si="24"/>
        <v>16.670000000000002</v>
      </c>
    </row>
    <row r="553" spans="1:6">
      <c r="A553" s="247" t="s">
        <v>520</v>
      </c>
      <c r="B553" s="400">
        <v>14</v>
      </c>
      <c r="C553" s="280">
        <v>12</v>
      </c>
      <c r="D553" s="271">
        <f t="shared" si="25"/>
        <v>116.67</v>
      </c>
      <c r="E553">
        <f t="shared" si="26"/>
        <v>2</v>
      </c>
      <c r="F553" s="181">
        <f t="shared" si="24"/>
        <v>16.670000000000002</v>
      </c>
    </row>
    <row r="554" spans="1:6">
      <c r="A554" s="270" t="s">
        <v>521</v>
      </c>
      <c r="B554" s="401">
        <v>5542</v>
      </c>
      <c r="C554" s="280">
        <v>8131</v>
      </c>
      <c r="D554" s="271">
        <f t="shared" si="25"/>
        <v>68.16</v>
      </c>
      <c r="E554">
        <f t="shared" si="26"/>
        <v>-2589</v>
      </c>
      <c r="F554" s="181">
        <f t="shared" si="24"/>
        <v>-31.84</v>
      </c>
    </row>
    <row r="555" spans="1:6">
      <c r="A555" s="270" t="s">
        <v>503</v>
      </c>
      <c r="B555" s="401">
        <v>5542</v>
      </c>
      <c r="C555" s="280">
        <v>8131</v>
      </c>
      <c r="D555" s="271">
        <f t="shared" si="25"/>
        <v>68.16</v>
      </c>
      <c r="E555">
        <f t="shared" si="26"/>
        <v>-2589</v>
      </c>
      <c r="F555" s="181">
        <f t="shared" si="24"/>
        <v>-31.84</v>
      </c>
    </row>
    <row r="556" spans="1:6">
      <c r="A556" s="270" t="s">
        <v>522</v>
      </c>
      <c r="B556" s="400">
        <v>5542</v>
      </c>
      <c r="C556" s="280">
        <v>8131</v>
      </c>
      <c r="D556" s="271">
        <f t="shared" si="25"/>
        <v>68.16</v>
      </c>
      <c r="E556">
        <f t="shared" si="26"/>
        <v>-2589</v>
      </c>
      <c r="F556" s="181">
        <f t="shared" si="24"/>
        <v>-31.84</v>
      </c>
    </row>
    <row r="557" spans="1:6">
      <c r="A557" s="277" t="s">
        <v>523</v>
      </c>
      <c r="B557" s="400"/>
      <c r="C557" s="280">
        <v>0</v>
      </c>
      <c r="D557" s="271"/>
      <c r="E557">
        <f t="shared" si="26"/>
        <v>0</v>
      </c>
      <c r="F557" s="181" t="e">
        <f t="shared" si="24"/>
        <v>#DIV/0!</v>
      </c>
    </row>
    <row r="558" spans="1:6">
      <c r="A558" s="278" t="s">
        <v>74</v>
      </c>
      <c r="B558" s="401">
        <f>B5+B131+B139+B170+B197+B220+B247+B317+B358+B383+B397+B460+B476+B489+B497+B501+B503+B517+B525+B547+B548+B552+B554+B557</f>
        <v>261710</v>
      </c>
      <c r="C558" s="401">
        <f>C5+C131+C139+C170+C197+C220+C247+C317+C358+C383+C397+C460+C476+C489+C497+C501+C503+C517+C525+C547+C548+C552+C554+C557</f>
        <v>223012</v>
      </c>
      <c r="D558" s="271">
        <f t="shared" si="25"/>
        <v>117.35</v>
      </c>
      <c r="E558">
        <f t="shared" si="26"/>
        <v>38698</v>
      </c>
      <c r="F558" s="181">
        <f t="shared" si="24"/>
        <v>17.350000000000001</v>
      </c>
    </row>
  </sheetData>
  <autoFilter ref="A4:D4">
    <filterColumn colId="1"/>
  </autoFilter>
  <mergeCells count="1">
    <mergeCell ref="A2:D2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Footer>&amp;C第 &amp;P-1 页，共 &amp;N-1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J17"/>
  <sheetViews>
    <sheetView showZeros="0" workbookViewId="0">
      <pane xSplit="1" topLeftCell="B1" activePane="topRight" state="frozen"/>
      <selection activeCell="C4" sqref="C4:C5"/>
      <selection pane="topRight" activeCell="C5" sqref="C5"/>
    </sheetView>
  </sheetViews>
  <sheetFormatPr defaultColWidth="9" defaultRowHeight="14.25"/>
  <cols>
    <col min="1" max="1" width="29.75" style="166" customWidth="1"/>
    <col min="2" max="3" width="16.125" style="408" customWidth="1"/>
    <col min="4" max="4" width="16.125" style="176" customWidth="1"/>
    <col min="5" max="5" width="9" style="166"/>
    <col min="6" max="6" width="7.75" style="166" customWidth="1"/>
    <col min="7" max="10" width="9" style="166" hidden="1" customWidth="1"/>
    <col min="11" max="256" width="9" style="166"/>
    <col min="257" max="257" width="31.625" style="166" customWidth="1"/>
    <col min="258" max="260" width="19.25" style="166" customWidth="1"/>
    <col min="261" max="512" width="9" style="166"/>
    <col min="513" max="513" width="31.625" style="166" customWidth="1"/>
    <col min="514" max="516" width="19.25" style="166" customWidth="1"/>
    <col min="517" max="768" width="9" style="166"/>
    <col min="769" max="769" width="31.625" style="166" customWidth="1"/>
    <col min="770" max="772" width="19.25" style="166" customWidth="1"/>
    <col min="773" max="1024" width="9" style="166"/>
    <col min="1025" max="1025" width="31.625" style="166" customWidth="1"/>
    <col min="1026" max="1028" width="19.25" style="166" customWidth="1"/>
    <col min="1029" max="1280" width="9" style="166"/>
    <col min="1281" max="1281" width="31.625" style="166" customWidth="1"/>
    <col min="1282" max="1284" width="19.25" style="166" customWidth="1"/>
    <col min="1285" max="1536" width="9" style="166"/>
    <col min="1537" max="1537" width="31.625" style="166" customWidth="1"/>
    <col min="1538" max="1540" width="19.25" style="166" customWidth="1"/>
    <col min="1541" max="1792" width="9" style="166"/>
    <col min="1793" max="1793" width="31.625" style="166" customWidth="1"/>
    <col min="1794" max="1796" width="19.25" style="166" customWidth="1"/>
    <col min="1797" max="2048" width="9" style="166"/>
    <col min="2049" max="2049" width="31.625" style="166" customWidth="1"/>
    <col min="2050" max="2052" width="19.25" style="166" customWidth="1"/>
    <col min="2053" max="2304" width="9" style="166"/>
    <col min="2305" max="2305" width="31.625" style="166" customWidth="1"/>
    <col min="2306" max="2308" width="19.25" style="166" customWidth="1"/>
    <col min="2309" max="2560" width="9" style="166"/>
    <col min="2561" max="2561" width="31.625" style="166" customWidth="1"/>
    <col min="2562" max="2564" width="19.25" style="166" customWidth="1"/>
    <col min="2565" max="2816" width="9" style="166"/>
    <col min="2817" max="2817" width="31.625" style="166" customWidth="1"/>
    <col min="2818" max="2820" width="19.25" style="166" customWidth="1"/>
    <col min="2821" max="3072" width="9" style="166"/>
    <col min="3073" max="3073" width="31.625" style="166" customWidth="1"/>
    <col min="3074" max="3076" width="19.25" style="166" customWidth="1"/>
    <col min="3077" max="3328" width="9" style="166"/>
    <col min="3329" max="3329" width="31.625" style="166" customWidth="1"/>
    <col min="3330" max="3332" width="19.25" style="166" customWidth="1"/>
    <col min="3333" max="3584" width="9" style="166"/>
    <col min="3585" max="3585" width="31.625" style="166" customWidth="1"/>
    <col min="3586" max="3588" width="19.25" style="166" customWidth="1"/>
    <col min="3589" max="3840" width="9" style="166"/>
    <col min="3841" max="3841" width="31.625" style="166" customWidth="1"/>
    <col min="3842" max="3844" width="19.25" style="166" customWidth="1"/>
    <col min="3845" max="4096" width="9" style="166"/>
    <col min="4097" max="4097" width="31.625" style="166" customWidth="1"/>
    <col min="4098" max="4100" width="19.25" style="166" customWidth="1"/>
    <col min="4101" max="4352" width="9" style="166"/>
    <col min="4353" max="4353" width="31.625" style="166" customWidth="1"/>
    <col min="4354" max="4356" width="19.25" style="166" customWidth="1"/>
    <col min="4357" max="4608" width="9" style="166"/>
    <col min="4609" max="4609" width="31.625" style="166" customWidth="1"/>
    <col min="4610" max="4612" width="19.25" style="166" customWidth="1"/>
    <col min="4613" max="4864" width="9" style="166"/>
    <col min="4865" max="4865" width="31.625" style="166" customWidth="1"/>
    <col min="4866" max="4868" width="19.25" style="166" customWidth="1"/>
    <col min="4869" max="5120" width="9" style="166"/>
    <col min="5121" max="5121" width="31.625" style="166" customWidth="1"/>
    <col min="5122" max="5124" width="19.25" style="166" customWidth="1"/>
    <col min="5125" max="5376" width="9" style="166"/>
    <col min="5377" max="5377" width="31.625" style="166" customWidth="1"/>
    <col min="5378" max="5380" width="19.25" style="166" customWidth="1"/>
    <col min="5381" max="5632" width="9" style="166"/>
    <col min="5633" max="5633" width="31.625" style="166" customWidth="1"/>
    <col min="5634" max="5636" width="19.25" style="166" customWidth="1"/>
    <col min="5637" max="5888" width="9" style="166"/>
    <col min="5889" max="5889" width="31.625" style="166" customWidth="1"/>
    <col min="5890" max="5892" width="19.25" style="166" customWidth="1"/>
    <col min="5893" max="6144" width="9" style="166"/>
    <col min="6145" max="6145" width="31.625" style="166" customWidth="1"/>
    <col min="6146" max="6148" width="19.25" style="166" customWidth="1"/>
    <col min="6149" max="6400" width="9" style="166"/>
    <col min="6401" max="6401" width="31.625" style="166" customWidth="1"/>
    <col min="6402" max="6404" width="19.25" style="166" customWidth="1"/>
    <col min="6405" max="6656" width="9" style="166"/>
    <col min="6657" max="6657" width="31.625" style="166" customWidth="1"/>
    <col min="6658" max="6660" width="19.25" style="166" customWidth="1"/>
    <col min="6661" max="6912" width="9" style="166"/>
    <col min="6913" max="6913" width="31.625" style="166" customWidth="1"/>
    <col min="6914" max="6916" width="19.25" style="166" customWidth="1"/>
    <col min="6917" max="7168" width="9" style="166"/>
    <col min="7169" max="7169" width="31.625" style="166" customWidth="1"/>
    <col min="7170" max="7172" width="19.25" style="166" customWidth="1"/>
    <col min="7173" max="7424" width="9" style="166"/>
    <col min="7425" max="7425" width="31.625" style="166" customWidth="1"/>
    <col min="7426" max="7428" width="19.25" style="166" customWidth="1"/>
    <col min="7429" max="7680" width="9" style="166"/>
    <col min="7681" max="7681" width="31.625" style="166" customWidth="1"/>
    <col min="7682" max="7684" width="19.25" style="166" customWidth="1"/>
    <col min="7685" max="7936" width="9" style="166"/>
    <col min="7937" max="7937" width="31.625" style="166" customWidth="1"/>
    <col min="7938" max="7940" width="19.25" style="166" customWidth="1"/>
    <col min="7941" max="8192" width="9" style="166"/>
    <col min="8193" max="8193" width="31.625" style="166" customWidth="1"/>
    <col min="8194" max="8196" width="19.25" style="166" customWidth="1"/>
    <col min="8197" max="8448" width="9" style="166"/>
    <col min="8449" max="8449" width="31.625" style="166" customWidth="1"/>
    <col min="8450" max="8452" width="19.25" style="166" customWidth="1"/>
    <col min="8453" max="8704" width="9" style="166"/>
    <col min="8705" max="8705" width="31.625" style="166" customWidth="1"/>
    <col min="8706" max="8708" width="19.25" style="166" customWidth="1"/>
    <col min="8709" max="8960" width="9" style="166"/>
    <col min="8961" max="8961" width="31.625" style="166" customWidth="1"/>
    <col min="8962" max="8964" width="19.25" style="166" customWidth="1"/>
    <col min="8965" max="9216" width="9" style="166"/>
    <col min="9217" max="9217" width="31.625" style="166" customWidth="1"/>
    <col min="9218" max="9220" width="19.25" style="166" customWidth="1"/>
    <col min="9221" max="9472" width="9" style="166"/>
    <col min="9473" max="9473" width="31.625" style="166" customWidth="1"/>
    <col min="9474" max="9476" width="19.25" style="166" customWidth="1"/>
    <col min="9477" max="9728" width="9" style="166"/>
    <col min="9729" max="9729" width="31.625" style="166" customWidth="1"/>
    <col min="9730" max="9732" width="19.25" style="166" customWidth="1"/>
    <col min="9733" max="9984" width="9" style="166"/>
    <col min="9985" max="9985" width="31.625" style="166" customWidth="1"/>
    <col min="9986" max="9988" width="19.25" style="166" customWidth="1"/>
    <col min="9989" max="10240" width="9" style="166"/>
    <col min="10241" max="10241" width="31.625" style="166" customWidth="1"/>
    <col min="10242" max="10244" width="19.25" style="166" customWidth="1"/>
    <col min="10245" max="10496" width="9" style="166"/>
    <col min="10497" max="10497" width="31.625" style="166" customWidth="1"/>
    <col min="10498" max="10500" width="19.25" style="166" customWidth="1"/>
    <col min="10501" max="10752" width="9" style="166"/>
    <col min="10753" max="10753" width="31.625" style="166" customWidth="1"/>
    <col min="10754" max="10756" width="19.25" style="166" customWidth="1"/>
    <col min="10757" max="11008" width="9" style="166"/>
    <col min="11009" max="11009" width="31.625" style="166" customWidth="1"/>
    <col min="11010" max="11012" width="19.25" style="166" customWidth="1"/>
    <col min="11013" max="11264" width="9" style="166"/>
    <col min="11265" max="11265" width="31.625" style="166" customWidth="1"/>
    <col min="11266" max="11268" width="19.25" style="166" customWidth="1"/>
    <col min="11269" max="11520" width="9" style="166"/>
    <col min="11521" max="11521" width="31.625" style="166" customWidth="1"/>
    <col min="11522" max="11524" width="19.25" style="166" customWidth="1"/>
    <col min="11525" max="11776" width="9" style="166"/>
    <col min="11777" max="11777" width="31.625" style="166" customWidth="1"/>
    <col min="11778" max="11780" width="19.25" style="166" customWidth="1"/>
    <col min="11781" max="12032" width="9" style="166"/>
    <col min="12033" max="12033" width="31.625" style="166" customWidth="1"/>
    <col min="12034" max="12036" width="19.25" style="166" customWidth="1"/>
    <col min="12037" max="12288" width="9" style="166"/>
    <col min="12289" max="12289" width="31.625" style="166" customWidth="1"/>
    <col min="12290" max="12292" width="19.25" style="166" customWidth="1"/>
    <col min="12293" max="12544" width="9" style="166"/>
    <col min="12545" max="12545" width="31.625" style="166" customWidth="1"/>
    <col min="12546" max="12548" width="19.25" style="166" customWidth="1"/>
    <col min="12549" max="12800" width="9" style="166"/>
    <col min="12801" max="12801" width="31.625" style="166" customWidth="1"/>
    <col min="12802" max="12804" width="19.25" style="166" customWidth="1"/>
    <col min="12805" max="13056" width="9" style="166"/>
    <col min="13057" max="13057" width="31.625" style="166" customWidth="1"/>
    <col min="13058" max="13060" width="19.25" style="166" customWidth="1"/>
    <col min="13061" max="13312" width="9" style="166"/>
    <col min="13313" max="13313" width="31.625" style="166" customWidth="1"/>
    <col min="13314" max="13316" width="19.25" style="166" customWidth="1"/>
    <col min="13317" max="13568" width="9" style="166"/>
    <col min="13569" max="13569" width="31.625" style="166" customWidth="1"/>
    <col min="13570" max="13572" width="19.25" style="166" customWidth="1"/>
    <col min="13573" max="13824" width="9" style="166"/>
    <col min="13825" max="13825" width="31.625" style="166" customWidth="1"/>
    <col min="13826" max="13828" width="19.25" style="166" customWidth="1"/>
    <col min="13829" max="14080" width="9" style="166"/>
    <col min="14081" max="14081" width="31.625" style="166" customWidth="1"/>
    <col min="14082" max="14084" width="19.25" style="166" customWidth="1"/>
    <col min="14085" max="14336" width="9" style="166"/>
    <col min="14337" max="14337" width="31.625" style="166" customWidth="1"/>
    <col min="14338" max="14340" width="19.25" style="166" customWidth="1"/>
    <col min="14341" max="14592" width="9" style="166"/>
    <col min="14593" max="14593" width="31.625" style="166" customWidth="1"/>
    <col min="14594" max="14596" width="19.25" style="166" customWidth="1"/>
    <col min="14597" max="14848" width="9" style="166"/>
    <col min="14849" max="14849" width="31.625" style="166" customWidth="1"/>
    <col min="14850" max="14852" width="19.25" style="166" customWidth="1"/>
    <col min="14853" max="15104" width="9" style="166"/>
    <col min="15105" max="15105" width="31.625" style="166" customWidth="1"/>
    <col min="15106" max="15108" width="19.25" style="166" customWidth="1"/>
    <col min="15109" max="15360" width="9" style="166"/>
    <col min="15361" max="15361" width="31.625" style="166" customWidth="1"/>
    <col min="15362" max="15364" width="19.25" style="166" customWidth="1"/>
    <col min="15365" max="15616" width="9" style="166"/>
    <col min="15617" max="15617" width="31.625" style="166" customWidth="1"/>
    <col min="15618" max="15620" width="19.25" style="166" customWidth="1"/>
    <col min="15621" max="15872" width="9" style="166"/>
    <col min="15873" max="15873" width="31.625" style="166" customWidth="1"/>
    <col min="15874" max="15876" width="19.25" style="166" customWidth="1"/>
    <col min="15877" max="16128" width="9" style="166"/>
    <col min="16129" max="16129" width="31.625" style="166" customWidth="1"/>
    <col min="16130" max="16132" width="19.25" style="166" customWidth="1"/>
    <col min="16133" max="16384" width="9" style="166"/>
  </cols>
  <sheetData>
    <row r="2" spans="1:10" ht="39.75" customHeight="1">
      <c r="A2" s="456" t="s">
        <v>1057</v>
      </c>
      <c r="B2" s="456"/>
      <c r="C2" s="456"/>
      <c r="D2" s="457"/>
    </row>
    <row r="3" spans="1:10" ht="21" customHeight="1">
      <c r="A3" s="458"/>
      <c r="B3" s="458"/>
      <c r="C3" s="458"/>
      <c r="D3" s="177" t="s">
        <v>0</v>
      </c>
      <c r="G3" s="166" t="s">
        <v>839</v>
      </c>
      <c r="I3" s="166" t="s">
        <v>838</v>
      </c>
    </row>
    <row r="4" spans="1:10" ht="29.25" customHeight="1">
      <c r="A4" s="81" t="s">
        <v>1</v>
      </c>
      <c r="B4" s="82" t="s">
        <v>745</v>
      </c>
      <c r="C4" s="82" t="s">
        <v>1058</v>
      </c>
      <c r="D4" s="150" t="s">
        <v>4</v>
      </c>
      <c r="G4" s="166" t="s">
        <v>836</v>
      </c>
      <c r="H4" s="404" t="s">
        <v>837</v>
      </c>
      <c r="I4" s="404" t="s">
        <v>836</v>
      </c>
      <c r="J4" s="404" t="s">
        <v>837</v>
      </c>
    </row>
    <row r="5" spans="1:10" ht="21.75" customHeight="1">
      <c r="A5" s="81" t="s">
        <v>524</v>
      </c>
      <c r="B5" s="406">
        <f>SUM(B6:B17)</f>
        <v>327978</v>
      </c>
      <c r="C5" s="444">
        <f>SUM(C6:C17)</f>
        <v>261710</v>
      </c>
      <c r="D5" s="150">
        <f t="shared" ref="D5:D17" si="0">C5/B5*100</f>
        <v>79.790000000000006</v>
      </c>
      <c r="G5" s="166">
        <f>SUM(G6:G17)</f>
        <v>418204</v>
      </c>
      <c r="H5" s="166">
        <f>SUM(H6:H17)</f>
        <v>90226</v>
      </c>
      <c r="I5" s="166">
        <f>SUM(I6:I17)</f>
        <v>346723</v>
      </c>
      <c r="J5" s="166">
        <f>SUM(J6:J17)</f>
        <v>85013</v>
      </c>
    </row>
    <row r="6" spans="1:10" ht="21" customHeight="1">
      <c r="A6" s="178" t="s">
        <v>747</v>
      </c>
      <c r="B6" s="407">
        <f>G6-H6</f>
        <v>21332</v>
      </c>
      <c r="C6" s="407">
        <f>I6-J6</f>
        <v>20001</v>
      </c>
      <c r="D6" s="150">
        <f t="shared" si="0"/>
        <v>93.76</v>
      </c>
      <c r="G6" s="166">
        <v>29118</v>
      </c>
      <c r="H6" s="166">
        <v>7786</v>
      </c>
      <c r="I6" s="166">
        <v>27737</v>
      </c>
      <c r="J6" s="166">
        <v>7736</v>
      </c>
    </row>
    <row r="7" spans="1:10" ht="21" customHeight="1">
      <c r="A7" s="178" t="s">
        <v>748</v>
      </c>
      <c r="B7" s="407">
        <f t="shared" ref="B7:B17" si="1">G7-H7</f>
        <v>41206</v>
      </c>
      <c r="C7" s="407">
        <f t="shared" ref="C7:C17" si="2">I7-J7</f>
        <v>38625</v>
      </c>
      <c r="D7" s="150">
        <f t="shared" si="0"/>
        <v>93.74</v>
      </c>
      <c r="G7" s="166">
        <v>81768</v>
      </c>
      <c r="H7" s="166">
        <v>40562</v>
      </c>
      <c r="I7" s="166">
        <v>77307</v>
      </c>
      <c r="J7" s="166">
        <v>38682</v>
      </c>
    </row>
    <row r="8" spans="1:10" ht="21" customHeight="1">
      <c r="A8" s="178" t="s">
        <v>746</v>
      </c>
      <c r="B8" s="407">
        <f t="shared" si="1"/>
        <v>18170</v>
      </c>
      <c r="C8" s="407">
        <f t="shared" si="2"/>
        <v>13421</v>
      </c>
      <c r="D8" s="150">
        <f t="shared" si="0"/>
        <v>73.86</v>
      </c>
      <c r="G8" s="166">
        <v>31668</v>
      </c>
      <c r="H8" s="166">
        <v>13498</v>
      </c>
      <c r="I8" s="166">
        <v>24109</v>
      </c>
      <c r="J8" s="166">
        <v>10688</v>
      </c>
    </row>
    <row r="9" spans="1:10" ht="21" customHeight="1">
      <c r="A9" s="178" t="s">
        <v>749</v>
      </c>
      <c r="B9" s="407">
        <f t="shared" si="1"/>
        <v>910</v>
      </c>
      <c r="C9" s="407">
        <f t="shared" si="2"/>
        <v>905</v>
      </c>
      <c r="D9" s="150">
        <f t="shared" si="0"/>
        <v>99.45</v>
      </c>
      <c r="G9" s="166">
        <v>1570</v>
      </c>
      <c r="H9" s="166">
        <v>660</v>
      </c>
      <c r="I9" s="166">
        <v>1565</v>
      </c>
      <c r="J9" s="166">
        <v>660</v>
      </c>
    </row>
    <row r="10" spans="1:10" ht="21" customHeight="1">
      <c r="A10" s="178" t="s">
        <v>750</v>
      </c>
      <c r="B10" s="407">
        <f t="shared" si="1"/>
        <v>104449</v>
      </c>
      <c r="C10" s="407">
        <f t="shared" si="2"/>
        <v>102521</v>
      </c>
      <c r="D10" s="150">
        <f t="shared" si="0"/>
        <v>98.15</v>
      </c>
      <c r="G10" s="166">
        <v>114595</v>
      </c>
      <c r="H10" s="166">
        <v>10146</v>
      </c>
      <c r="I10" s="166">
        <v>112480</v>
      </c>
      <c r="J10" s="166">
        <v>9959</v>
      </c>
    </row>
    <row r="11" spans="1:10" ht="21" customHeight="1">
      <c r="A11" s="178" t="s">
        <v>751</v>
      </c>
      <c r="B11" s="407">
        <f t="shared" si="1"/>
        <v>10388</v>
      </c>
      <c r="C11" s="407">
        <f t="shared" si="2"/>
        <v>8997</v>
      </c>
      <c r="D11" s="150">
        <f t="shared" si="0"/>
        <v>86.61</v>
      </c>
      <c r="G11" s="166">
        <v>10597</v>
      </c>
      <c r="H11" s="166">
        <v>209</v>
      </c>
      <c r="I11" s="166">
        <v>9180</v>
      </c>
      <c r="J11" s="166">
        <v>183</v>
      </c>
    </row>
    <row r="12" spans="1:10" ht="21" customHeight="1">
      <c r="A12" s="178" t="s">
        <v>752</v>
      </c>
      <c r="B12" s="407">
        <f t="shared" si="1"/>
        <v>23764</v>
      </c>
      <c r="C12" s="407">
        <f t="shared" si="2"/>
        <v>22803</v>
      </c>
      <c r="D12" s="150">
        <f t="shared" si="0"/>
        <v>95.96</v>
      </c>
      <c r="G12" s="166">
        <v>35009</v>
      </c>
      <c r="H12" s="166">
        <v>11245</v>
      </c>
      <c r="I12" s="166">
        <v>33955</v>
      </c>
      <c r="J12" s="166">
        <v>11152</v>
      </c>
    </row>
    <row r="13" spans="1:10" ht="21" customHeight="1">
      <c r="A13" s="178" t="s">
        <v>753</v>
      </c>
      <c r="B13" s="407">
        <f t="shared" si="1"/>
        <v>0</v>
      </c>
      <c r="C13" s="407">
        <f t="shared" si="2"/>
        <v>0</v>
      </c>
      <c r="D13" s="150"/>
      <c r="G13" s="166">
        <v>0</v>
      </c>
      <c r="H13" s="166">
        <v>0</v>
      </c>
      <c r="J13" s="166">
        <v>0</v>
      </c>
    </row>
    <row r="14" spans="1:10" ht="21" customHeight="1">
      <c r="A14" s="178" t="s">
        <v>754</v>
      </c>
      <c r="B14" s="407">
        <f t="shared" si="1"/>
        <v>22010</v>
      </c>
      <c r="C14" s="407">
        <f t="shared" si="2"/>
        <v>20861</v>
      </c>
      <c r="D14" s="150">
        <f t="shared" si="0"/>
        <v>94.78</v>
      </c>
      <c r="G14" s="166">
        <v>24674</v>
      </c>
      <c r="H14" s="166">
        <v>2664</v>
      </c>
      <c r="I14" s="166">
        <v>23403</v>
      </c>
      <c r="J14" s="166">
        <v>2542</v>
      </c>
    </row>
    <row r="15" spans="1:10" ht="21" customHeight="1">
      <c r="A15" s="178" t="s">
        <v>755</v>
      </c>
      <c r="B15" s="407">
        <f t="shared" si="1"/>
        <v>24934</v>
      </c>
      <c r="C15" s="407">
        <f t="shared" si="2"/>
        <v>24934</v>
      </c>
      <c r="D15" s="150">
        <f t="shared" si="0"/>
        <v>100</v>
      </c>
      <c r="G15" s="166">
        <v>25179</v>
      </c>
      <c r="H15" s="166">
        <v>245</v>
      </c>
      <c r="I15" s="166">
        <v>25179</v>
      </c>
      <c r="J15" s="166">
        <v>245</v>
      </c>
    </row>
    <row r="16" spans="1:10" ht="21" customHeight="1">
      <c r="A16" s="178" t="s">
        <v>756</v>
      </c>
      <c r="B16" s="407">
        <f t="shared" si="1"/>
        <v>2477</v>
      </c>
      <c r="C16" s="407">
        <f t="shared" si="2"/>
        <v>2477</v>
      </c>
      <c r="D16" s="150">
        <f t="shared" si="0"/>
        <v>100</v>
      </c>
      <c r="G16" s="166">
        <v>2477</v>
      </c>
      <c r="I16" s="166">
        <v>2477</v>
      </c>
    </row>
    <row r="17" spans="1:10" ht="21" customHeight="1">
      <c r="A17" s="178" t="s">
        <v>757</v>
      </c>
      <c r="B17" s="407">
        <f t="shared" si="1"/>
        <v>58338</v>
      </c>
      <c r="C17" s="407">
        <f t="shared" si="2"/>
        <v>6165</v>
      </c>
      <c r="D17" s="150">
        <f t="shared" si="0"/>
        <v>10.57</v>
      </c>
      <c r="G17" s="166">
        <v>61549</v>
      </c>
      <c r="H17" s="166">
        <v>3211</v>
      </c>
      <c r="I17" s="166">
        <v>9331</v>
      </c>
      <c r="J17" s="166">
        <v>3166</v>
      </c>
    </row>
  </sheetData>
  <mergeCells count="2">
    <mergeCell ref="A2:D2"/>
    <mergeCell ref="A3:C3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36" orientation="portrait" r:id="rId1"/>
  <headerFooter>
    <oddFooter>&amp;C第 &amp;P-1 页，共 &amp;N-1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I60"/>
  <sheetViews>
    <sheetView showZeros="0" workbookViewId="0">
      <pane xSplit="1" topLeftCell="B1" activePane="topRight" state="frozen"/>
      <selection activeCell="C4" sqref="C4:C5"/>
      <selection pane="topRight" activeCell="B5" sqref="B5:C5"/>
    </sheetView>
  </sheetViews>
  <sheetFormatPr defaultColWidth="9" defaultRowHeight="18.95" customHeight="1"/>
  <cols>
    <col min="1" max="1" width="31.75" style="166" customWidth="1"/>
    <col min="2" max="3" width="15.25" style="166" customWidth="1"/>
    <col min="4" max="4" width="14.875" style="166" customWidth="1"/>
    <col min="5" max="5" width="4.375" style="166" customWidth="1"/>
    <col min="6" max="9" width="9" style="166" hidden="1" customWidth="1"/>
    <col min="10" max="255" width="9" style="166"/>
    <col min="256" max="256" width="30.125" style="166" customWidth="1"/>
    <col min="257" max="259" width="21.125" style="166" customWidth="1"/>
    <col min="260" max="511" width="9" style="166"/>
    <col min="512" max="512" width="30.125" style="166" customWidth="1"/>
    <col min="513" max="515" width="21.125" style="166" customWidth="1"/>
    <col min="516" max="767" width="9" style="166"/>
    <col min="768" max="768" width="30.125" style="166" customWidth="1"/>
    <col min="769" max="771" width="21.125" style="166" customWidth="1"/>
    <col min="772" max="1023" width="9" style="166"/>
    <col min="1024" max="1024" width="30.125" style="166" customWidth="1"/>
    <col min="1025" max="1027" width="21.125" style="166" customWidth="1"/>
    <col min="1028" max="1279" width="9" style="166"/>
    <col min="1280" max="1280" width="30.125" style="166" customWidth="1"/>
    <col min="1281" max="1283" width="21.125" style="166" customWidth="1"/>
    <col min="1284" max="1535" width="9" style="166"/>
    <col min="1536" max="1536" width="30.125" style="166" customWidth="1"/>
    <col min="1537" max="1539" width="21.125" style="166" customWidth="1"/>
    <col min="1540" max="1791" width="9" style="166"/>
    <col min="1792" max="1792" width="30.125" style="166" customWidth="1"/>
    <col min="1793" max="1795" width="21.125" style="166" customWidth="1"/>
    <col min="1796" max="2047" width="9" style="166"/>
    <col min="2048" max="2048" width="30.125" style="166" customWidth="1"/>
    <col min="2049" max="2051" width="21.125" style="166" customWidth="1"/>
    <col min="2052" max="2303" width="9" style="166"/>
    <col min="2304" max="2304" width="30.125" style="166" customWidth="1"/>
    <col min="2305" max="2307" width="21.125" style="166" customWidth="1"/>
    <col min="2308" max="2559" width="9" style="166"/>
    <col min="2560" max="2560" width="30.125" style="166" customWidth="1"/>
    <col min="2561" max="2563" width="21.125" style="166" customWidth="1"/>
    <col min="2564" max="2815" width="9" style="166"/>
    <col min="2816" max="2816" width="30.125" style="166" customWidth="1"/>
    <col min="2817" max="2819" width="21.125" style="166" customWidth="1"/>
    <col min="2820" max="3071" width="9" style="166"/>
    <col min="3072" max="3072" width="30.125" style="166" customWidth="1"/>
    <col min="3073" max="3075" width="21.125" style="166" customWidth="1"/>
    <col min="3076" max="3327" width="9" style="166"/>
    <col min="3328" max="3328" width="30.125" style="166" customWidth="1"/>
    <col min="3329" max="3331" width="21.125" style="166" customWidth="1"/>
    <col min="3332" max="3583" width="9" style="166"/>
    <col min="3584" max="3584" width="30.125" style="166" customWidth="1"/>
    <col min="3585" max="3587" width="21.125" style="166" customWidth="1"/>
    <col min="3588" max="3839" width="9" style="166"/>
    <col min="3840" max="3840" width="30.125" style="166" customWidth="1"/>
    <col min="3841" max="3843" width="21.125" style="166" customWidth="1"/>
    <col min="3844" max="4095" width="9" style="166"/>
    <col min="4096" max="4096" width="30.125" style="166" customWidth="1"/>
    <col min="4097" max="4099" width="21.125" style="166" customWidth="1"/>
    <col min="4100" max="4351" width="9" style="166"/>
    <col min="4352" max="4352" width="30.125" style="166" customWidth="1"/>
    <col min="4353" max="4355" width="21.125" style="166" customWidth="1"/>
    <col min="4356" max="4607" width="9" style="166"/>
    <col min="4608" max="4608" width="30.125" style="166" customWidth="1"/>
    <col min="4609" max="4611" width="21.125" style="166" customWidth="1"/>
    <col min="4612" max="4863" width="9" style="166"/>
    <col min="4864" max="4864" width="30.125" style="166" customWidth="1"/>
    <col min="4865" max="4867" width="21.125" style="166" customWidth="1"/>
    <col min="4868" max="5119" width="9" style="166"/>
    <col min="5120" max="5120" width="30.125" style="166" customWidth="1"/>
    <col min="5121" max="5123" width="21.125" style="166" customWidth="1"/>
    <col min="5124" max="5375" width="9" style="166"/>
    <col min="5376" max="5376" width="30.125" style="166" customWidth="1"/>
    <col min="5377" max="5379" width="21.125" style="166" customWidth="1"/>
    <col min="5380" max="5631" width="9" style="166"/>
    <col min="5632" max="5632" width="30.125" style="166" customWidth="1"/>
    <col min="5633" max="5635" width="21.125" style="166" customWidth="1"/>
    <col min="5636" max="5887" width="9" style="166"/>
    <col min="5888" max="5888" width="30.125" style="166" customWidth="1"/>
    <col min="5889" max="5891" width="21.125" style="166" customWidth="1"/>
    <col min="5892" max="6143" width="9" style="166"/>
    <col min="6144" max="6144" width="30.125" style="166" customWidth="1"/>
    <col min="6145" max="6147" width="21.125" style="166" customWidth="1"/>
    <col min="6148" max="6399" width="9" style="166"/>
    <col min="6400" max="6400" width="30.125" style="166" customWidth="1"/>
    <col min="6401" max="6403" width="21.125" style="166" customWidth="1"/>
    <col min="6404" max="6655" width="9" style="166"/>
    <col min="6656" max="6656" width="30.125" style="166" customWidth="1"/>
    <col min="6657" max="6659" width="21.125" style="166" customWidth="1"/>
    <col min="6660" max="6911" width="9" style="166"/>
    <col min="6912" max="6912" width="30.125" style="166" customWidth="1"/>
    <col min="6913" max="6915" width="21.125" style="166" customWidth="1"/>
    <col min="6916" max="7167" width="9" style="166"/>
    <col min="7168" max="7168" width="30.125" style="166" customWidth="1"/>
    <col min="7169" max="7171" width="21.125" style="166" customWidth="1"/>
    <col min="7172" max="7423" width="9" style="166"/>
    <col min="7424" max="7424" width="30.125" style="166" customWidth="1"/>
    <col min="7425" max="7427" width="21.125" style="166" customWidth="1"/>
    <col min="7428" max="7679" width="9" style="166"/>
    <col min="7680" max="7680" width="30.125" style="166" customWidth="1"/>
    <col min="7681" max="7683" width="21.125" style="166" customWidth="1"/>
    <col min="7684" max="7935" width="9" style="166"/>
    <col min="7936" max="7936" width="30.125" style="166" customWidth="1"/>
    <col min="7937" max="7939" width="21.125" style="166" customWidth="1"/>
    <col min="7940" max="8191" width="9" style="166"/>
    <col min="8192" max="8192" width="30.125" style="166" customWidth="1"/>
    <col min="8193" max="8195" width="21.125" style="166" customWidth="1"/>
    <col min="8196" max="8447" width="9" style="166"/>
    <col min="8448" max="8448" width="30.125" style="166" customWidth="1"/>
    <col min="8449" max="8451" width="21.125" style="166" customWidth="1"/>
    <col min="8452" max="8703" width="9" style="166"/>
    <col min="8704" max="8704" width="30.125" style="166" customWidth="1"/>
    <col min="8705" max="8707" width="21.125" style="166" customWidth="1"/>
    <col min="8708" max="8959" width="9" style="166"/>
    <col min="8960" max="8960" width="30.125" style="166" customWidth="1"/>
    <col min="8961" max="8963" width="21.125" style="166" customWidth="1"/>
    <col min="8964" max="9215" width="9" style="166"/>
    <col min="9216" max="9216" width="30.125" style="166" customWidth="1"/>
    <col min="9217" max="9219" width="21.125" style="166" customWidth="1"/>
    <col min="9220" max="9471" width="9" style="166"/>
    <col min="9472" max="9472" width="30.125" style="166" customWidth="1"/>
    <col min="9473" max="9475" width="21.125" style="166" customWidth="1"/>
    <col min="9476" max="9727" width="9" style="166"/>
    <col min="9728" max="9728" width="30.125" style="166" customWidth="1"/>
    <col min="9729" max="9731" width="21.125" style="166" customWidth="1"/>
    <col min="9732" max="9983" width="9" style="166"/>
    <col min="9984" max="9984" width="30.125" style="166" customWidth="1"/>
    <col min="9985" max="9987" width="21.125" style="166" customWidth="1"/>
    <col min="9988" max="10239" width="9" style="166"/>
    <col min="10240" max="10240" width="30.125" style="166" customWidth="1"/>
    <col min="10241" max="10243" width="21.125" style="166" customWidth="1"/>
    <col min="10244" max="10495" width="9" style="166"/>
    <col min="10496" max="10496" width="30.125" style="166" customWidth="1"/>
    <col min="10497" max="10499" width="21.125" style="166" customWidth="1"/>
    <col min="10500" max="10751" width="9" style="166"/>
    <col min="10752" max="10752" width="30.125" style="166" customWidth="1"/>
    <col min="10753" max="10755" width="21.125" style="166" customWidth="1"/>
    <col min="10756" max="11007" width="9" style="166"/>
    <col min="11008" max="11008" width="30.125" style="166" customWidth="1"/>
    <col min="11009" max="11011" width="21.125" style="166" customWidth="1"/>
    <col min="11012" max="11263" width="9" style="166"/>
    <col min="11264" max="11264" width="30.125" style="166" customWidth="1"/>
    <col min="11265" max="11267" width="21.125" style="166" customWidth="1"/>
    <col min="11268" max="11519" width="9" style="166"/>
    <col min="11520" max="11520" width="30.125" style="166" customWidth="1"/>
    <col min="11521" max="11523" width="21.125" style="166" customWidth="1"/>
    <col min="11524" max="11775" width="9" style="166"/>
    <col min="11776" max="11776" width="30.125" style="166" customWidth="1"/>
    <col min="11777" max="11779" width="21.125" style="166" customWidth="1"/>
    <col min="11780" max="12031" width="9" style="166"/>
    <col min="12032" max="12032" width="30.125" style="166" customWidth="1"/>
    <col min="12033" max="12035" width="21.125" style="166" customWidth="1"/>
    <col min="12036" max="12287" width="9" style="166"/>
    <col min="12288" max="12288" width="30.125" style="166" customWidth="1"/>
    <col min="12289" max="12291" width="21.125" style="166" customWidth="1"/>
    <col min="12292" max="12543" width="9" style="166"/>
    <col min="12544" max="12544" width="30.125" style="166" customWidth="1"/>
    <col min="12545" max="12547" width="21.125" style="166" customWidth="1"/>
    <col min="12548" max="12799" width="9" style="166"/>
    <col min="12800" max="12800" width="30.125" style="166" customWidth="1"/>
    <col min="12801" max="12803" width="21.125" style="166" customWidth="1"/>
    <col min="12804" max="13055" width="9" style="166"/>
    <col min="13056" max="13056" width="30.125" style="166" customWidth="1"/>
    <col min="13057" max="13059" width="21.125" style="166" customWidth="1"/>
    <col min="13060" max="13311" width="9" style="166"/>
    <col min="13312" max="13312" width="30.125" style="166" customWidth="1"/>
    <col min="13313" max="13315" width="21.125" style="166" customWidth="1"/>
    <col min="13316" max="13567" width="9" style="166"/>
    <col min="13568" max="13568" width="30.125" style="166" customWidth="1"/>
    <col min="13569" max="13571" width="21.125" style="166" customWidth="1"/>
    <col min="13572" max="13823" width="9" style="166"/>
    <col min="13824" max="13824" width="30.125" style="166" customWidth="1"/>
    <col min="13825" max="13827" width="21.125" style="166" customWidth="1"/>
    <col min="13828" max="14079" width="9" style="166"/>
    <col min="14080" max="14080" width="30.125" style="166" customWidth="1"/>
    <col min="14081" max="14083" width="21.125" style="166" customWidth="1"/>
    <col min="14084" max="14335" width="9" style="166"/>
    <col min="14336" max="14336" width="30.125" style="166" customWidth="1"/>
    <col min="14337" max="14339" width="21.125" style="166" customWidth="1"/>
    <col min="14340" max="14591" width="9" style="166"/>
    <col min="14592" max="14592" width="30.125" style="166" customWidth="1"/>
    <col min="14593" max="14595" width="21.125" style="166" customWidth="1"/>
    <col min="14596" max="14847" width="9" style="166"/>
    <col min="14848" max="14848" width="30.125" style="166" customWidth="1"/>
    <col min="14849" max="14851" width="21.125" style="166" customWidth="1"/>
    <col min="14852" max="15103" width="9" style="166"/>
    <col min="15104" max="15104" width="30.125" style="166" customWidth="1"/>
    <col min="15105" max="15107" width="21.125" style="166" customWidth="1"/>
    <col min="15108" max="15359" width="9" style="166"/>
    <col min="15360" max="15360" width="30.125" style="166" customWidth="1"/>
    <col min="15361" max="15363" width="21.125" style="166" customWidth="1"/>
    <col min="15364" max="15615" width="9" style="166"/>
    <col min="15616" max="15616" width="30.125" style="166" customWidth="1"/>
    <col min="15617" max="15619" width="21.125" style="166" customWidth="1"/>
    <col min="15620" max="15871" width="9" style="166"/>
    <col min="15872" max="15872" width="30.125" style="166" customWidth="1"/>
    <col min="15873" max="15875" width="21.125" style="166" customWidth="1"/>
    <col min="15876" max="16127" width="9" style="166"/>
    <col min="16128" max="16128" width="30.125" style="166" customWidth="1"/>
    <col min="16129" max="16131" width="21.125" style="166" customWidth="1"/>
    <col min="16132" max="16384" width="9" style="166"/>
  </cols>
  <sheetData>
    <row r="2" spans="1:9" ht="18.95" customHeight="1">
      <c r="A2" s="459" t="s">
        <v>1060</v>
      </c>
      <c r="B2" s="459"/>
      <c r="C2" s="459"/>
      <c r="D2" s="459"/>
    </row>
    <row r="3" spans="1:9" ht="18.95" customHeight="1">
      <c r="A3" s="458"/>
      <c r="B3" s="458"/>
      <c r="C3" s="167"/>
      <c r="D3" s="168" t="s">
        <v>0</v>
      </c>
      <c r="F3" s="166" t="s">
        <v>839</v>
      </c>
      <c r="H3" s="166" t="s">
        <v>838</v>
      </c>
    </row>
    <row r="4" spans="1:9" ht="33" customHeight="1">
      <c r="A4" s="169" t="s">
        <v>525</v>
      </c>
      <c r="B4" s="170" t="s">
        <v>745</v>
      </c>
      <c r="C4" s="171" t="s">
        <v>1058</v>
      </c>
      <c r="D4" s="171" t="s">
        <v>4</v>
      </c>
      <c r="F4" s="166" t="s">
        <v>836</v>
      </c>
      <c r="G4" s="166" t="s">
        <v>837</v>
      </c>
      <c r="H4" s="166" t="s">
        <v>836</v>
      </c>
      <c r="I4" s="166" t="s">
        <v>837</v>
      </c>
    </row>
    <row r="5" spans="1:9" ht="18.95" customHeight="1">
      <c r="A5" s="169" t="s">
        <v>524</v>
      </c>
      <c r="B5" s="409">
        <f>B6+B11+B22+B29+B32+B36+B39+B43+B49+B51+B53</f>
        <v>119300</v>
      </c>
      <c r="C5" s="409">
        <f>C6+C11+C22+C29+C32+C36+C39+C43+C49+C51+C53</f>
        <v>111601</v>
      </c>
      <c r="D5" s="173">
        <f>C5/B5*100</f>
        <v>93.5</v>
      </c>
      <c r="F5" s="405">
        <f>F6+F11+F22+F29+F32+F36+F39+F43+F49+F51+F53</f>
        <v>148848</v>
      </c>
      <c r="G5" s="405">
        <f>G6+G11+G22+G29+G32+G36+G39+G43+G49+G51+G53</f>
        <v>29548</v>
      </c>
      <c r="H5" s="405">
        <f>H6+H11+H22+H29+H32+H36+H39+H43+H49+H51+H53</f>
        <v>138217</v>
      </c>
      <c r="I5" s="405">
        <f>I6+I11+I22+I29+I32+I36+I39+I43+I49+I51+I53</f>
        <v>26616</v>
      </c>
    </row>
    <row r="6" spans="1:9" ht="18.95" customHeight="1">
      <c r="A6" s="225" t="s">
        <v>758</v>
      </c>
      <c r="B6" s="172">
        <f>F6-G6</f>
        <v>19111</v>
      </c>
      <c r="C6" s="172">
        <f>H6-I6</f>
        <v>18637</v>
      </c>
      <c r="D6" s="173">
        <f t="shared" ref="D6:D55" si="0">C6/B6*100</f>
        <v>97.5</v>
      </c>
      <c r="F6" s="237">
        <f>SUM(F7:F10)</f>
        <v>24793</v>
      </c>
      <c r="G6" s="237">
        <f>SUM(G7:G10)</f>
        <v>5682</v>
      </c>
      <c r="H6" s="237">
        <f>SUM(H7:H10)</f>
        <v>24285</v>
      </c>
      <c r="I6" s="237">
        <f>SUM(I7:I10)</f>
        <v>5648</v>
      </c>
    </row>
    <row r="7" spans="1:9" ht="18.95" customHeight="1">
      <c r="A7" s="123" t="s">
        <v>759</v>
      </c>
      <c r="B7" s="172">
        <f t="shared" ref="B7:B56" si="1">F7-G7</f>
        <v>9657</v>
      </c>
      <c r="C7" s="172">
        <f t="shared" ref="C7:C56" si="2">H7-I7</f>
        <v>9386</v>
      </c>
      <c r="D7" s="173">
        <f t="shared" si="0"/>
        <v>97.2</v>
      </c>
      <c r="F7" s="166">
        <v>12596</v>
      </c>
      <c r="G7" s="380">
        <v>2939</v>
      </c>
      <c r="H7" s="166">
        <v>12294</v>
      </c>
      <c r="I7" s="166">
        <v>2908</v>
      </c>
    </row>
    <row r="8" spans="1:9" ht="18.95" customHeight="1">
      <c r="A8" s="123" t="s">
        <v>760</v>
      </c>
      <c r="B8" s="172">
        <f t="shared" si="1"/>
        <v>2952</v>
      </c>
      <c r="C8" s="172">
        <f t="shared" si="2"/>
        <v>2860</v>
      </c>
      <c r="D8" s="173">
        <f t="shared" si="0"/>
        <v>96.9</v>
      </c>
      <c r="F8" s="166">
        <v>3905</v>
      </c>
      <c r="G8" s="380">
        <v>953</v>
      </c>
      <c r="H8" s="166">
        <v>3812</v>
      </c>
      <c r="I8" s="166">
        <v>952</v>
      </c>
    </row>
    <row r="9" spans="1:9" ht="18.95" customHeight="1">
      <c r="A9" s="123" t="s">
        <v>761</v>
      </c>
      <c r="B9" s="172">
        <f t="shared" si="1"/>
        <v>2660</v>
      </c>
      <c r="C9" s="172">
        <f t="shared" si="2"/>
        <v>2551</v>
      </c>
      <c r="D9" s="173">
        <f t="shared" si="0"/>
        <v>95.9</v>
      </c>
      <c r="F9" s="166">
        <v>2983</v>
      </c>
      <c r="G9" s="380">
        <v>323</v>
      </c>
      <c r="H9" s="166">
        <v>2874</v>
      </c>
      <c r="I9" s="166">
        <v>323</v>
      </c>
    </row>
    <row r="10" spans="1:9" ht="18.95" customHeight="1">
      <c r="A10" s="174" t="s">
        <v>526</v>
      </c>
      <c r="B10" s="172">
        <f t="shared" si="1"/>
        <v>3842</v>
      </c>
      <c r="C10" s="172">
        <f t="shared" si="2"/>
        <v>3840</v>
      </c>
      <c r="D10" s="173">
        <f t="shared" si="0"/>
        <v>99.9</v>
      </c>
      <c r="F10" s="166">
        <v>5309</v>
      </c>
      <c r="G10" s="380">
        <v>1467</v>
      </c>
      <c r="H10" s="166">
        <v>5305</v>
      </c>
      <c r="I10" s="166">
        <v>1465</v>
      </c>
    </row>
    <row r="11" spans="1:9" ht="18.95" customHeight="1">
      <c r="A11" s="225" t="s">
        <v>762</v>
      </c>
      <c r="B11" s="172">
        <f t="shared" si="1"/>
        <v>14088</v>
      </c>
      <c r="C11" s="172">
        <f t="shared" si="2"/>
        <v>14114</v>
      </c>
      <c r="D11" s="173">
        <f t="shared" si="0"/>
        <v>100.2</v>
      </c>
      <c r="F11" s="237">
        <f>SUM(F12:F21)</f>
        <v>23537</v>
      </c>
      <c r="G11" s="237">
        <f>SUM(G12:G21)</f>
        <v>9449</v>
      </c>
      <c r="H11" s="237">
        <f>SUM(H12:H21)</f>
        <v>23058</v>
      </c>
      <c r="I11" s="237">
        <f>SUM(I12:I21)</f>
        <v>8944</v>
      </c>
    </row>
    <row r="12" spans="1:9" ht="18.95" customHeight="1">
      <c r="A12" s="123" t="s">
        <v>763</v>
      </c>
      <c r="B12" s="172">
        <f t="shared" si="1"/>
        <v>3017</v>
      </c>
      <c r="C12" s="172">
        <f t="shared" si="2"/>
        <v>3047</v>
      </c>
      <c r="D12" s="173">
        <f t="shared" si="0"/>
        <v>101</v>
      </c>
      <c r="F12" s="166">
        <v>4043</v>
      </c>
      <c r="G12" s="166">
        <v>1026</v>
      </c>
      <c r="H12" s="166">
        <v>4043</v>
      </c>
      <c r="I12" s="166">
        <v>996</v>
      </c>
    </row>
    <row r="13" spans="1:9" ht="18.95" customHeight="1">
      <c r="A13" s="123" t="s">
        <v>764</v>
      </c>
      <c r="B13" s="172">
        <f t="shared" si="1"/>
        <v>14</v>
      </c>
      <c r="C13" s="172">
        <f t="shared" si="2"/>
        <v>14</v>
      </c>
      <c r="D13" s="173">
        <f t="shared" si="0"/>
        <v>100</v>
      </c>
      <c r="F13" s="166">
        <v>39</v>
      </c>
      <c r="G13" s="166">
        <v>25</v>
      </c>
      <c r="H13" s="166">
        <v>39</v>
      </c>
      <c r="I13" s="166">
        <v>25</v>
      </c>
    </row>
    <row r="14" spans="1:9" ht="18.95" customHeight="1">
      <c r="A14" s="123" t="s">
        <v>527</v>
      </c>
      <c r="B14" s="172">
        <f t="shared" si="1"/>
        <v>37</v>
      </c>
      <c r="C14" s="172">
        <f t="shared" si="2"/>
        <v>37</v>
      </c>
      <c r="D14" s="173">
        <f t="shared" si="0"/>
        <v>100</v>
      </c>
      <c r="F14" s="166">
        <v>41</v>
      </c>
      <c r="G14" s="166">
        <v>4</v>
      </c>
      <c r="H14" s="166">
        <v>41</v>
      </c>
      <c r="I14" s="166">
        <v>4</v>
      </c>
    </row>
    <row r="15" spans="1:9" ht="18.95" customHeight="1">
      <c r="A15" s="123" t="s">
        <v>765</v>
      </c>
      <c r="B15" s="172">
        <f t="shared" si="1"/>
        <v>43</v>
      </c>
      <c r="C15" s="172">
        <f t="shared" si="2"/>
        <v>43</v>
      </c>
      <c r="D15" s="173">
        <f t="shared" si="0"/>
        <v>100</v>
      </c>
      <c r="F15" s="166">
        <v>83</v>
      </c>
      <c r="G15" s="166">
        <v>40</v>
      </c>
      <c r="H15" s="166">
        <v>83</v>
      </c>
      <c r="I15" s="166">
        <v>40</v>
      </c>
    </row>
    <row r="16" spans="1:9" ht="18.95" customHeight="1">
      <c r="A16" s="123" t="s">
        <v>528</v>
      </c>
      <c r="B16" s="172">
        <f t="shared" si="1"/>
        <v>7499</v>
      </c>
      <c r="C16" s="172">
        <f t="shared" si="2"/>
        <v>7700</v>
      </c>
      <c r="D16" s="173">
        <f t="shared" si="0"/>
        <v>102.7</v>
      </c>
      <c r="F16" s="166">
        <v>12374</v>
      </c>
      <c r="G16" s="166">
        <v>4875</v>
      </c>
      <c r="H16" s="238">
        <v>12374</v>
      </c>
      <c r="I16" s="166">
        <v>4674</v>
      </c>
    </row>
    <row r="17" spans="1:9" ht="18.95" customHeight="1">
      <c r="A17" s="123" t="s">
        <v>766</v>
      </c>
      <c r="B17" s="172">
        <f t="shared" si="1"/>
        <v>3</v>
      </c>
      <c r="C17" s="172">
        <f t="shared" si="2"/>
        <v>2</v>
      </c>
      <c r="D17" s="173">
        <f t="shared" si="0"/>
        <v>66.7</v>
      </c>
      <c r="F17" s="166">
        <v>7</v>
      </c>
      <c r="G17" s="166">
        <v>4</v>
      </c>
      <c r="H17" s="166">
        <v>7</v>
      </c>
      <c r="I17" s="166">
        <v>5</v>
      </c>
    </row>
    <row r="18" spans="1:9" ht="18.95" customHeight="1">
      <c r="A18" s="123" t="s">
        <v>767</v>
      </c>
      <c r="B18" s="172">
        <f t="shared" si="1"/>
        <v>1</v>
      </c>
      <c r="C18" s="172">
        <f t="shared" si="2"/>
        <v>1</v>
      </c>
      <c r="D18" s="173">
        <f t="shared" si="0"/>
        <v>100</v>
      </c>
      <c r="F18" s="166">
        <v>1</v>
      </c>
      <c r="G18" s="166">
        <v>0</v>
      </c>
      <c r="H18" s="166">
        <v>1</v>
      </c>
      <c r="I18" s="166">
        <v>0</v>
      </c>
    </row>
    <row r="19" spans="1:9" ht="18.95" customHeight="1">
      <c r="A19" s="123" t="s">
        <v>529</v>
      </c>
      <c r="B19" s="172">
        <f t="shared" si="1"/>
        <v>61</v>
      </c>
      <c r="C19" s="172">
        <f t="shared" si="2"/>
        <v>61</v>
      </c>
      <c r="D19" s="173">
        <f t="shared" si="0"/>
        <v>100</v>
      </c>
      <c r="F19" s="166">
        <v>101</v>
      </c>
      <c r="G19" s="166">
        <v>40</v>
      </c>
      <c r="H19" s="166">
        <v>101</v>
      </c>
      <c r="I19" s="166">
        <v>40</v>
      </c>
    </row>
    <row r="20" spans="1:9" ht="18.95" customHeight="1">
      <c r="A20" s="123" t="s">
        <v>768</v>
      </c>
      <c r="B20" s="172">
        <f t="shared" si="1"/>
        <v>124</v>
      </c>
      <c r="C20" s="172">
        <f t="shared" si="2"/>
        <v>124</v>
      </c>
      <c r="D20" s="173">
        <f t="shared" si="0"/>
        <v>100</v>
      </c>
      <c r="F20" s="166">
        <v>154</v>
      </c>
      <c r="G20" s="166">
        <v>30</v>
      </c>
      <c r="H20" s="166">
        <v>154</v>
      </c>
      <c r="I20" s="166">
        <v>30</v>
      </c>
    </row>
    <row r="21" spans="1:9" ht="18.95" customHeight="1">
      <c r="A21" s="123" t="s">
        <v>530</v>
      </c>
      <c r="B21" s="172">
        <f t="shared" si="1"/>
        <v>3289</v>
      </c>
      <c r="C21" s="172">
        <f t="shared" si="2"/>
        <v>3085</v>
      </c>
      <c r="D21" s="173">
        <f t="shared" si="0"/>
        <v>93.8</v>
      </c>
      <c r="F21" s="166">
        <v>6694</v>
      </c>
      <c r="G21" s="166">
        <v>3405</v>
      </c>
      <c r="H21" s="166">
        <v>6215</v>
      </c>
      <c r="I21" s="166">
        <v>3130</v>
      </c>
    </row>
    <row r="22" spans="1:9" ht="18.95" customHeight="1">
      <c r="A22" s="225" t="s">
        <v>769</v>
      </c>
      <c r="B22" s="172">
        <f t="shared" si="1"/>
        <v>-1150</v>
      </c>
      <c r="C22" s="172">
        <f t="shared" si="2"/>
        <v>880</v>
      </c>
      <c r="D22" s="173">
        <f t="shared" si="0"/>
        <v>-76.5</v>
      </c>
      <c r="F22" s="237">
        <f>SUM(F23:F28)</f>
        <v>1123</v>
      </c>
      <c r="G22" s="237">
        <f>SUM(G23:G28)</f>
        <v>2273</v>
      </c>
      <c r="H22" s="237">
        <f>SUM(H23:H28)</f>
        <v>1057</v>
      </c>
      <c r="I22" s="237">
        <f>SUM(I23:I28)</f>
        <v>177</v>
      </c>
    </row>
    <row r="23" spans="1:9" ht="18.95" customHeight="1">
      <c r="A23" s="123" t="s">
        <v>533</v>
      </c>
      <c r="B23" s="172">
        <f t="shared" si="1"/>
        <v>0</v>
      </c>
      <c r="C23" s="172">
        <f t="shared" si="2"/>
        <v>0</v>
      </c>
      <c r="D23" s="173"/>
    </row>
    <row r="24" spans="1:9" ht="18.95" customHeight="1">
      <c r="A24" s="235" t="s">
        <v>840</v>
      </c>
      <c r="B24" s="172">
        <f t="shared" si="1"/>
        <v>-910</v>
      </c>
      <c r="C24" s="172">
        <f t="shared" si="2"/>
        <v>0</v>
      </c>
      <c r="D24" s="173">
        <f t="shared" si="0"/>
        <v>0</v>
      </c>
      <c r="F24" s="166">
        <v>1</v>
      </c>
      <c r="G24" s="166">
        <v>911</v>
      </c>
    </row>
    <row r="25" spans="1:9" ht="18.95" customHeight="1">
      <c r="A25" s="123" t="s">
        <v>534</v>
      </c>
      <c r="B25" s="172">
        <f t="shared" si="1"/>
        <v>1</v>
      </c>
      <c r="C25" s="172">
        <f t="shared" si="2"/>
        <v>1</v>
      </c>
      <c r="D25" s="173"/>
      <c r="F25" s="166">
        <v>1</v>
      </c>
      <c r="H25" s="166">
        <v>1</v>
      </c>
    </row>
    <row r="26" spans="1:9" ht="18.95" customHeight="1">
      <c r="A26" s="123" t="s">
        <v>771</v>
      </c>
      <c r="B26" s="172">
        <f t="shared" si="1"/>
        <v>307</v>
      </c>
      <c r="C26" s="172">
        <f t="shared" si="2"/>
        <v>252</v>
      </c>
      <c r="D26" s="173">
        <f t="shared" si="0"/>
        <v>82.1</v>
      </c>
      <c r="F26" s="166">
        <v>357</v>
      </c>
      <c r="G26" s="166">
        <v>50</v>
      </c>
      <c r="H26" s="166">
        <v>298</v>
      </c>
      <c r="I26" s="166">
        <v>46</v>
      </c>
    </row>
    <row r="27" spans="1:9" ht="18.95" customHeight="1">
      <c r="A27" s="123" t="s">
        <v>770</v>
      </c>
      <c r="B27" s="172">
        <f t="shared" si="1"/>
        <v>-8</v>
      </c>
      <c r="C27" s="172">
        <f t="shared" si="2"/>
        <v>0</v>
      </c>
      <c r="D27" s="173">
        <f t="shared" si="0"/>
        <v>0</v>
      </c>
      <c r="G27" s="166">
        <v>8</v>
      </c>
    </row>
    <row r="28" spans="1:9" ht="18.95" customHeight="1">
      <c r="A28" s="123" t="s">
        <v>535</v>
      </c>
      <c r="B28" s="172">
        <f t="shared" si="1"/>
        <v>-540</v>
      </c>
      <c r="C28" s="172">
        <f t="shared" si="2"/>
        <v>627</v>
      </c>
      <c r="D28" s="173">
        <f t="shared" si="0"/>
        <v>-116.1</v>
      </c>
      <c r="F28" s="166">
        <v>764</v>
      </c>
      <c r="G28" s="166">
        <v>1304</v>
      </c>
      <c r="H28" s="166">
        <v>758</v>
      </c>
      <c r="I28" s="166">
        <v>131</v>
      </c>
    </row>
    <row r="29" spans="1:9" ht="18.95" customHeight="1">
      <c r="A29" s="240" t="s">
        <v>849</v>
      </c>
      <c r="B29" s="172">
        <f t="shared" si="1"/>
        <v>83</v>
      </c>
      <c r="C29" s="172">
        <f t="shared" si="2"/>
        <v>0</v>
      </c>
      <c r="D29" s="173"/>
      <c r="F29" s="237">
        <f>SUM(F30:F31)</f>
        <v>83</v>
      </c>
      <c r="G29" s="237">
        <f>SUM(G30:G31)</f>
        <v>0</v>
      </c>
      <c r="H29" s="237">
        <f>SUM(H30:H31)</f>
        <v>0</v>
      </c>
      <c r="I29" s="237">
        <f>SUM(I30:I31)</f>
        <v>0</v>
      </c>
    </row>
    <row r="30" spans="1:9" ht="18.95" customHeight="1">
      <c r="A30" s="235" t="s">
        <v>850</v>
      </c>
      <c r="B30" s="172">
        <f t="shared" si="1"/>
        <v>4</v>
      </c>
      <c r="C30" s="172">
        <f t="shared" si="2"/>
        <v>0</v>
      </c>
      <c r="D30" s="173"/>
      <c r="F30" s="166">
        <v>4</v>
      </c>
    </row>
    <row r="31" spans="1:9" ht="18.95" customHeight="1">
      <c r="A31" s="239" t="s">
        <v>535</v>
      </c>
      <c r="B31" s="172">
        <f t="shared" si="1"/>
        <v>79</v>
      </c>
      <c r="C31" s="172">
        <f t="shared" si="2"/>
        <v>0</v>
      </c>
      <c r="D31" s="173"/>
      <c r="F31" s="166">
        <v>79</v>
      </c>
    </row>
    <row r="32" spans="1:9" ht="18.95" customHeight="1">
      <c r="A32" s="225" t="s">
        <v>772</v>
      </c>
      <c r="B32" s="172">
        <f t="shared" si="1"/>
        <v>77214</v>
      </c>
      <c r="C32" s="172">
        <f t="shared" si="2"/>
        <v>75675</v>
      </c>
      <c r="D32" s="173">
        <f t="shared" si="0"/>
        <v>98</v>
      </c>
      <c r="F32" s="237">
        <f>SUM(F33:F35)</f>
        <v>86484</v>
      </c>
      <c r="G32" s="237">
        <f>SUM(G33:G35)</f>
        <v>9270</v>
      </c>
      <c r="H32" s="237">
        <f>SUM(H33:H35)</f>
        <v>84871</v>
      </c>
      <c r="I32" s="237">
        <f>SUM(I33:I35)</f>
        <v>9196</v>
      </c>
    </row>
    <row r="33" spans="1:9" ht="18.95" customHeight="1">
      <c r="A33" s="123" t="s">
        <v>773</v>
      </c>
      <c r="B33" s="172">
        <f t="shared" si="1"/>
        <v>67915</v>
      </c>
      <c r="C33" s="172">
        <f t="shared" si="2"/>
        <v>66373</v>
      </c>
      <c r="D33" s="173">
        <f t="shared" si="0"/>
        <v>97.7</v>
      </c>
      <c r="F33" s="166">
        <v>73044</v>
      </c>
      <c r="G33" s="166">
        <v>5129</v>
      </c>
      <c r="H33" s="166">
        <v>71479</v>
      </c>
      <c r="I33" s="166">
        <v>5106</v>
      </c>
    </row>
    <row r="34" spans="1:9" ht="18.95" customHeight="1">
      <c r="A34" s="123" t="s">
        <v>774</v>
      </c>
      <c r="B34" s="172">
        <f t="shared" si="1"/>
        <v>8398</v>
      </c>
      <c r="C34" s="172">
        <f t="shared" si="2"/>
        <v>8402</v>
      </c>
      <c r="D34" s="173">
        <f t="shared" si="0"/>
        <v>100</v>
      </c>
      <c r="F34" s="166">
        <v>12437</v>
      </c>
      <c r="G34" s="166">
        <v>4039</v>
      </c>
      <c r="H34" s="166">
        <v>12389</v>
      </c>
      <c r="I34" s="166">
        <v>3987</v>
      </c>
    </row>
    <row r="35" spans="1:9" ht="18.95" customHeight="1">
      <c r="A35" s="123" t="s">
        <v>775</v>
      </c>
      <c r="B35" s="172">
        <f t="shared" si="1"/>
        <v>901</v>
      </c>
      <c r="C35" s="172">
        <f t="shared" si="2"/>
        <v>900</v>
      </c>
      <c r="D35" s="173">
        <f t="shared" si="0"/>
        <v>99.9</v>
      </c>
      <c r="F35" s="166">
        <v>1003</v>
      </c>
      <c r="G35" s="166">
        <v>102</v>
      </c>
      <c r="H35" s="166">
        <v>1003</v>
      </c>
      <c r="I35" s="166">
        <v>103</v>
      </c>
    </row>
    <row r="36" spans="1:9" ht="18.95" customHeight="1">
      <c r="A36" s="225" t="s">
        <v>776</v>
      </c>
      <c r="B36" s="172">
        <f t="shared" si="1"/>
        <v>589</v>
      </c>
      <c r="C36" s="172">
        <f t="shared" si="2"/>
        <v>574</v>
      </c>
      <c r="D36" s="173">
        <f t="shared" si="0"/>
        <v>97.5</v>
      </c>
      <c r="F36" s="237">
        <f>SUM(F37:F38)</f>
        <v>593</v>
      </c>
      <c r="G36" s="237">
        <f>SUM(G37:G38)</f>
        <v>4</v>
      </c>
      <c r="H36" s="237">
        <f>SUM(H37:H38)</f>
        <v>574</v>
      </c>
      <c r="I36" s="237">
        <f>SUM(I37:I38)</f>
        <v>0</v>
      </c>
    </row>
    <row r="37" spans="1:9" ht="18.95" customHeight="1">
      <c r="A37" s="123" t="s">
        <v>777</v>
      </c>
      <c r="B37" s="172">
        <f t="shared" si="1"/>
        <v>573</v>
      </c>
      <c r="C37" s="172">
        <f t="shared" si="2"/>
        <v>574</v>
      </c>
      <c r="D37" s="173">
        <f t="shared" si="0"/>
        <v>100.2</v>
      </c>
      <c r="F37" s="166">
        <v>575</v>
      </c>
      <c r="G37" s="166">
        <v>2</v>
      </c>
      <c r="H37" s="166">
        <v>574</v>
      </c>
    </row>
    <row r="38" spans="1:9" ht="18.95" customHeight="1">
      <c r="A38" s="123" t="s">
        <v>781</v>
      </c>
      <c r="B38" s="172">
        <f t="shared" si="1"/>
        <v>16</v>
      </c>
      <c r="C38" s="172">
        <f t="shared" si="2"/>
        <v>0</v>
      </c>
      <c r="D38" s="173"/>
      <c r="F38" s="166">
        <v>18</v>
      </c>
      <c r="G38" s="166">
        <v>2</v>
      </c>
    </row>
    <row r="39" spans="1:9" ht="18.95" customHeight="1">
      <c r="A39" s="236" t="s">
        <v>841</v>
      </c>
      <c r="B39" s="172">
        <f t="shared" si="1"/>
        <v>180</v>
      </c>
      <c r="C39" s="172">
        <f t="shared" si="2"/>
        <v>207</v>
      </c>
      <c r="D39" s="173">
        <f t="shared" si="0"/>
        <v>115</v>
      </c>
      <c r="F39" s="237">
        <f>SUM(F40:F42)</f>
        <v>930</v>
      </c>
      <c r="G39" s="237">
        <f>SUM(G40:G42)</f>
        <v>750</v>
      </c>
      <c r="H39" s="237">
        <f>SUM(H40:H42)</f>
        <v>930</v>
      </c>
      <c r="I39" s="237">
        <f>SUM(I40:I42)</f>
        <v>723</v>
      </c>
    </row>
    <row r="40" spans="1:9" ht="18.95" customHeight="1">
      <c r="A40" s="235" t="s">
        <v>842</v>
      </c>
      <c r="B40" s="172">
        <f t="shared" si="1"/>
        <v>0</v>
      </c>
      <c r="C40" s="172">
        <f t="shared" si="2"/>
        <v>0</v>
      </c>
      <c r="D40" s="173"/>
    </row>
    <row r="41" spans="1:9" ht="18.95" customHeight="1">
      <c r="A41" s="235" t="s">
        <v>843</v>
      </c>
      <c r="B41" s="172">
        <f t="shared" si="1"/>
        <v>0</v>
      </c>
      <c r="C41" s="172">
        <f t="shared" si="2"/>
        <v>0</v>
      </c>
      <c r="D41" s="173"/>
    </row>
    <row r="42" spans="1:9" ht="18.95" customHeight="1">
      <c r="A42" s="235" t="s">
        <v>844</v>
      </c>
      <c r="B42" s="172">
        <f t="shared" si="1"/>
        <v>180</v>
      </c>
      <c r="C42" s="172">
        <f t="shared" si="2"/>
        <v>207</v>
      </c>
      <c r="D42" s="173">
        <f t="shared" si="0"/>
        <v>115</v>
      </c>
      <c r="F42" s="166">
        <v>930</v>
      </c>
      <c r="G42" s="166">
        <v>750</v>
      </c>
      <c r="H42" s="166">
        <v>930</v>
      </c>
      <c r="I42" s="166">
        <v>723</v>
      </c>
    </row>
    <row r="43" spans="1:9" ht="18.95" customHeight="1">
      <c r="A43" s="225" t="s">
        <v>531</v>
      </c>
      <c r="B43" s="172">
        <f t="shared" si="1"/>
        <v>1572</v>
      </c>
      <c r="C43" s="172">
        <f t="shared" si="2"/>
        <v>1495</v>
      </c>
      <c r="D43" s="173">
        <f t="shared" si="0"/>
        <v>95.1</v>
      </c>
      <c r="F43" s="237">
        <f>SUM(F44:F48)</f>
        <v>3356</v>
      </c>
      <c r="G43" s="237">
        <f>SUM(G44:G48)</f>
        <v>1784</v>
      </c>
      <c r="H43" s="237">
        <f>SUM(H44:H48)</f>
        <v>3245</v>
      </c>
      <c r="I43" s="237">
        <f>SUM(I44:I48)</f>
        <v>1750</v>
      </c>
    </row>
    <row r="44" spans="1:9" ht="18.95" customHeight="1">
      <c r="A44" s="123" t="s">
        <v>779</v>
      </c>
      <c r="B44" s="172">
        <f t="shared" si="1"/>
        <v>646</v>
      </c>
      <c r="C44" s="172">
        <f t="shared" si="2"/>
        <v>576</v>
      </c>
      <c r="D44" s="173">
        <f t="shared" si="0"/>
        <v>89.2</v>
      </c>
      <c r="F44" s="166">
        <v>901</v>
      </c>
      <c r="G44" s="166">
        <v>255</v>
      </c>
      <c r="H44" s="166">
        <v>831</v>
      </c>
      <c r="I44" s="166">
        <v>255</v>
      </c>
    </row>
    <row r="45" spans="1:9" ht="18.95" customHeight="1">
      <c r="A45" s="123" t="s">
        <v>778</v>
      </c>
      <c r="B45" s="172">
        <f t="shared" si="1"/>
        <v>0</v>
      </c>
      <c r="C45" s="172">
        <f t="shared" si="2"/>
        <v>0</v>
      </c>
      <c r="D45" s="173"/>
      <c r="F45" s="166">
        <v>0</v>
      </c>
      <c r="G45" s="166">
        <v>0</v>
      </c>
      <c r="H45" s="166">
        <v>0</v>
      </c>
    </row>
    <row r="46" spans="1:9" ht="18.95" customHeight="1">
      <c r="A46" s="235" t="s">
        <v>845</v>
      </c>
      <c r="B46" s="172">
        <f t="shared" si="1"/>
        <v>0</v>
      </c>
      <c r="C46" s="172">
        <f t="shared" si="2"/>
        <v>0</v>
      </c>
      <c r="D46" s="173"/>
      <c r="F46" s="166">
        <v>2</v>
      </c>
      <c r="G46" s="166">
        <v>2</v>
      </c>
      <c r="H46" s="166">
        <v>2</v>
      </c>
      <c r="I46" s="166">
        <v>2</v>
      </c>
    </row>
    <row r="47" spans="1:9" ht="18.95" customHeight="1">
      <c r="A47" s="123" t="s">
        <v>846</v>
      </c>
      <c r="B47" s="172">
        <f t="shared" si="1"/>
        <v>208</v>
      </c>
      <c r="C47" s="172">
        <f t="shared" si="2"/>
        <v>209</v>
      </c>
      <c r="D47" s="173">
        <f t="shared" si="0"/>
        <v>100.5</v>
      </c>
      <c r="F47" s="166">
        <v>355</v>
      </c>
      <c r="G47" s="166">
        <v>147</v>
      </c>
      <c r="H47" s="166">
        <v>355</v>
      </c>
      <c r="I47" s="166">
        <v>146</v>
      </c>
    </row>
    <row r="48" spans="1:9" ht="18.95" customHeight="1">
      <c r="A48" s="123" t="s">
        <v>847</v>
      </c>
      <c r="B48" s="172">
        <f t="shared" si="1"/>
        <v>718</v>
      </c>
      <c r="C48" s="172">
        <f t="shared" si="2"/>
        <v>710</v>
      </c>
      <c r="D48" s="173">
        <f t="shared" si="0"/>
        <v>98.9</v>
      </c>
      <c r="F48" s="166">
        <v>2098</v>
      </c>
      <c r="G48" s="166">
        <v>1380</v>
      </c>
      <c r="H48" s="166">
        <v>2057</v>
      </c>
      <c r="I48" s="166">
        <v>1347</v>
      </c>
    </row>
    <row r="49" spans="1:9" ht="18.95" customHeight="1">
      <c r="A49" s="240" t="s">
        <v>851</v>
      </c>
      <c r="B49" s="172">
        <f t="shared" si="1"/>
        <v>7700</v>
      </c>
      <c r="C49" s="172">
        <f t="shared" si="2"/>
        <v>0</v>
      </c>
      <c r="D49" s="173"/>
      <c r="F49" s="237">
        <f>SUM(F50)</f>
        <v>7700</v>
      </c>
      <c r="G49" s="237">
        <f>SUM(G50)</f>
        <v>0</v>
      </c>
      <c r="H49" s="237">
        <f>SUM(H50)</f>
        <v>0</v>
      </c>
      <c r="I49" s="237">
        <f>SUM(I50)</f>
        <v>0</v>
      </c>
    </row>
    <row r="50" spans="1:9" ht="18.95" customHeight="1">
      <c r="A50" s="239" t="s">
        <v>852</v>
      </c>
      <c r="B50" s="172">
        <f t="shared" si="1"/>
        <v>7700</v>
      </c>
      <c r="C50" s="172">
        <f t="shared" si="2"/>
        <v>0</v>
      </c>
      <c r="D50" s="173"/>
      <c r="F50" s="166">
        <v>7700</v>
      </c>
    </row>
    <row r="51" spans="1:9" ht="18.95" customHeight="1">
      <c r="A51" s="225" t="s">
        <v>780</v>
      </c>
      <c r="B51" s="172">
        <f t="shared" si="1"/>
        <v>0</v>
      </c>
      <c r="C51" s="172">
        <f t="shared" si="2"/>
        <v>0</v>
      </c>
      <c r="D51" s="173"/>
      <c r="F51" s="237">
        <f>SUM(F52)</f>
        <v>0</v>
      </c>
      <c r="H51" s="237">
        <f>SUM(H52)</f>
        <v>0</v>
      </c>
    </row>
    <row r="52" spans="1:9" ht="18.95" customHeight="1">
      <c r="A52" s="123" t="s">
        <v>532</v>
      </c>
      <c r="B52" s="172">
        <f t="shared" si="1"/>
        <v>0</v>
      </c>
      <c r="C52" s="172">
        <f t="shared" si="2"/>
        <v>0</v>
      </c>
      <c r="D52" s="173"/>
    </row>
    <row r="53" spans="1:9" ht="19.5" customHeight="1">
      <c r="A53" s="225" t="s">
        <v>521</v>
      </c>
      <c r="B53" s="172">
        <f t="shared" si="1"/>
        <v>-87</v>
      </c>
      <c r="C53" s="172">
        <f t="shared" si="2"/>
        <v>19</v>
      </c>
      <c r="D53" s="173">
        <f t="shared" si="0"/>
        <v>-21.8</v>
      </c>
      <c r="F53" s="237">
        <f>SUM(F54:F55)</f>
        <v>249</v>
      </c>
      <c r="G53" s="237">
        <f>SUM(G54:G55)</f>
        <v>336</v>
      </c>
      <c r="H53" s="237">
        <f>SUM(H54:H55)</f>
        <v>197</v>
      </c>
      <c r="I53" s="237">
        <f>SUM(I54:I55)</f>
        <v>178</v>
      </c>
    </row>
    <row r="54" spans="1:9" ht="19.5" customHeight="1">
      <c r="A54" s="236" t="s">
        <v>848</v>
      </c>
      <c r="B54" s="172">
        <f t="shared" si="1"/>
        <v>-113</v>
      </c>
      <c r="C54" s="172">
        <f t="shared" si="2"/>
        <v>17</v>
      </c>
      <c r="D54" s="173">
        <f t="shared" si="0"/>
        <v>-15</v>
      </c>
      <c r="F54" s="166">
        <v>48</v>
      </c>
      <c r="G54" s="166">
        <v>161</v>
      </c>
      <c r="H54" s="166">
        <v>48</v>
      </c>
      <c r="I54" s="166">
        <v>31</v>
      </c>
    </row>
    <row r="55" spans="1:9" ht="19.5" customHeight="1">
      <c r="A55" s="123" t="s">
        <v>503</v>
      </c>
      <c r="B55" s="172">
        <f t="shared" si="1"/>
        <v>26</v>
      </c>
      <c r="C55" s="172">
        <f t="shared" si="2"/>
        <v>2</v>
      </c>
      <c r="D55" s="173">
        <f t="shared" si="0"/>
        <v>7.7</v>
      </c>
      <c r="F55" s="166">
        <v>201</v>
      </c>
      <c r="G55" s="166">
        <v>175</v>
      </c>
      <c r="H55" s="166">
        <v>149</v>
      </c>
      <c r="I55" s="166">
        <v>147</v>
      </c>
    </row>
    <row r="56" spans="1:9" ht="19.5" customHeight="1">
      <c r="A56" s="175"/>
      <c r="B56" s="172">
        <f t="shared" si="1"/>
        <v>0</v>
      </c>
      <c r="C56" s="172">
        <f t="shared" si="2"/>
        <v>0</v>
      </c>
      <c r="D56" s="173"/>
    </row>
    <row r="57" spans="1:9" ht="19.5" customHeight="1"/>
    <row r="58" spans="1:9" ht="19.5" customHeight="1"/>
    <row r="59" spans="1:9" ht="19.5" customHeight="1"/>
    <row r="60" spans="1:9" ht="19.5" customHeight="1"/>
  </sheetData>
  <mergeCells count="2">
    <mergeCell ref="A2:D2"/>
    <mergeCell ref="A3:B3"/>
  </mergeCells>
  <phoneticPr fontId="78" type="noConversion"/>
  <pageMargins left="0.82677165354330717" right="0.70866141732283472" top="0.74803149606299213" bottom="0.74803149606299213" header="0.31496062992125984" footer="0.31496062992125984"/>
  <pageSetup paperSize="9" scale="90" firstPageNumber="37" orientation="portrait" r:id="rId1"/>
  <headerFooter>
    <oddFooter>&amp;C第 &amp;P-1 页，共 &amp;N-1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0"/>
  <sheetViews>
    <sheetView showZeros="0" workbookViewId="0">
      <pane xSplit="2" ySplit="3" topLeftCell="C43" activePane="bottomRight" state="frozen"/>
      <selection activeCell="C4" sqref="C4:C5"/>
      <selection pane="topRight" activeCell="C4" sqref="C4:C5"/>
      <selection pane="bottomLeft" activeCell="C4" sqref="C4:C5"/>
      <selection pane="bottomRight" activeCell="I1" sqref="I1:M1048576"/>
    </sheetView>
  </sheetViews>
  <sheetFormatPr defaultColWidth="9" defaultRowHeight="14.25"/>
  <cols>
    <col min="1" max="1" width="37.375" style="66" customWidth="1"/>
    <col min="2" max="2" width="9.5" style="66" customWidth="1"/>
    <col min="3" max="8" width="8.25" style="66" customWidth="1"/>
    <col min="9" max="9" width="8.875" style="66" hidden="1" customWidth="1"/>
    <col min="10" max="11" width="9" style="66" hidden="1" customWidth="1"/>
    <col min="12" max="12" width="9.5" style="443" hidden="1" customWidth="1"/>
    <col min="13" max="13" width="0" style="66" hidden="1" customWidth="1"/>
    <col min="14" max="16384" width="9" style="66"/>
  </cols>
  <sheetData>
    <row r="1" spans="1:12" ht="20.25">
      <c r="A1" s="460" t="s">
        <v>1061</v>
      </c>
      <c r="B1" s="460"/>
      <c r="C1" s="460"/>
      <c r="D1" s="460"/>
      <c r="E1" s="460"/>
      <c r="F1" s="460"/>
      <c r="G1" s="460"/>
      <c r="H1" s="460"/>
    </row>
    <row r="2" spans="1:12">
      <c r="A2" s="106"/>
      <c r="B2" s="107"/>
      <c r="C2" s="107"/>
      <c r="D2" s="107"/>
      <c r="E2" s="107"/>
      <c r="F2" s="107"/>
      <c r="G2" s="107" t="s">
        <v>0</v>
      </c>
      <c r="H2" s="107"/>
    </row>
    <row r="3" spans="1:12" ht="35.25" customHeight="1">
      <c r="A3" s="158" t="s">
        <v>536</v>
      </c>
      <c r="B3" s="158" t="s">
        <v>537</v>
      </c>
      <c r="C3" s="159" t="s">
        <v>538</v>
      </c>
      <c r="D3" s="159" t="s">
        <v>539</v>
      </c>
      <c r="E3" s="159" t="s">
        <v>540</v>
      </c>
      <c r="F3" s="159" t="s">
        <v>541</v>
      </c>
      <c r="G3" s="159" t="s">
        <v>542</v>
      </c>
      <c r="H3" s="159" t="s">
        <v>543</v>
      </c>
    </row>
    <row r="4" spans="1:12" ht="18.95" customHeight="1">
      <c r="A4" s="160" t="s">
        <v>544</v>
      </c>
      <c r="B4" s="161"/>
      <c r="C4" s="161"/>
      <c r="D4" s="161"/>
      <c r="E4" s="161"/>
      <c r="F4" s="161"/>
      <c r="G4" s="161"/>
      <c r="H4" s="161"/>
    </row>
    <row r="5" spans="1:12" ht="18.95" customHeight="1">
      <c r="A5" s="162" t="s">
        <v>545</v>
      </c>
      <c r="B5" s="161"/>
      <c r="C5" s="161"/>
      <c r="D5" s="161"/>
      <c r="E5" s="161"/>
      <c r="F5" s="161"/>
      <c r="G5" s="161"/>
      <c r="H5" s="161"/>
    </row>
    <row r="6" spans="1:12" ht="18.95" customHeight="1">
      <c r="A6" s="162" t="s">
        <v>546</v>
      </c>
      <c r="B6" s="161"/>
      <c r="C6" s="161"/>
      <c r="D6" s="161"/>
      <c r="E6" s="161"/>
      <c r="F6" s="161"/>
      <c r="G6" s="161"/>
      <c r="H6" s="161"/>
    </row>
    <row r="7" spans="1:12" ht="18.95" customHeight="1">
      <c r="A7" s="162" t="s">
        <v>547</v>
      </c>
      <c r="B7" s="161"/>
      <c r="C7" s="161"/>
      <c r="D7" s="161"/>
      <c r="E7" s="161"/>
      <c r="F7" s="161"/>
      <c r="G7" s="161"/>
      <c r="H7" s="161"/>
    </row>
    <row r="8" spans="1:12" ht="18.95" customHeight="1">
      <c r="A8" s="162" t="s">
        <v>782</v>
      </c>
      <c r="B8" s="161"/>
      <c r="C8" s="161"/>
      <c r="D8" s="161"/>
      <c r="E8" s="161"/>
      <c r="F8" s="161"/>
      <c r="G8" s="161"/>
      <c r="H8" s="161"/>
    </row>
    <row r="9" spans="1:12" ht="18.95" customHeight="1">
      <c r="A9" s="163" t="s">
        <v>548</v>
      </c>
      <c r="B9" s="161">
        <f>SUM(C9:H9)</f>
        <v>2982</v>
      </c>
      <c r="C9" s="161">
        <f t="shared" ref="C9:H9" si="0">SUM(C10:C28)</f>
        <v>103</v>
      </c>
      <c r="D9" s="161">
        <f t="shared" si="0"/>
        <v>273</v>
      </c>
      <c r="E9" s="161">
        <f t="shared" si="0"/>
        <v>106</v>
      </c>
      <c r="F9" s="161">
        <f t="shared" si="0"/>
        <v>1067</v>
      </c>
      <c r="G9" s="161">
        <f t="shared" si="0"/>
        <v>578</v>
      </c>
      <c r="H9" s="161">
        <f t="shared" si="0"/>
        <v>855</v>
      </c>
      <c r="J9" s="66">
        <v>3691</v>
      </c>
      <c r="K9" s="66">
        <f>B9-J9</f>
        <v>-709</v>
      </c>
      <c r="L9" s="443">
        <f>K9/B9*100</f>
        <v>-23.78</v>
      </c>
    </row>
    <row r="10" spans="1:12" ht="18.95" customHeight="1">
      <c r="A10" s="162" t="s">
        <v>549</v>
      </c>
      <c r="B10" s="161">
        <f t="shared" ref="B10:B29" si="1">SUM(C10:H10)</f>
        <v>0</v>
      </c>
      <c r="C10" s="161"/>
      <c r="D10" s="161"/>
      <c r="E10" s="161"/>
      <c r="F10" s="161"/>
      <c r="G10" s="161"/>
      <c r="H10" s="161"/>
      <c r="K10" s="66">
        <f t="shared" ref="K10:K20" si="2">B10-J10</f>
        <v>0</v>
      </c>
    </row>
    <row r="11" spans="1:12" ht="18.95" customHeight="1">
      <c r="A11" s="162" t="s">
        <v>550</v>
      </c>
      <c r="B11" s="161">
        <f t="shared" si="1"/>
        <v>0</v>
      </c>
      <c r="C11" s="161"/>
      <c r="D11" s="161"/>
      <c r="E11" s="161"/>
      <c r="F11" s="161"/>
      <c r="G11" s="161"/>
      <c r="H11" s="161"/>
      <c r="K11" s="66">
        <f t="shared" si="2"/>
        <v>0</v>
      </c>
    </row>
    <row r="12" spans="1:12" ht="18.95" customHeight="1">
      <c r="A12" s="162" t="s">
        <v>784</v>
      </c>
      <c r="B12" s="161">
        <f t="shared" si="1"/>
        <v>0</v>
      </c>
      <c r="C12" s="161"/>
      <c r="D12" s="161"/>
      <c r="E12" s="161"/>
      <c r="F12" s="161"/>
      <c r="G12" s="161"/>
      <c r="H12" s="161"/>
      <c r="K12" s="66">
        <f t="shared" si="2"/>
        <v>0</v>
      </c>
    </row>
    <row r="13" spans="1:12" ht="18.95" customHeight="1">
      <c r="A13" s="164" t="s">
        <v>785</v>
      </c>
      <c r="B13" s="161">
        <f t="shared" si="1"/>
        <v>2052</v>
      </c>
      <c r="C13" s="161">
        <v>40</v>
      </c>
      <c r="D13" s="161">
        <v>260</v>
      </c>
      <c r="E13" s="161">
        <v>25</v>
      </c>
      <c r="F13" s="161">
        <v>746</v>
      </c>
      <c r="G13" s="161">
        <v>285</v>
      </c>
      <c r="H13" s="161">
        <v>696</v>
      </c>
      <c r="J13" s="66">
        <v>2761</v>
      </c>
      <c r="K13" s="66">
        <f t="shared" si="2"/>
        <v>-709</v>
      </c>
      <c r="L13" s="443">
        <f t="shared" ref="L13:L20" si="3">K13/B13*100</f>
        <v>-34.549999999999997</v>
      </c>
    </row>
    <row r="14" spans="1:12" ht="18.95" customHeight="1">
      <c r="A14" s="164" t="s">
        <v>786</v>
      </c>
      <c r="B14" s="161"/>
      <c r="C14" s="161"/>
      <c r="D14" s="161"/>
      <c r="E14" s="161"/>
      <c r="F14" s="161"/>
      <c r="G14" s="161"/>
      <c r="H14" s="161"/>
      <c r="K14" s="66">
        <f t="shared" si="2"/>
        <v>0</v>
      </c>
    </row>
    <row r="15" spans="1:12" ht="18.95" customHeight="1">
      <c r="A15" s="164" t="s">
        <v>551</v>
      </c>
      <c r="B15" s="161">
        <f t="shared" si="1"/>
        <v>0</v>
      </c>
      <c r="C15" s="161"/>
      <c r="D15" s="161"/>
      <c r="E15" s="161"/>
      <c r="F15" s="161"/>
      <c r="G15" s="161"/>
      <c r="H15" s="161"/>
      <c r="K15" s="66">
        <f t="shared" si="2"/>
        <v>0</v>
      </c>
    </row>
    <row r="16" spans="1:12" ht="18.95" customHeight="1">
      <c r="A16" s="164" t="s">
        <v>552</v>
      </c>
      <c r="B16" s="161">
        <f t="shared" si="1"/>
        <v>0</v>
      </c>
      <c r="C16" s="161"/>
      <c r="D16" s="161"/>
      <c r="E16" s="161"/>
      <c r="F16" s="161"/>
      <c r="G16" s="161"/>
      <c r="H16" s="161"/>
      <c r="K16" s="66">
        <f t="shared" si="2"/>
        <v>0</v>
      </c>
    </row>
    <row r="17" spans="1:12" ht="18.95" customHeight="1">
      <c r="A17" s="164" t="s">
        <v>553</v>
      </c>
      <c r="B17" s="161">
        <f t="shared" si="1"/>
        <v>0</v>
      </c>
      <c r="C17" s="161"/>
      <c r="D17" s="161"/>
      <c r="E17" s="161"/>
      <c r="F17" s="161"/>
      <c r="G17" s="161"/>
      <c r="H17" s="161"/>
      <c r="K17" s="66">
        <f t="shared" si="2"/>
        <v>0</v>
      </c>
    </row>
    <row r="18" spans="1:12" ht="18.95" customHeight="1">
      <c r="A18" s="164" t="s">
        <v>787</v>
      </c>
      <c r="B18" s="161">
        <f t="shared" si="1"/>
        <v>0</v>
      </c>
      <c r="C18" s="161"/>
      <c r="D18" s="161"/>
      <c r="E18" s="161"/>
      <c r="F18" s="161"/>
      <c r="G18" s="161"/>
      <c r="H18" s="161"/>
      <c r="K18" s="66">
        <f t="shared" si="2"/>
        <v>0</v>
      </c>
    </row>
    <row r="19" spans="1:12" ht="18.95" customHeight="1">
      <c r="A19" s="164" t="s">
        <v>788</v>
      </c>
      <c r="B19" s="161">
        <f t="shared" si="1"/>
        <v>0</v>
      </c>
      <c r="C19" s="161"/>
      <c r="D19" s="161"/>
      <c r="E19" s="161"/>
      <c r="F19" s="161"/>
      <c r="G19" s="161"/>
      <c r="H19" s="161"/>
      <c r="K19" s="66">
        <f t="shared" si="2"/>
        <v>0</v>
      </c>
    </row>
    <row r="20" spans="1:12" ht="18.95" customHeight="1">
      <c r="A20" s="164" t="s">
        <v>554</v>
      </c>
      <c r="B20" s="161">
        <f t="shared" si="1"/>
        <v>930</v>
      </c>
      <c r="C20" s="161">
        <v>63</v>
      </c>
      <c r="D20" s="161">
        <v>13</v>
      </c>
      <c r="E20" s="161">
        <v>81</v>
      </c>
      <c r="F20" s="161">
        <v>321</v>
      </c>
      <c r="G20" s="161">
        <v>293</v>
      </c>
      <c r="H20" s="161">
        <v>159</v>
      </c>
      <c r="J20" s="66">
        <v>930</v>
      </c>
      <c r="K20" s="66">
        <f t="shared" si="2"/>
        <v>0</v>
      </c>
      <c r="L20" s="443">
        <f t="shared" si="3"/>
        <v>0</v>
      </c>
    </row>
    <row r="21" spans="1:12" ht="18.95" customHeight="1">
      <c r="A21" s="162" t="s">
        <v>555</v>
      </c>
      <c r="B21" s="161">
        <f t="shared" si="1"/>
        <v>0</v>
      </c>
      <c r="C21" s="161"/>
      <c r="D21" s="161"/>
      <c r="E21" s="161"/>
      <c r="F21" s="161"/>
      <c r="G21" s="161"/>
      <c r="H21" s="161"/>
    </row>
    <row r="22" spans="1:12" ht="18.95" customHeight="1">
      <c r="A22" s="162" t="s">
        <v>789</v>
      </c>
      <c r="B22" s="161">
        <f t="shared" si="1"/>
        <v>0</v>
      </c>
      <c r="C22" s="161"/>
      <c r="D22" s="161"/>
      <c r="E22" s="161"/>
      <c r="F22" s="161"/>
      <c r="G22" s="161"/>
      <c r="H22" s="161"/>
    </row>
    <row r="23" spans="1:12" ht="18.95" customHeight="1">
      <c r="A23" s="162" t="s">
        <v>556</v>
      </c>
      <c r="B23" s="161">
        <f t="shared" si="1"/>
        <v>0</v>
      </c>
      <c r="C23" s="161"/>
      <c r="D23" s="161"/>
      <c r="E23" s="161"/>
      <c r="F23" s="161"/>
      <c r="G23" s="161"/>
      <c r="H23" s="161"/>
    </row>
    <row r="24" spans="1:12" ht="18.95" customHeight="1">
      <c r="A24" s="162" t="s">
        <v>790</v>
      </c>
      <c r="B24" s="161"/>
      <c r="C24" s="161"/>
      <c r="D24" s="161"/>
      <c r="E24" s="161"/>
      <c r="F24" s="161"/>
      <c r="G24" s="161"/>
      <c r="H24" s="161"/>
    </row>
    <row r="25" spans="1:12" ht="18.95" customHeight="1">
      <c r="A25" s="162" t="s">
        <v>791</v>
      </c>
      <c r="B25" s="161"/>
      <c r="C25" s="161"/>
      <c r="D25" s="161"/>
      <c r="E25" s="161"/>
      <c r="F25" s="161"/>
      <c r="G25" s="161"/>
      <c r="H25" s="161"/>
    </row>
    <row r="26" spans="1:12" ht="18.95" customHeight="1">
      <c r="A26" s="162" t="s">
        <v>792</v>
      </c>
      <c r="B26" s="161"/>
      <c r="C26" s="161"/>
      <c r="D26" s="161"/>
      <c r="E26" s="161"/>
      <c r="F26" s="161"/>
      <c r="G26" s="161"/>
      <c r="H26" s="161"/>
    </row>
    <row r="27" spans="1:12" ht="18.95" customHeight="1">
      <c r="A27" s="162" t="s">
        <v>793</v>
      </c>
      <c r="B27" s="161"/>
      <c r="C27" s="161"/>
      <c r="D27" s="161"/>
      <c r="E27" s="161"/>
      <c r="F27" s="161"/>
      <c r="G27" s="161"/>
      <c r="H27" s="161"/>
    </row>
    <row r="28" spans="1:12" ht="18.95" customHeight="1">
      <c r="A28" s="164" t="s">
        <v>794</v>
      </c>
      <c r="B28" s="161">
        <f t="shared" si="1"/>
        <v>0</v>
      </c>
      <c r="C28" s="161"/>
      <c r="D28" s="161"/>
      <c r="E28" s="161"/>
      <c r="F28" s="161"/>
      <c r="G28" s="161"/>
      <c r="H28" s="161"/>
      <c r="L28" s="443" t="s">
        <v>1113</v>
      </c>
    </row>
    <row r="29" spans="1:12" ht="18.95" customHeight="1">
      <c r="A29" s="163" t="s">
        <v>557</v>
      </c>
      <c r="B29" s="440">
        <f t="shared" si="1"/>
        <v>41246</v>
      </c>
      <c r="C29" s="161">
        <f t="shared" ref="C29:H29" si="4">SUM(C30:C49)</f>
        <v>10978</v>
      </c>
      <c r="D29" s="161">
        <f t="shared" si="4"/>
        <v>8190</v>
      </c>
      <c r="E29" s="161">
        <f t="shared" si="4"/>
        <v>9289</v>
      </c>
      <c r="F29" s="161">
        <f t="shared" si="4"/>
        <v>4566.3500000000004</v>
      </c>
      <c r="G29" s="161">
        <f t="shared" si="4"/>
        <v>5267</v>
      </c>
      <c r="H29" s="161">
        <f t="shared" si="4"/>
        <v>2955.4</v>
      </c>
      <c r="J29" s="66">
        <f>SUM(J30:J49)</f>
        <v>44975.1</v>
      </c>
      <c r="K29" s="442">
        <f t="shared" ref="K29:K49" si="5">B29-J29</f>
        <v>-3729</v>
      </c>
      <c r="L29" s="443">
        <f>K29/J29*100</f>
        <v>-8.2899999999999991</v>
      </c>
    </row>
    <row r="30" spans="1:12" ht="18.95" customHeight="1">
      <c r="A30" s="162" t="s">
        <v>558</v>
      </c>
      <c r="B30" s="161">
        <f t="shared" ref="B30:B49" si="6">SUM(C30:H30)</f>
        <v>1960</v>
      </c>
      <c r="C30" s="161">
        <v>505</v>
      </c>
      <c r="D30" s="161">
        <v>304</v>
      </c>
      <c r="E30" s="161">
        <v>606</v>
      </c>
      <c r="F30" s="165">
        <v>175</v>
      </c>
      <c r="G30" s="161">
        <v>156</v>
      </c>
      <c r="H30" s="161">
        <v>214</v>
      </c>
      <c r="J30" s="441">
        <v>1992</v>
      </c>
      <c r="K30" s="442">
        <f t="shared" si="5"/>
        <v>-32</v>
      </c>
      <c r="L30" s="443">
        <f t="shared" ref="L30:L49" si="7">K30/J30*100</f>
        <v>-1.61</v>
      </c>
    </row>
    <row r="31" spans="1:12" ht="18.95" customHeight="1">
      <c r="A31" s="162" t="s">
        <v>559</v>
      </c>
      <c r="B31" s="161">
        <f t="shared" si="6"/>
        <v>52</v>
      </c>
      <c r="C31" s="161">
        <v>13</v>
      </c>
      <c r="D31" s="161">
        <v>6</v>
      </c>
      <c r="E31" s="161">
        <v>14</v>
      </c>
      <c r="F31" s="165">
        <v>8</v>
      </c>
      <c r="G31" s="161">
        <v>7</v>
      </c>
      <c r="H31" s="161">
        <v>4</v>
      </c>
      <c r="J31" s="441">
        <v>52</v>
      </c>
      <c r="K31" s="442">
        <f t="shared" si="5"/>
        <v>0</v>
      </c>
      <c r="L31" s="443">
        <f t="shared" si="7"/>
        <v>0</v>
      </c>
    </row>
    <row r="32" spans="1:12" ht="18.95" customHeight="1">
      <c r="A32" s="162" t="s">
        <v>560</v>
      </c>
      <c r="B32" s="161">
        <f t="shared" si="6"/>
        <v>41.75</v>
      </c>
      <c r="C32" s="161">
        <v>17</v>
      </c>
      <c r="D32" s="161">
        <v>8</v>
      </c>
      <c r="E32" s="161">
        <v>10</v>
      </c>
      <c r="F32" s="165">
        <v>0.35</v>
      </c>
      <c r="G32" s="161">
        <v>6</v>
      </c>
      <c r="H32" s="161">
        <v>0.4</v>
      </c>
      <c r="J32" s="441">
        <v>68.099999999999994</v>
      </c>
      <c r="K32" s="442">
        <f t="shared" si="5"/>
        <v>-26</v>
      </c>
      <c r="L32" s="443">
        <f t="shared" si="7"/>
        <v>-38.18</v>
      </c>
    </row>
    <row r="33" spans="1:12" ht="18.95" customHeight="1">
      <c r="A33" s="162" t="s">
        <v>561</v>
      </c>
      <c r="B33" s="161">
        <f t="shared" si="6"/>
        <v>30</v>
      </c>
      <c r="C33" s="161">
        <v>5</v>
      </c>
      <c r="D33" s="161">
        <v>5</v>
      </c>
      <c r="E33" s="161">
        <v>5</v>
      </c>
      <c r="F33" s="165">
        <v>5</v>
      </c>
      <c r="G33" s="161">
        <v>5</v>
      </c>
      <c r="H33" s="161">
        <v>5</v>
      </c>
      <c r="J33" s="441">
        <v>21</v>
      </c>
      <c r="K33" s="442">
        <f t="shared" si="5"/>
        <v>9</v>
      </c>
      <c r="L33" s="443">
        <f t="shared" si="7"/>
        <v>42.86</v>
      </c>
    </row>
    <row r="34" spans="1:12" ht="18.95" customHeight="1">
      <c r="A34" s="162" t="s">
        <v>562</v>
      </c>
      <c r="B34" s="161">
        <f t="shared" si="6"/>
        <v>6324</v>
      </c>
      <c r="C34" s="161">
        <v>2262</v>
      </c>
      <c r="D34" s="161">
        <v>985</v>
      </c>
      <c r="E34" s="161">
        <v>2357</v>
      </c>
      <c r="F34" s="165">
        <v>522</v>
      </c>
      <c r="G34" s="161">
        <v>128</v>
      </c>
      <c r="H34" s="161">
        <v>70</v>
      </c>
      <c r="J34" s="441">
        <v>3058</v>
      </c>
      <c r="K34" s="442">
        <f t="shared" si="5"/>
        <v>3266</v>
      </c>
      <c r="L34" s="443">
        <f t="shared" si="7"/>
        <v>106.8</v>
      </c>
    </row>
    <row r="35" spans="1:12" ht="18.95" customHeight="1">
      <c r="A35" s="162" t="s">
        <v>563</v>
      </c>
      <c r="B35" s="161">
        <f t="shared" si="6"/>
        <v>892</v>
      </c>
      <c r="C35" s="161">
        <v>99</v>
      </c>
      <c r="D35" s="161">
        <v>39</v>
      </c>
      <c r="E35" s="161">
        <v>132</v>
      </c>
      <c r="F35" s="165">
        <v>236</v>
      </c>
      <c r="G35" s="161">
        <v>337</v>
      </c>
      <c r="H35" s="161">
        <v>49</v>
      </c>
      <c r="J35" s="441">
        <v>906</v>
      </c>
      <c r="K35" s="442">
        <f t="shared" si="5"/>
        <v>-14</v>
      </c>
      <c r="L35" s="443">
        <f t="shared" si="7"/>
        <v>-1.55</v>
      </c>
    </row>
    <row r="36" spans="1:12" ht="18.95" customHeight="1">
      <c r="A36" s="162" t="s">
        <v>564</v>
      </c>
      <c r="B36" s="161">
        <f t="shared" si="6"/>
        <v>3066</v>
      </c>
      <c r="C36" s="161">
        <v>828</v>
      </c>
      <c r="D36" s="161">
        <v>899</v>
      </c>
      <c r="E36" s="161">
        <v>700</v>
      </c>
      <c r="F36" s="165">
        <v>98</v>
      </c>
      <c r="G36" s="161">
        <v>222</v>
      </c>
      <c r="H36" s="161">
        <v>319</v>
      </c>
      <c r="J36" s="441">
        <v>3433</v>
      </c>
      <c r="K36" s="442">
        <f t="shared" si="5"/>
        <v>-367</v>
      </c>
      <c r="L36" s="443">
        <f t="shared" si="7"/>
        <v>-10.69</v>
      </c>
    </row>
    <row r="37" spans="1:12" ht="18.95" customHeight="1">
      <c r="A37" s="162" t="s">
        <v>999</v>
      </c>
      <c r="B37" s="161">
        <f t="shared" si="6"/>
        <v>1649</v>
      </c>
      <c r="C37" s="161">
        <v>520</v>
      </c>
      <c r="D37" s="161">
        <v>327</v>
      </c>
      <c r="E37" s="161">
        <v>408</v>
      </c>
      <c r="F37" s="165">
        <v>151</v>
      </c>
      <c r="G37" s="161">
        <v>183</v>
      </c>
      <c r="H37" s="161">
        <v>60</v>
      </c>
      <c r="J37" s="441">
        <v>177</v>
      </c>
      <c r="K37" s="442">
        <f t="shared" si="5"/>
        <v>1472</v>
      </c>
      <c r="L37" s="443">
        <f t="shared" si="7"/>
        <v>831.64</v>
      </c>
    </row>
    <row r="38" spans="1:12" ht="18.95" customHeight="1">
      <c r="A38" s="162" t="s">
        <v>565</v>
      </c>
      <c r="B38" s="161">
        <f t="shared" si="6"/>
        <v>339</v>
      </c>
      <c r="C38" s="161"/>
      <c r="D38" s="161">
        <v>0</v>
      </c>
      <c r="E38" s="161">
        <v>0</v>
      </c>
      <c r="F38" s="165">
        <v>174</v>
      </c>
      <c r="G38" s="161">
        <v>161</v>
      </c>
      <c r="H38" s="161">
        <v>4</v>
      </c>
      <c r="J38" s="441">
        <v>166</v>
      </c>
      <c r="K38" s="442">
        <f t="shared" si="5"/>
        <v>173</v>
      </c>
      <c r="L38" s="443">
        <f t="shared" si="7"/>
        <v>104.22</v>
      </c>
    </row>
    <row r="39" spans="1:12" ht="18.95" customHeight="1">
      <c r="A39" s="162" t="s">
        <v>566</v>
      </c>
      <c r="B39" s="161">
        <f t="shared" si="6"/>
        <v>17239</v>
      </c>
      <c r="C39" s="161">
        <v>5327</v>
      </c>
      <c r="D39" s="161">
        <v>3669</v>
      </c>
      <c r="E39" s="161">
        <v>4305</v>
      </c>
      <c r="F39" s="165">
        <v>1690</v>
      </c>
      <c r="G39" s="161">
        <v>1720</v>
      </c>
      <c r="H39" s="161">
        <v>528</v>
      </c>
      <c r="J39" s="441">
        <v>23521</v>
      </c>
      <c r="K39" s="442">
        <f t="shared" si="5"/>
        <v>-6282</v>
      </c>
      <c r="L39" s="443">
        <f t="shared" si="7"/>
        <v>-26.71</v>
      </c>
    </row>
    <row r="40" spans="1:12" ht="18.95" customHeight="1">
      <c r="A40" s="162" t="s">
        <v>567</v>
      </c>
      <c r="B40" s="161">
        <f t="shared" si="6"/>
        <v>5324</v>
      </c>
      <c r="C40" s="161">
        <v>601</v>
      </c>
      <c r="D40" s="161">
        <v>79</v>
      </c>
      <c r="E40" s="161">
        <v>219</v>
      </c>
      <c r="F40" s="165">
        <v>1140</v>
      </c>
      <c r="G40" s="161">
        <v>1854</v>
      </c>
      <c r="H40" s="161">
        <v>1431</v>
      </c>
      <c r="J40" s="441">
        <v>7971</v>
      </c>
      <c r="K40" s="442">
        <f t="shared" si="5"/>
        <v>-2647</v>
      </c>
      <c r="L40" s="443">
        <f t="shared" si="7"/>
        <v>-33.21</v>
      </c>
    </row>
    <row r="41" spans="1:12" ht="18.95" customHeight="1">
      <c r="A41" s="162" t="s">
        <v>568</v>
      </c>
      <c r="B41" s="161">
        <f t="shared" si="6"/>
        <v>0</v>
      </c>
      <c r="C41" s="161"/>
      <c r="D41" s="161"/>
      <c r="E41" s="161"/>
      <c r="F41" s="165"/>
      <c r="G41" s="161"/>
      <c r="H41" s="161"/>
      <c r="J41" s="441">
        <v>41</v>
      </c>
      <c r="K41" s="442">
        <f t="shared" si="5"/>
        <v>-41</v>
      </c>
      <c r="L41" s="443">
        <f t="shared" si="7"/>
        <v>-100</v>
      </c>
    </row>
    <row r="42" spans="1:12" ht="18.95" customHeight="1">
      <c r="A42" s="162" t="s">
        <v>569</v>
      </c>
      <c r="B42" s="161">
        <f t="shared" si="6"/>
        <v>1879</v>
      </c>
      <c r="C42" s="161">
        <v>48</v>
      </c>
      <c r="D42" s="161">
        <v>1481</v>
      </c>
      <c r="E42" s="161">
        <v>259</v>
      </c>
      <c r="F42" s="165">
        <v>47</v>
      </c>
      <c r="G42" s="161">
        <v>44</v>
      </c>
      <c r="H42" s="161"/>
      <c r="J42" s="441">
        <v>2368</v>
      </c>
      <c r="K42" s="442">
        <f t="shared" si="5"/>
        <v>-489</v>
      </c>
      <c r="L42" s="443">
        <f t="shared" si="7"/>
        <v>-20.65</v>
      </c>
    </row>
    <row r="43" spans="1:12" ht="18.95" customHeight="1">
      <c r="A43" s="162" t="s">
        <v>570</v>
      </c>
      <c r="B43" s="161">
        <f t="shared" si="6"/>
        <v>1263</v>
      </c>
      <c r="C43" s="161">
        <v>742</v>
      </c>
      <c r="D43" s="161">
        <v>163</v>
      </c>
      <c r="E43" s="161">
        <v>256</v>
      </c>
      <c r="F43" s="165">
        <v>2</v>
      </c>
      <c r="G43" s="161">
        <v>96</v>
      </c>
      <c r="H43" s="161">
        <v>4</v>
      </c>
      <c r="J43" s="441">
        <v>305</v>
      </c>
      <c r="K43" s="442">
        <f t="shared" si="5"/>
        <v>958</v>
      </c>
      <c r="L43" s="443">
        <f t="shared" si="7"/>
        <v>314.10000000000002</v>
      </c>
    </row>
    <row r="44" spans="1:12" ht="18.95" customHeight="1">
      <c r="A44" s="162" t="s">
        <v>783</v>
      </c>
      <c r="B44" s="161">
        <f t="shared" si="6"/>
        <v>0</v>
      </c>
      <c r="C44" s="161"/>
      <c r="D44" s="161"/>
      <c r="E44" s="161"/>
      <c r="F44" s="165"/>
      <c r="G44" s="161"/>
      <c r="H44" s="161"/>
      <c r="J44" s="441">
        <v>0</v>
      </c>
      <c r="K44" s="442">
        <f t="shared" si="5"/>
        <v>0</v>
      </c>
      <c r="L44" s="443" t="e">
        <f t="shared" si="7"/>
        <v>#DIV/0!</v>
      </c>
    </row>
    <row r="45" spans="1:12" ht="18.95" customHeight="1">
      <c r="A45" s="162" t="s">
        <v>994</v>
      </c>
      <c r="B45" s="161">
        <f t="shared" si="6"/>
        <v>642</v>
      </c>
      <c r="C45" s="161">
        <v>9</v>
      </c>
      <c r="D45" s="161">
        <v>1</v>
      </c>
      <c r="E45" s="161">
        <v>10</v>
      </c>
      <c r="F45" s="165">
        <v>265</v>
      </c>
      <c r="G45" s="161">
        <v>226</v>
      </c>
      <c r="H45" s="161">
        <v>131</v>
      </c>
      <c r="J45" s="441">
        <v>519</v>
      </c>
      <c r="K45" s="442">
        <f t="shared" si="5"/>
        <v>123</v>
      </c>
      <c r="L45" s="443">
        <f t="shared" si="7"/>
        <v>23.7</v>
      </c>
    </row>
    <row r="46" spans="1:12" ht="18.95" customHeight="1">
      <c r="A46" s="381" t="s">
        <v>995</v>
      </c>
      <c r="B46" s="161">
        <f t="shared" si="6"/>
        <v>332</v>
      </c>
      <c r="C46" s="382">
        <v>2</v>
      </c>
      <c r="D46" s="382">
        <v>11</v>
      </c>
      <c r="E46" s="382">
        <v>8</v>
      </c>
      <c r="F46" s="383">
        <v>53</v>
      </c>
      <c r="G46" s="382">
        <v>122</v>
      </c>
      <c r="H46" s="382">
        <v>136</v>
      </c>
      <c r="J46" s="441">
        <v>369</v>
      </c>
      <c r="K46" s="442">
        <f t="shared" si="5"/>
        <v>-37</v>
      </c>
      <c r="L46" s="443">
        <f t="shared" si="7"/>
        <v>-10.029999999999999</v>
      </c>
    </row>
    <row r="47" spans="1:12" ht="18.95" customHeight="1">
      <c r="A47" s="162" t="s">
        <v>996</v>
      </c>
      <c r="B47" s="161">
        <f t="shared" si="6"/>
        <v>213</v>
      </c>
      <c r="C47" s="161">
        <v>0</v>
      </c>
      <c r="D47" s="161">
        <v>213</v>
      </c>
      <c r="E47" s="161"/>
      <c r="F47" s="165"/>
      <c r="G47" s="161"/>
      <c r="H47" s="161"/>
      <c r="J47" s="441">
        <v>0</v>
      </c>
      <c r="K47" s="442">
        <f t="shared" si="5"/>
        <v>213</v>
      </c>
      <c r="L47" s="443" t="e">
        <f t="shared" si="7"/>
        <v>#DIV/0!</v>
      </c>
    </row>
    <row r="48" spans="1:12" ht="18.95" customHeight="1">
      <c r="A48" s="162" t="s">
        <v>997</v>
      </c>
      <c r="B48" s="161">
        <f t="shared" si="6"/>
        <v>0</v>
      </c>
      <c r="C48" s="161"/>
      <c r="D48" s="161"/>
      <c r="E48" s="161"/>
      <c r="F48" s="165"/>
      <c r="G48" s="161"/>
      <c r="H48" s="161"/>
      <c r="J48" s="441">
        <v>0</v>
      </c>
      <c r="K48" s="442">
        <f t="shared" si="5"/>
        <v>0</v>
      </c>
      <c r="L48" s="443" t="e">
        <f t="shared" si="7"/>
        <v>#DIV/0!</v>
      </c>
    </row>
    <row r="49" spans="1:12" ht="18.95" customHeight="1">
      <c r="A49" s="162" t="s">
        <v>998</v>
      </c>
      <c r="B49" s="161">
        <f t="shared" si="6"/>
        <v>0</v>
      </c>
      <c r="C49" s="161"/>
      <c r="D49" s="161"/>
      <c r="E49" s="161"/>
      <c r="F49" s="165"/>
      <c r="G49" s="161"/>
      <c r="H49" s="161"/>
      <c r="J49" s="441">
        <v>8</v>
      </c>
      <c r="K49" s="442">
        <f t="shared" si="5"/>
        <v>-8</v>
      </c>
      <c r="L49" s="443">
        <f t="shared" si="7"/>
        <v>-100</v>
      </c>
    </row>
    <row r="50" spans="1:12" ht="30.75" customHeight="1">
      <c r="A50" s="461" t="s">
        <v>571</v>
      </c>
      <c r="B50" s="461"/>
      <c r="C50" s="461"/>
      <c r="D50" s="461"/>
      <c r="E50" s="461"/>
      <c r="F50" s="461"/>
      <c r="G50" s="461"/>
      <c r="H50" s="461"/>
    </row>
  </sheetData>
  <mergeCells count="2">
    <mergeCell ref="A1:H1"/>
    <mergeCell ref="A50:H50"/>
  </mergeCells>
  <phoneticPr fontId="78" type="noConversion"/>
  <pageMargins left="0.42" right="0.47" top="0.74803149606299213" bottom="0.74803149606299213" header="0.31496062992125984" footer="0.31496062992125984"/>
  <pageSetup paperSize="9" scale="90" firstPageNumber="25" orientation="portrait" r:id="rId1"/>
  <headerFooter>
    <oddFooter>&amp;C第 &amp;P-1 页，共 &amp;N-1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31</vt:i4>
      </vt:variant>
      <vt:variant>
        <vt:lpstr>命名范围</vt:lpstr>
      </vt:variant>
      <vt:variant>
        <vt:i4>31</vt:i4>
      </vt:variant>
    </vt:vector>
  </HeadingPairs>
  <TitlesOfParts>
    <vt:vector size="62" baseType="lpstr">
      <vt:lpstr>封面</vt:lpstr>
      <vt:lpstr>附表2-1</vt:lpstr>
      <vt:lpstr>附表2-2</vt:lpstr>
      <vt:lpstr>附表2-3</vt:lpstr>
      <vt:lpstr>附表2-4</vt:lpstr>
      <vt:lpstr>附表2-5</vt:lpstr>
      <vt:lpstr>附表2-6</vt:lpstr>
      <vt:lpstr>附表2-7</vt:lpstr>
      <vt:lpstr>附表2-8</vt:lpstr>
      <vt:lpstr>附表2-9</vt:lpstr>
      <vt:lpstr>附表2-10</vt:lpstr>
      <vt:lpstr>附表2-11</vt:lpstr>
      <vt:lpstr>附表2-12</vt:lpstr>
      <vt:lpstr>附表2-13</vt:lpstr>
      <vt:lpstr>附表2-14</vt:lpstr>
      <vt:lpstr>附表2-15</vt:lpstr>
      <vt:lpstr>附表2-16</vt:lpstr>
      <vt:lpstr>附表2-17</vt:lpstr>
      <vt:lpstr>附表2-18</vt:lpstr>
      <vt:lpstr>附表2-19</vt:lpstr>
      <vt:lpstr>附表2-20</vt:lpstr>
      <vt:lpstr>附表2-21</vt:lpstr>
      <vt:lpstr>附表2-22</vt:lpstr>
      <vt:lpstr>附表2-23</vt:lpstr>
      <vt:lpstr>附表2-24</vt:lpstr>
      <vt:lpstr>附表2-25</vt:lpstr>
      <vt:lpstr>附表2-26</vt:lpstr>
      <vt:lpstr>Sheet1</vt:lpstr>
      <vt:lpstr>Sheet2</vt:lpstr>
      <vt:lpstr>Sheet3</vt:lpstr>
      <vt:lpstr>Sheet4</vt:lpstr>
      <vt:lpstr>'附表2-1'!Print_Area</vt:lpstr>
      <vt:lpstr>'附表2-10'!Print_Area</vt:lpstr>
      <vt:lpstr>'附表2-11'!Print_Area</vt:lpstr>
      <vt:lpstr>'附表2-12'!Print_Area</vt:lpstr>
      <vt:lpstr>'附表2-13'!Print_Area</vt:lpstr>
      <vt:lpstr>'附表2-14'!Print_Area</vt:lpstr>
      <vt:lpstr>'附表2-15'!Print_Area</vt:lpstr>
      <vt:lpstr>'附表2-16'!Print_Area</vt:lpstr>
      <vt:lpstr>'附表2-17'!Print_Area</vt:lpstr>
      <vt:lpstr>'附表2-18'!Print_Area</vt:lpstr>
      <vt:lpstr>'附表2-19'!Print_Area</vt:lpstr>
      <vt:lpstr>'附表2-2'!Print_Area</vt:lpstr>
      <vt:lpstr>'附表2-20'!Print_Area</vt:lpstr>
      <vt:lpstr>'附表2-21'!Print_Area</vt:lpstr>
      <vt:lpstr>'附表2-22'!Print_Area</vt:lpstr>
      <vt:lpstr>'附表2-23'!Print_Area</vt:lpstr>
      <vt:lpstr>'附表2-24'!Print_Area</vt:lpstr>
      <vt:lpstr>'附表2-25'!Print_Area</vt:lpstr>
      <vt:lpstr>'附表2-26'!Print_Area</vt:lpstr>
      <vt:lpstr>'附表2-3'!Print_Area</vt:lpstr>
      <vt:lpstr>'附表2-4'!Print_Area</vt:lpstr>
      <vt:lpstr>'附表2-5'!Print_Area</vt:lpstr>
      <vt:lpstr>'附表2-6'!Print_Area</vt:lpstr>
      <vt:lpstr>'附表2-7'!Print_Area</vt:lpstr>
      <vt:lpstr>'附表2-8'!Print_Area</vt:lpstr>
      <vt:lpstr>'附表2-13'!Print_Titles</vt:lpstr>
      <vt:lpstr>'附表2-21'!Print_Titles</vt:lpstr>
      <vt:lpstr>'附表2-22'!Print_Titles</vt:lpstr>
      <vt:lpstr>'附表2-5'!Print_Titles</vt:lpstr>
      <vt:lpstr>'附表2-7'!Print_Titles</vt:lpstr>
      <vt:lpstr>'附表2-8'!Print_Titles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财政局</cp:lastModifiedBy>
  <cp:lastPrinted>2021-08-09T08:20:43Z</cp:lastPrinted>
  <dcterms:created xsi:type="dcterms:W3CDTF">2008-01-10T09:59:00Z</dcterms:created>
  <dcterms:modified xsi:type="dcterms:W3CDTF">2021-08-11T02:29:10Z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