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987" activeTab="11"/>
  </bookViews>
  <sheets>
    <sheet name="目录" sheetId="1" r:id="rId1"/>
    <sheet name="附表1-1" sheetId="2" r:id="rId2"/>
    <sheet name="附表1-2" sheetId="3" r:id="rId3"/>
    <sheet name="附表1-3" sheetId="4" r:id="rId4"/>
    <sheet name="附表1-4" sheetId="5" r:id="rId5"/>
    <sheet name="附表1-5" sheetId="6" r:id="rId6"/>
    <sheet name="附表1-6" sheetId="7" r:id="rId7"/>
    <sheet name="附表1-7" sheetId="8" r:id="rId8"/>
    <sheet name="附表1-8" sheetId="9" r:id="rId9"/>
    <sheet name="附表1-9" sheetId="10" r:id="rId10"/>
    <sheet name="附表1-10" sheetId="11" r:id="rId11"/>
    <sheet name="附表1-11" sheetId="12" r:id="rId12"/>
    <sheet name="附表1-12" sheetId="13" r:id="rId13"/>
    <sheet name="附表1-13" sheetId="14" r:id="rId14"/>
    <sheet name="附表1-14" sheetId="15" r:id="rId15"/>
    <sheet name="附表1-15" sheetId="16" r:id="rId16"/>
    <sheet name="附表1-16" sheetId="17" r:id="rId17"/>
    <sheet name="附表1-17" sheetId="18" r:id="rId18"/>
    <sheet name="附表1-18" sheetId="19" r:id="rId19"/>
    <sheet name="附表1-19" sheetId="20" r:id="rId20"/>
    <sheet name="附表1-20" sheetId="21" r:id="rId21"/>
    <sheet name="附表1-21" sheetId="22" r:id="rId22"/>
    <sheet name="附表1-22" sheetId="23" r:id="rId23"/>
    <sheet name="附表1-23" sheetId="24" r:id="rId24"/>
    <sheet name="附表1-24" sheetId="25" r:id="rId25"/>
    <sheet name="附表1-25" sheetId="26" r:id="rId26"/>
    <sheet name="附表1-26" sheetId="27" r:id="rId27"/>
    <sheet name="附表1-27" sheetId="28" r:id="rId28"/>
    <sheet name="附表1-28" sheetId="29" r:id="rId29"/>
  </sheets>
  <definedNames>
    <definedName name="_xlnm._FilterDatabase" localSheetId="5" hidden="1">'附表1-5'!$A$4:$D$458</definedName>
    <definedName name="_xlnm._FilterDatabase" localSheetId="7" hidden="1">'附表1-7'!$A$4:$G$80</definedName>
    <definedName name="_Order1" hidden="1">255</definedName>
    <definedName name="_Order2" hidden="1">255</definedName>
    <definedName name="Database" localSheetId="13">#REF!</definedName>
    <definedName name="Database" localSheetId="3">#REF!</definedName>
    <definedName name="Database" localSheetId="8">#REF!</definedName>
    <definedName name="Database" localSheetId="26">#REF!</definedName>
    <definedName name="Database" localSheetId="28">#REF!</definedName>
    <definedName name="Database">#REF!</definedName>
    <definedName name="database2" localSheetId="13">#REF!</definedName>
    <definedName name="database2" localSheetId="3">#REF!</definedName>
    <definedName name="database2" localSheetId="8">#REF!</definedName>
    <definedName name="database2" localSheetId="26">#REF!</definedName>
    <definedName name="database2" localSheetId="28">#REF!</definedName>
    <definedName name="database2">#REF!</definedName>
    <definedName name="database3" localSheetId="13">#REF!</definedName>
    <definedName name="database3" localSheetId="3">#REF!</definedName>
    <definedName name="database3" localSheetId="8">#REF!</definedName>
    <definedName name="database3" localSheetId="26">#REF!</definedName>
    <definedName name="database3" localSheetId="28">#REF!</definedName>
    <definedName name="database3">#REF!</definedName>
    <definedName name="hhhh" localSheetId="13">#REF!</definedName>
    <definedName name="hhhh" localSheetId="3">#REF!</definedName>
    <definedName name="hhhh" localSheetId="8">#REF!</definedName>
    <definedName name="hhhh" localSheetId="26">#REF!</definedName>
    <definedName name="hhhh" localSheetId="28">#REF!</definedName>
    <definedName name="hhhh">#REF!</definedName>
    <definedName name="kkkk" localSheetId="13">#REF!</definedName>
    <definedName name="kkkk" localSheetId="3">#REF!</definedName>
    <definedName name="kkkk" localSheetId="8">#REF!</definedName>
    <definedName name="kkkk" localSheetId="26">#REF!</definedName>
    <definedName name="kkkk" localSheetId="28">#REF!</definedName>
    <definedName name="kkkk">#REF!</definedName>
    <definedName name="_xlnm.Print_Area" localSheetId="1">'附表1-1'!$A$1:$D$45</definedName>
    <definedName name="_xlnm.Print_Area" localSheetId="23">'附表1-23'!$A$2:$D$16</definedName>
    <definedName name="_xlnm.Print_Area" localSheetId="24">'附表1-24'!$A$1:$D$50</definedName>
    <definedName name="_xlnm.Print_Titles" localSheetId="1">'附表1-1'!$1:$4</definedName>
    <definedName name="_xlnm.Print_Titles" localSheetId="11">'附表1-11'!$1:$4</definedName>
    <definedName name="_xlnm.Print_Titles" localSheetId="12">'附表1-12'!$1:$4</definedName>
    <definedName name="_xlnm.Print_Titles" localSheetId="13">'附表1-13'!$1:$4</definedName>
    <definedName name="_xlnm.Print_Titles" localSheetId="14">'附表1-14'!$1:$4</definedName>
    <definedName name="_xlnm.Print_Titles" localSheetId="15">'附表1-15'!$1:$4</definedName>
    <definedName name="_xlnm.Print_Titles" localSheetId="16">'附表1-16'!$1:$4</definedName>
    <definedName name="_xlnm.Print_Titles" localSheetId="17">'附表1-17'!$1:$4</definedName>
    <definedName name="_xlnm.Print_Titles" localSheetId="18">'附表1-18'!$1:$4</definedName>
    <definedName name="_xlnm.Print_Titles" localSheetId="19">'附表1-19'!$1:$4</definedName>
    <definedName name="_xlnm.Print_Titles" localSheetId="21">'附表1-21'!$1:$4</definedName>
    <definedName name="_xlnm.Print_Titles" localSheetId="2">'附表1-2'!$1:$4</definedName>
    <definedName name="_xlnm.Print_Titles" localSheetId="22">'附表1-22'!$1:$4</definedName>
    <definedName name="_xlnm.Print_Titles" localSheetId="23">'附表1-23'!$1:$4</definedName>
    <definedName name="_xlnm.Print_Titles" localSheetId="24">'附表1-24'!$1:$4</definedName>
    <definedName name="_xlnm.Print_Titles" localSheetId="3">'附表1-3'!$1:$4</definedName>
    <definedName name="_xlnm.Print_Titles" localSheetId="5">'附表1-5'!$1:$4</definedName>
    <definedName name="_xlnm.Print_Titles" localSheetId="6">'附表1-6'!$1:$4</definedName>
    <definedName name="_xlnm.Print_Titles" localSheetId="7">'附表1-7'!$1:$4</definedName>
    <definedName name="_xlnm.Print_Titles" localSheetId="8">'附表1-8'!$1:$3</definedName>
    <definedName name="_xlnm.Print_Titles" localSheetId="10">'附表1-10'!$1:$4</definedName>
    <definedName name="_xlnm.Print_Titles">#N/A</definedName>
    <definedName name="UU" localSheetId="13">#REF!</definedName>
    <definedName name="UU" localSheetId="3">#REF!</definedName>
    <definedName name="UU" localSheetId="8">#REF!</definedName>
    <definedName name="UU" localSheetId="26">#REF!</definedName>
    <definedName name="UU" localSheetId="28">#REF!</definedName>
    <definedName name="UU">#REF!</definedName>
    <definedName name="YY" localSheetId="13">#REF!</definedName>
    <definedName name="YY" localSheetId="3">#REF!</definedName>
    <definedName name="YY" localSheetId="8">#REF!</definedName>
    <definedName name="YY" localSheetId="26">#REF!</definedName>
    <definedName name="YY" localSheetId="28">#REF!</definedName>
    <definedName name="YY">#REF!</definedName>
    <definedName name="地区名称" localSheetId="13">#REF!</definedName>
    <definedName name="地区名称" localSheetId="3">#REF!</definedName>
    <definedName name="地区名称" localSheetId="8">#REF!</definedName>
    <definedName name="地区名称" localSheetId="26">#REF!</definedName>
    <definedName name="地区名称" localSheetId="28">#REF!</definedName>
    <definedName name="地区名称">#REF!</definedName>
    <definedName name="福州" localSheetId="13">#REF!</definedName>
    <definedName name="福州" localSheetId="3">#REF!</definedName>
    <definedName name="福州" localSheetId="8">#REF!</definedName>
    <definedName name="福州" localSheetId="26">#REF!</definedName>
    <definedName name="福州" localSheetId="28">#REF!</definedName>
    <definedName name="福州">#REF!</definedName>
    <definedName name="汇率" localSheetId="13">#REF!</definedName>
    <definedName name="汇率" localSheetId="3">#REF!</definedName>
    <definedName name="汇率" localSheetId="8">#REF!</definedName>
    <definedName name="汇率" localSheetId="26">#REF!</definedName>
    <definedName name="汇率" localSheetId="28">#REF!</definedName>
    <definedName name="汇率">#REF!</definedName>
    <definedName name="生产列1" localSheetId="13">#REF!</definedName>
    <definedName name="生产列1" localSheetId="3">#REF!</definedName>
    <definedName name="生产列1" localSheetId="8">#REF!</definedName>
    <definedName name="生产列1" localSheetId="26">#REF!</definedName>
    <definedName name="生产列1" localSheetId="28">#REF!</definedName>
    <definedName name="生产列1">#REF!</definedName>
    <definedName name="生产列11" localSheetId="13">#REF!</definedName>
    <definedName name="生产列11" localSheetId="3">#REF!</definedName>
    <definedName name="生产列11" localSheetId="8">#REF!</definedName>
    <definedName name="生产列11" localSheetId="26">#REF!</definedName>
    <definedName name="生产列11" localSheetId="28">#REF!</definedName>
    <definedName name="生产列11">#REF!</definedName>
    <definedName name="生产列15" localSheetId="13">#REF!</definedName>
    <definedName name="生产列15" localSheetId="3">#REF!</definedName>
    <definedName name="生产列15" localSheetId="8">#REF!</definedName>
    <definedName name="生产列15" localSheetId="26">#REF!</definedName>
    <definedName name="生产列15" localSheetId="28">#REF!</definedName>
    <definedName name="生产列15">#REF!</definedName>
    <definedName name="生产列16" localSheetId="13">#REF!</definedName>
    <definedName name="生产列16" localSheetId="3">#REF!</definedName>
    <definedName name="生产列16" localSheetId="8">#REF!</definedName>
    <definedName name="生产列16" localSheetId="26">#REF!</definedName>
    <definedName name="生产列16" localSheetId="28">#REF!</definedName>
    <definedName name="生产列16">#REF!</definedName>
    <definedName name="生产列17" localSheetId="13">#REF!</definedName>
    <definedName name="生产列17" localSheetId="3">#REF!</definedName>
    <definedName name="生产列17" localSheetId="8">#REF!</definedName>
    <definedName name="生产列17" localSheetId="26">#REF!</definedName>
    <definedName name="生产列17" localSheetId="28">#REF!</definedName>
    <definedName name="生产列17">#REF!</definedName>
    <definedName name="生产列19" localSheetId="13">#REF!</definedName>
    <definedName name="生产列19" localSheetId="3">#REF!</definedName>
    <definedName name="生产列19" localSheetId="8">#REF!</definedName>
    <definedName name="生产列19" localSheetId="26">#REF!</definedName>
    <definedName name="生产列19" localSheetId="28">#REF!</definedName>
    <definedName name="生产列19">#REF!</definedName>
    <definedName name="生产列2" localSheetId="13">#REF!</definedName>
    <definedName name="生产列2" localSheetId="3">#REF!</definedName>
    <definedName name="生产列2" localSheetId="8">#REF!</definedName>
    <definedName name="生产列2" localSheetId="26">#REF!</definedName>
    <definedName name="生产列2" localSheetId="28">#REF!</definedName>
    <definedName name="生产列2">#REF!</definedName>
    <definedName name="生产列20" localSheetId="13">#REF!</definedName>
    <definedName name="生产列20" localSheetId="3">#REF!</definedName>
    <definedName name="生产列20" localSheetId="8">#REF!</definedName>
    <definedName name="生产列20" localSheetId="26">#REF!</definedName>
    <definedName name="生产列20" localSheetId="28">#REF!</definedName>
    <definedName name="生产列20">#REF!</definedName>
    <definedName name="生产列3" localSheetId="13">#REF!</definedName>
    <definedName name="生产列3" localSheetId="3">#REF!</definedName>
    <definedName name="生产列3" localSheetId="8">#REF!</definedName>
    <definedName name="生产列3" localSheetId="26">#REF!</definedName>
    <definedName name="生产列3" localSheetId="28">#REF!</definedName>
    <definedName name="生产列3">#REF!</definedName>
    <definedName name="生产列4" localSheetId="13">#REF!</definedName>
    <definedName name="生产列4" localSheetId="3">#REF!</definedName>
    <definedName name="生产列4" localSheetId="8">#REF!</definedName>
    <definedName name="生产列4" localSheetId="26">#REF!</definedName>
    <definedName name="生产列4" localSheetId="28">#REF!</definedName>
    <definedName name="生产列4">#REF!</definedName>
    <definedName name="生产列5" localSheetId="13">#REF!</definedName>
    <definedName name="生产列5" localSheetId="3">#REF!</definedName>
    <definedName name="生产列5" localSheetId="8">#REF!</definedName>
    <definedName name="生产列5" localSheetId="26">#REF!</definedName>
    <definedName name="生产列5" localSheetId="28">#REF!</definedName>
    <definedName name="生产列5">#REF!</definedName>
    <definedName name="生产列6" localSheetId="13">#REF!</definedName>
    <definedName name="生产列6" localSheetId="3">#REF!</definedName>
    <definedName name="生产列6" localSheetId="8">#REF!</definedName>
    <definedName name="生产列6" localSheetId="26">#REF!</definedName>
    <definedName name="生产列6" localSheetId="28">#REF!</definedName>
    <definedName name="生产列6">#REF!</definedName>
    <definedName name="生产列7" localSheetId="13">#REF!</definedName>
    <definedName name="生产列7" localSheetId="3">#REF!</definedName>
    <definedName name="生产列7" localSheetId="8">#REF!</definedName>
    <definedName name="生产列7" localSheetId="26">#REF!</definedName>
    <definedName name="生产列7" localSheetId="28">#REF!</definedName>
    <definedName name="生产列7">#REF!</definedName>
    <definedName name="生产列8" localSheetId="13">#REF!</definedName>
    <definedName name="生产列8" localSheetId="3">#REF!</definedName>
    <definedName name="生产列8" localSheetId="8">#REF!</definedName>
    <definedName name="生产列8" localSheetId="26">#REF!</definedName>
    <definedName name="生产列8" localSheetId="28">#REF!</definedName>
    <definedName name="生产列8">#REF!</definedName>
    <definedName name="生产列9" localSheetId="13">#REF!</definedName>
    <definedName name="生产列9" localSheetId="3">#REF!</definedName>
    <definedName name="生产列9" localSheetId="8">#REF!</definedName>
    <definedName name="生产列9" localSheetId="26">#REF!</definedName>
    <definedName name="生产列9" localSheetId="28">#REF!</definedName>
    <definedName name="生产列9">#REF!</definedName>
    <definedName name="生产期" localSheetId="13">#REF!</definedName>
    <definedName name="生产期" localSheetId="3">#REF!</definedName>
    <definedName name="生产期" localSheetId="8">#REF!</definedName>
    <definedName name="生产期" localSheetId="26">#REF!</definedName>
    <definedName name="生产期" localSheetId="28">#REF!</definedName>
    <definedName name="生产期">#REF!</definedName>
    <definedName name="生产期1" localSheetId="13">#REF!</definedName>
    <definedName name="生产期1" localSheetId="3">#REF!</definedName>
    <definedName name="生产期1" localSheetId="8">#REF!</definedName>
    <definedName name="生产期1" localSheetId="26">#REF!</definedName>
    <definedName name="生产期1" localSheetId="28">#REF!</definedName>
    <definedName name="生产期1">#REF!</definedName>
    <definedName name="生产期11" localSheetId="13">#REF!</definedName>
    <definedName name="生产期11" localSheetId="3">#REF!</definedName>
    <definedName name="生产期11" localSheetId="8">#REF!</definedName>
    <definedName name="生产期11" localSheetId="26">#REF!</definedName>
    <definedName name="生产期11" localSheetId="28">#REF!</definedName>
    <definedName name="生产期11">#REF!</definedName>
    <definedName name="生产期15" localSheetId="13">#REF!</definedName>
    <definedName name="生产期15" localSheetId="3">#REF!</definedName>
    <definedName name="生产期15" localSheetId="8">#REF!</definedName>
    <definedName name="生产期15" localSheetId="26">#REF!</definedName>
    <definedName name="生产期15" localSheetId="28">#REF!</definedName>
    <definedName name="生产期15">#REF!</definedName>
    <definedName name="生产期16" localSheetId="13">#REF!</definedName>
    <definedName name="生产期16" localSheetId="3">#REF!</definedName>
    <definedName name="生产期16" localSheetId="8">#REF!</definedName>
    <definedName name="生产期16" localSheetId="26">#REF!</definedName>
    <definedName name="生产期16" localSheetId="28">#REF!</definedName>
    <definedName name="生产期16">#REF!</definedName>
    <definedName name="生产期17" localSheetId="13">#REF!</definedName>
    <definedName name="生产期17" localSheetId="3">#REF!</definedName>
    <definedName name="生产期17" localSheetId="8">#REF!</definedName>
    <definedName name="生产期17" localSheetId="26">#REF!</definedName>
    <definedName name="生产期17" localSheetId="28">#REF!</definedName>
    <definedName name="生产期17">#REF!</definedName>
    <definedName name="生产期19" localSheetId="13">#REF!</definedName>
    <definedName name="生产期19" localSheetId="3">#REF!</definedName>
    <definedName name="生产期19" localSheetId="8">#REF!</definedName>
    <definedName name="生产期19" localSheetId="26">#REF!</definedName>
    <definedName name="生产期19" localSheetId="28">#REF!</definedName>
    <definedName name="生产期19">#REF!</definedName>
    <definedName name="生产期2" localSheetId="13">#REF!</definedName>
    <definedName name="生产期2" localSheetId="3">#REF!</definedName>
    <definedName name="生产期2" localSheetId="8">#REF!</definedName>
    <definedName name="生产期2" localSheetId="26">#REF!</definedName>
    <definedName name="生产期2" localSheetId="28">#REF!</definedName>
    <definedName name="生产期2">#REF!</definedName>
    <definedName name="生产期20" localSheetId="13">#REF!</definedName>
    <definedName name="生产期20" localSheetId="3">#REF!</definedName>
    <definedName name="生产期20" localSheetId="8">#REF!</definedName>
    <definedName name="生产期20" localSheetId="26">#REF!</definedName>
    <definedName name="生产期20" localSheetId="28">#REF!</definedName>
    <definedName name="生产期20">#REF!</definedName>
    <definedName name="生产期3" localSheetId="13">#REF!</definedName>
    <definedName name="生产期3" localSheetId="3">#REF!</definedName>
    <definedName name="生产期3" localSheetId="8">#REF!</definedName>
    <definedName name="生产期3" localSheetId="26">#REF!</definedName>
    <definedName name="生产期3" localSheetId="28">#REF!</definedName>
    <definedName name="生产期3">#REF!</definedName>
    <definedName name="生产期4" localSheetId="13">#REF!</definedName>
    <definedName name="生产期4" localSheetId="3">#REF!</definedName>
    <definedName name="生产期4" localSheetId="8">#REF!</definedName>
    <definedName name="生产期4" localSheetId="26">#REF!</definedName>
    <definedName name="生产期4" localSheetId="28">#REF!</definedName>
    <definedName name="生产期4">#REF!</definedName>
    <definedName name="生产期5" localSheetId="13">#REF!</definedName>
    <definedName name="生产期5" localSheetId="3">#REF!</definedName>
    <definedName name="生产期5" localSheetId="8">#REF!</definedName>
    <definedName name="生产期5" localSheetId="26">#REF!</definedName>
    <definedName name="生产期5" localSheetId="28">#REF!</definedName>
    <definedName name="生产期5">#REF!</definedName>
    <definedName name="生产期6" localSheetId="13">#REF!</definedName>
    <definedName name="生产期6" localSheetId="3">#REF!</definedName>
    <definedName name="生产期6" localSheetId="8">#REF!</definedName>
    <definedName name="生产期6" localSheetId="26">#REF!</definedName>
    <definedName name="生产期6" localSheetId="28">#REF!</definedName>
    <definedName name="生产期6">#REF!</definedName>
    <definedName name="生产期7" localSheetId="13">#REF!</definedName>
    <definedName name="生产期7" localSheetId="3">#REF!</definedName>
    <definedName name="生产期7" localSheetId="8">#REF!</definedName>
    <definedName name="生产期7" localSheetId="26">#REF!</definedName>
    <definedName name="生产期7" localSheetId="28">#REF!</definedName>
    <definedName name="生产期7">#REF!</definedName>
    <definedName name="生产期8" localSheetId="13">#REF!</definedName>
    <definedName name="生产期8" localSheetId="3">#REF!</definedName>
    <definedName name="生产期8" localSheetId="8">#REF!</definedName>
    <definedName name="生产期8" localSheetId="26">#REF!</definedName>
    <definedName name="生产期8" localSheetId="28">#REF!</definedName>
    <definedName name="生产期8">#REF!</definedName>
    <definedName name="生产期9" localSheetId="13">#REF!</definedName>
    <definedName name="生产期9" localSheetId="3">#REF!</definedName>
    <definedName name="生产期9" localSheetId="8">#REF!</definedName>
    <definedName name="生产期9" localSheetId="26">#REF!</definedName>
    <definedName name="生产期9" localSheetId="28">#REF!</definedName>
    <definedName name="生产期9">#REF!</definedName>
    <definedName name="体制上解" localSheetId="13">#REF!</definedName>
    <definedName name="体制上解" localSheetId="3">#REF!</definedName>
    <definedName name="体制上解" localSheetId="8">#REF!</definedName>
    <definedName name="体制上解" localSheetId="26">#REF!</definedName>
    <definedName name="体制上解" localSheetId="28">#REF!</definedName>
    <definedName name="体制上解">#REF!</definedName>
    <definedName name="_xlnm.Print_Area" localSheetId="5">'附表1-5'!$A$1:$D$459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<sst xmlns="http://schemas.openxmlformats.org/spreadsheetml/2006/main" count="1385" uniqueCount="925">
  <si>
    <t>附件1</t>
  </si>
  <si>
    <t>2026年度晋安区预算收支表</t>
  </si>
  <si>
    <t>1.</t>
  </si>
  <si>
    <t>2026年度一般公共预算收入预算表</t>
  </si>
  <si>
    <t>2.</t>
  </si>
  <si>
    <t>2026年度一般公共预算支出预算表</t>
  </si>
  <si>
    <t>3.</t>
  </si>
  <si>
    <t>2026年度本级一般公共预算收入预算表</t>
  </si>
  <si>
    <t>4.</t>
  </si>
  <si>
    <t>2026年度本级一般公共预算支出预算表</t>
  </si>
  <si>
    <t>5.</t>
  </si>
  <si>
    <t>2026年度本级一般公共预算支出预算功能分类明细表</t>
  </si>
  <si>
    <t>6.</t>
  </si>
  <si>
    <t>2026年度本级一般公共预算支出经济分类情况表</t>
  </si>
  <si>
    <t>7.</t>
  </si>
  <si>
    <t>2026年度本级一般公共预算基本支出经济分类情况表</t>
  </si>
  <si>
    <t>8.</t>
  </si>
  <si>
    <t>2026年度一般公共预算转移支付预算表（分项目）</t>
  </si>
  <si>
    <t>9.</t>
  </si>
  <si>
    <t>2026年度一般公共预算转移支付预算表（分地区）</t>
  </si>
  <si>
    <t>10.</t>
  </si>
  <si>
    <t>2026年度本级一般公共预算“三公”经费支出预算表</t>
  </si>
  <si>
    <t>11.</t>
  </si>
  <si>
    <t>2026年度政府性基金预算收入预算表</t>
  </si>
  <si>
    <t>12.</t>
  </si>
  <si>
    <t>2026年度政府性基金预算支出预算表</t>
  </si>
  <si>
    <t>13.</t>
  </si>
  <si>
    <t>2026年度本级政府性基金预算收入预算表</t>
  </si>
  <si>
    <t>14.</t>
  </si>
  <si>
    <t>2026年度本级政府性基金预算支出预算表</t>
  </si>
  <si>
    <t>15.</t>
  </si>
  <si>
    <t>2026年度政府性基金预算转移支付预算表</t>
  </si>
  <si>
    <t>16.</t>
  </si>
  <si>
    <t>2026年度国有资本经营预算收入预算表</t>
  </si>
  <si>
    <t>17.</t>
  </si>
  <si>
    <t>2026年度国有资本经营预算支出预算表</t>
  </si>
  <si>
    <t>18.</t>
  </si>
  <si>
    <t>2026年度本级国有资本经营预算收入预算表</t>
  </si>
  <si>
    <t>19.</t>
  </si>
  <si>
    <t>2026年度本级国有资本经营预算支出预算表</t>
  </si>
  <si>
    <t>20.</t>
  </si>
  <si>
    <t>2026年度国有资本经营预算转移支付预算表</t>
  </si>
  <si>
    <t>21.</t>
  </si>
  <si>
    <t>2026年度社会保险基金预算收入预算表</t>
  </si>
  <si>
    <t>22.</t>
  </si>
  <si>
    <t>2026年度社会保险基金预算支出预算表</t>
  </si>
  <si>
    <t>23.</t>
  </si>
  <si>
    <t>2026年度本级社会保险基金预算收入预算表</t>
  </si>
  <si>
    <t>24.</t>
  </si>
  <si>
    <t>2026年度本级社会保险基金预算支出预算表</t>
  </si>
  <si>
    <t>25.</t>
  </si>
  <si>
    <t>2026年度地方政府债务限额及余额情况表</t>
  </si>
  <si>
    <t>26.</t>
  </si>
  <si>
    <t>2026年度地方政府一般债务限额及余额情况表</t>
  </si>
  <si>
    <t>27.</t>
  </si>
  <si>
    <t>2026年度地方政府专项债务限额及余额情况表</t>
  </si>
  <si>
    <t>28.</t>
  </si>
  <si>
    <t>2026年度地方政府债券发行及还本付息情况表</t>
  </si>
  <si>
    <t>附表1-1</t>
  </si>
  <si>
    <t>单位：万元</t>
  </si>
  <si>
    <t>收入项目</t>
  </si>
  <si>
    <t>当年预算数</t>
  </si>
  <si>
    <t>上年预算数</t>
  </si>
  <si>
    <t>当年预算数为上年预算数的％</t>
  </si>
  <si>
    <t>一、税收收入</t>
  </si>
  <si>
    <t xml:space="preserve">    增值税</t>
  </si>
  <si>
    <t xml:space="preserve">    消费税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</si>
  <si>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</si>
  <si>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</si>
  <si>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</si>
  <si>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</si>
  <si>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</si>
  <si>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</si>
  <si>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</si>
  <si>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</si>
  <si>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</si>
  <si>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</si>
  <si>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</si>
  <si>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</si>
  <si>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</si>
  <si>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</si>
  <si>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</si>
  <si>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</si>
  <si>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</si>
  <si>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</si>
  <si>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</si>
  <si>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</si>
  <si>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</si>
  <si>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</si>
  <si>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</si>
  <si>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</si>
  <si>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收入小计</t>
  </si>
  <si>
    <t>三、债务收入</t>
  </si>
  <si>
    <t>四、转移性收入</t>
  </si>
  <si>
    <t xml:space="preserve">   上级补助收入</t>
  </si>
  <si>
    <t xml:space="preserve">    返还性收入</t>
  </si>
  <si>
    <t xml:space="preserve">    一般性转移支付收入</t>
  </si>
  <si>
    <t xml:space="preserve">    专项转移支付收入</t>
  </si>
  <si>
    <t xml:space="preserve">   上解收入</t>
  </si>
  <si>
    <t xml:space="preserve">   上年结余收入</t>
  </si>
  <si>
    <t xml:space="preserve">   调入资金</t>
  </si>
  <si>
    <t xml:space="preserve">   债券转贷收入</t>
  </si>
  <si>
    <t xml:space="preserve">   动用预算稳定调节基金</t>
  </si>
  <si>
    <t xml:space="preserve">   区域间转移性收入</t>
  </si>
  <si>
    <t>收入合计</t>
  </si>
  <si>
    <t>附表1-2</t>
  </si>
  <si>
    <t>支出项目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</si>
  <si>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</si>
  <si>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</si>
  <si>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</si>
  <si>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</si>
  <si>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</si>
  <si>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</si>
  <si>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</si>
  <si>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</si>
  <si>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</si>
  <si>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</si>
  <si>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</si>
  <si>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</si>
  <si>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</si>
  <si>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</si>
  <si>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</si>
  <si>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</si>
  <si>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</si>
  <si>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</si>
  <si>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</si>
  <si>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</si>
  <si>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</si>
  <si>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</si>
  <si>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</si>
  <si>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</si>
  <si>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</si>
  <si>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支出小计</t>
  </si>
  <si>
    <t>债务还本支出</t>
  </si>
  <si>
    <t>转移性支出</t>
  </si>
  <si>
    <t xml:space="preserve">   补助下级支出</t>
  </si>
  <si>
    <t xml:space="preserve">       返还性支出</t>
  </si>
  <si>
    <t xml:space="preserve">       一般性转移支付支出</t>
  </si>
  <si>
    <t xml:space="preserve">       专项转移支付支出</t>
  </si>
  <si>
    <t xml:space="preserve">   上解支出</t>
  </si>
  <si>
    <t xml:space="preserve">   调出资金</t>
  </si>
  <si>
    <t xml:space="preserve">   年终结余</t>
  </si>
  <si>
    <t xml:space="preserve">   债务转贷支出</t>
  </si>
  <si>
    <t xml:space="preserve">   安排预算稳定调节基金</t>
  </si>
  <si>
    <t xml:space="preserve">   补充预算周转金</t>
  </si>
  <si>
    <t xml:space="preserve">   区域间转移性支出</t>
  </si>
  <si>
    <t>支出合计</t>
  </si>
  <si>
    <t>附表1-3</t>
  </si>
  <si>
    <t xml:space="preserve">   债务转贷收入</t>
  </si>
  <si>
    <t>附表1-4</t>
  </si>
  <si>
    <t>项目</t>
  </si>
  <si>
    <t>十四、资源勘探工业信息等支出</t>
  </si>
  <si>
    <t>附表1-5</t>
  </si>
  <si>
    <t>一般公共服务支出</t>
  </si>
  <si>
    <t xml:space="preserve">  人大事务</t>
  </si>
  <si>
    <t xml:space="preserve">    行政运行（人大事务）</t>
  </si>
  <si>
    <t xml:space="preserve">    人大会议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</si>
  <si>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</si>
  <si>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</si>
  <si>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</si>
  <si>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</si>
  <si>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事业运行（人大事务）</t>
  </si>
  <si>
    <t xml:space="preserve">    其他人大事务支出</t>
  </si>
  <si>
    <t xml:space="preserve">  政协事务</t>
  </si>
  <si>
    <t xml:space="preserve">    行政运行（政协事务）</t>
  </si>
  <si>
    <t xml:space="preserve">    政协会议</t>
  </si>
  <si>
    <t xml:space="preserve">    参政议政（政协事务）</t>
  </si>
  <si>
    <t xml:space="preserve">    事业运行（政协事务）</t>
  </si>
  <si>
    <t xml:space="preserve">    其他政协事务支出</t>
  </si>
  <si>
    <t xml:space="preserve">  政府办公厅（室）及相关机构事务</t>
  </si>
  <si>
    <t xml:space="preserve">    行政运行（政府办公厅（室）及相关机构事务）</t>
  </si>
  <si>
    <t xml:space="preserve">    机关服务（政府办公厅（室）及相关机构事务）</t>
  </si>
  <si>
    <t xml:space="preserve">    信访事务</t>
  </si>
  <si>
    <t xml:space="preserve">    事业运行（政府办公厅（室）及相关机构事务）</t>
  </si>
  <si>
    <t xml:space="preserve">    其他政府办公厅（室）及相关机构事务支出</t>
  </si>
  <si>
    <t xml:space="preserve">  发展与改革事务</t>
  </si>
  <si>
    <t xml:space="preserve">    行政运行（发展与改革事务）</t>
  </si>
  <si>
    <t xml:space="preserve">    一般行政管理事务（发展与改革事务）</t>
  </si>
  <si>
    <t xml:space="preserve">    战略规划与实施</t>
  </si>
  <si>
    <t xml:space="preserve">    事业运行（发展与改革事务）</t>
  </si>
  <si>
    <t xml:space="preserve">    其他发展与改革事务支出</t>
  </si>
  <si>
    <t xml:space="preserve">  统计信息事务</t>
  </si>
  <si>
    <t xml:space="preserve">    行政运行（统计信息事务）</t>
  </si>
  <si>
    <t xml:space="preserve">    专项统计业务</t>
  </si>
  <si>
    <t xml:space="preserve">    专项普查活动</t>
  </si>
  <si>
    <t xml:space="preserve">    统计抽样调查</t>
  </si>
  <si>
    <t xml:space="preserve">    事业运行（统计信息事务）</t>
  </si>
  <si>
    <t xml:space="preserve">    其他统计信息事务支出</t>
  </si>
  <si>
    <t xml:space="preserve">  财政事务</t>
  </si>
  <si>
    <t xml:space="preserve">    行政运行（财政事务）</t>
  </si>
  <si>
    <t xml:space="preserve">    财政国库业务</t>
  </si>
  <si>
    <t xml:space="preserve">    信息化建设</t>
  </si>
  <si>
    <t xml:space="preserve">    事业运行（财政事务）</t>
  </si>
  <si>
    <t xml:space="preserve">    其他财政事务支出</t>
  </si>
  <si>
    <t xml:space="preserve">  税收事务</t>
  </si>
  <si>
    <t xml:space="preserve">    其他税收事务支出</t>
  </si>
  <si>
    <t xml:space="preserve">  审计事务</t>
  </si>
  <si>
    <t xml:space="preserve">    行政运行（审计事务）</t>
  </si>
  <si>
    <t xml:space="preserve">    审计业务</t>
  </si>
  <si>
    <t xml:space="preserve">    审计管理</t>
  </si>
  <si>
    <t xml:space="preserve">    信息化建设（审计事务）</t>
  </si>
  <si>
    <t xml:space="preserve">    事业运行（审计事务）</t>
  </si>
  <si>
    <t xml:space="preserve">  纪检监察事务</t>
  </si>
  <si>
    <t xml:space="preserve">    行政运行（纪检监察事务）</t>
  </si>
  <si>
    <t xml:space="preserve">    事业运行（纪检监察事务）</t>
  </si>
  <si>
    <t xml:space="preserve">    其他纪检监察事务支出</t>
  </si>
  <si>
    <t xml:space="preserve">  商贸事务</t>
  </si>
  <si>
    <t xml:space="preserve">    行政运行（商贸事务）</t>
  </si>
  <si>
    <t xml:space="preserve">    事业运行（商贸事务）</t>
  </si>
  <si>
    <t xml:space="preserve">    其他商贸事务支出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</si>
  <si>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</si>
  <si>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</si>
  <si>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</si>
  <si>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</si>
  <si>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行政运行（港澳台侨事务）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</si>
  <si>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</si>
  <si>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</si>
  <si>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</si>
  <si>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</si>
  <si>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</si>
  <si>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</si>
  <si>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</si>
  <si>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</si>
  <si>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行政运行（群众团体事务）</t>
  </si>
  <si>
    <t xml:space="preserve">    一般行政管理事务（群众团体事务）</t>
  </si>
  <si>
    <t xml:space="preserve">    工会事务</t>
  </si>
  <si>
    <t xml:space="preserve">    事业运行（群众团体事务）</t>
  </si>
  <si>
    <t xml:space="preserve">    其他群众团体事务支出</t>
  </si>
  <si>
    <t xml:space="preserve">  党委办公厅（室）及相关机构事务</t>
  </si>
  <si>
    <t xml:space="preserve">    行政运行（党委办公厅（室）及相关机构事务）</t>
  </si>
  <si>
    <t xml:space="preserve">    事业运行（党委办公厅（室）及相关机构事务）</t>
  </si>
  <si>
    <t xml:space="preserve">  组织事务</t>
  </si>
  <si>
    <t xml:space="preserve">    行政运行（组织事务）</t>
  </si>
  <si>
    <t xml:space="preserve">    事业运行（组织事务）</t>
  </si>
  <si>
    <t xml:space="preserve">    其他组织事务支出</t>
  </si>
  <si>
    <t xml:space="preserve">  宣传事务</t>
  </si>
  <si>
    <t xml:space="preserve">    行政运行（宣传事务）</t>
  </si>
  <si>
    <t xml:space="preserve">    事业运行（宣传事务）</t>
  </si>
  <si>
    <t xml:space="preserve">    事业运行</t>
  </si>
  <si>
    <t xml:space="preserve">    其他宣传事务支出</t>
  </si>
  <si>
    <t xml:space="preserve">  统战事务</t>
  </si>
  <si>
    <t xml:space="preserve">    行政运行（统战事务）</t>
  </si>
  <si>
    <t xml:space="preserve">    宗教事务</t>
  </si>
  <si>
    <t xml:space="preserve">    华侨事务</t>
  </si>
  <si>
    <t xml:space="preserve">    事业运行（统战事务）</t>
  </si>
  <si>
    <t xml:space="preserve">    其他统战事务支出</t>
  </si>
  <si>
    <t xml:space="preserve">  对外联络事务</t>
  </si>
  <si>
    <t xml:space="preserve">    行政运行</t>
  </si>
  <si>
    <t xml:space="preserve">    其他对外联络事务支出</t>
  </si>
  <si>
    <t xml:space="preserve">  其他共产党事务支出</t>
  </si>
  <si>
    <t xml:space="preserve">    行政运行（其他共产党事务支出）</t>
  </si>
  <si>
    <t xml:space="preserve">    事业运行（其他共产党事务支出）</t>
  </si>
  <si>
    <t xml:space="preserve">    其他共产党事务支出（其他共产党事务支出）</t>
  </si>
  <si>
    <t xml:space="preserve">  市场监督管理事务</t>
  </si>
  <si>
    <t xml:space="preserve">    市场主体管理</t>
  </si>
  <si>
    <t xml:space="preserve">    市场秩序执法</t>
  </si>
  <si>
    <t xml:space="preserve">    质量安全监管</t>
  </si>
  <si>
    <t xml:space="preserve">    食品安全监管</t>
  </si>
  <si>
    <t xml:space="preserve">  社会工作事务</t>
  </si>
  <si>
    <t xml:space="preserve">    其他社会工作事务支出</t>
  </si>
  <si>
    <t xml:space="preserve">  信访事务</t>
  </si>
  <si>
    <t xml:space="preserve">    其他信访事务支出</t>
  </si>
  <si>
    <t xml:space="preserve">  其他一般公共服务支出</t>
  </si>
  <si>
    <t xml:space="preserve">    其他一般公共服务支出</t>
  </si>
  <si>
    <t>国防支出</t>
  </si>
  <si>
    <t xml:space="preserve">  国防动员</t>
  </si>
  <si>
    <t xml:space="preserve">    兵役征集</t>
  </si>
  <si>
    <t xml:space="preserve">    民兵</t>
  </si>
  <si>
    <t xml:space="preserve">    其他国防动员支出</t>
  </si>
  <si>
    <t xml:space="preserve">  其他国防支出</t>
  </si>
  <si>
    <t xml:space="preserve">    其他国防支出</t>
  </si>
  <si>
    <t>公共安全支出</t>
  </si>
  <si>
    <t xml:space="preserve">  公安</t>
  </si>
  <si>
    <t xml:space="preserve">     执法办案</t>
  </si>
  <si>
    <t xml:space="preserve">     事业运行</t>
  </si>
  <si>
    <t xml:space="preserve">     其他公安支出</t>
  </si>
  <si>
    <t xml:space="preserve">  检察</t>
  </si>
  <si>
    <t xml:space="preserve">    其他检察支出</t>
  </si>
  <si>
    <t xml:space="preserve">  法院</t>
  </si>
  <si>
    <t xml:space="preserve">    案件审判</t>
  </si>
  <si>
    <t xml:space="preserve">    其他法院支出</t>
  </si>
  <si>
    <t xml:space="preserve">  司法</t>
  </si>
  <si>
    <t xml:space="preserve">    行政运行（司法）</t>
  </si>
  <si>
    <t xml:space="preserve">    基层司法业务</t>
  </si>
  <si>
    <t xml:space="preserve">    普法宣传</t>
  </si>
  <si>
    <t xml:space="preserve">    公共法律服务</t>
  </si>
  <si>
    <t xml:space="preserve">    社区矫正</t>
  </si>
  <si>
    <t xml:space="preserve">    法律援助</t>
  </si>
  <si>
    <t xml:space="preserve">    事业运行（司法）</t>
  </si>
  <si>
    <t xml:space="preserve">    其他司法支出</t>
  </si>
  <si>
    <t xml:space="preserve">  其他公共安全支出</t>
  </si>
  <si>
    <t xml:space="preserve">    其他公共安全支出</t>
  </si>
  <si>
    <t>教育支出</t>
  </si>
  <si>
    <t xml:space="preserve">  教育管理事务</t>
  </si>
  <si>
    <t xml:space="preserve">    行政运行（教育管理事务）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</si>
  <si>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</si>
  <si>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</si>
  <si>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</si>
  <si>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</si>
  <si>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</si>
  <si>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</si>
  <si>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其他普通教育支出</t>
  </si>
  <si>
    <t xml:space="preserve">  特殊教育</t>
  </si>
  <si>
    <t xml:space="preserve">    特殊学校教育</t>
  </si>
  <si>
    <t xml:space="preserve">  进修及培训</t>
  </si>
  <si>
    <t xml:space="preserve">    教师进修</t>
  </si>
  <si>
    <t xml:space="preserve">    干部教育</t>
  </si>
  <si>
    <t xml:space="preserve">  教育费附加安排的支出</t>
  </si>
  <si>
    <t xml:space="preserve">    城市中小学校舍建设</t>
  </si>
  <si>
    <t xml:space="preserve">    其他教育费附加安排的支出</t>
  </si>
  <si>
    <t xml:space="preserve">  其他教育支出</t>
  </si>
  <si>
    <t xml:space="preserve">    其他教育支出</t>
  </si>
  <si>
    <t>科学技术支出</t>
  </si>
  <si>
    <t xml:space="preserve">  科学技术管理事务</t>
  </si>
  <si>
    <t xml:space="preserve">    行政运行（科学技术管理事务）</t>
  </si>
  <si>
    <t xml:space="preserve">    其他科学技术管理事务支出</t>
  </si>
  <si>
    <t xml:space="preserve">  技术研究与开发</t>
  </si>
  <si>
    <t xml:space="preserve">    应用技术研究与开发</t>
  </si>
  <si>
    <t xml:space="preserve">    其他技术研究与开发支出</t>
  </si>
  <si>
    <t xml:space="preserve">  科学技术普及</t>
  </si>
  <si>
    <t xml:space="preserve">    机构运行（科学技术普及）</t>
  </si>
  <si>
    <t xml:space="preserve">    科普活动</t>
  </si>
  <si>
    <t xml:space="preserve">  其他科学技术支出</t>
  </si>
  <si>
    <t xml:space="preserve">    其他科学技术支出</t>
  </si>
  <si>
    <t>文化旅游体育与传媒支出</t>
  </si>
  <si>
    <t xml:space="preserve">  文化和旅游</t>
  </si>
  <si>
    <t xml:space="preserve">    行政运行（文化）</t>
  </si>
  <si>
    <t xml:space="preserve">    图书馆</t>
  </si>
  <si>
    <t xml:space="preserve">    艺术表演团体</t>
  </si>
  <si>
    <t xml:space="preserve">    群众文化</t>
  </si>
  <si>
    <t xml:space="preserve">    文化和旅游市场管理</t>
  </si>
  <si>
    <t xml:space="preserve">    其他文化和旅游支出</t>
  </si>
  <si>
    <t xml:space="preserve">  文物</t>
  </si>
  <si>
    <t xml:space="preserve">    文物保护</t>
  </si>
  <si>
    <t xml:space="preserve">    其他文物支出</t>
  </si>
  <si>
    <t xml:space="preserve">  体育</t>
  </si>
  <si>
    <t xml:space="preserve">    群众体育</t>
  </si>
  <si>
    <t xml:space="preserve">    其他体育支出</t>
  </si>
  <si>
    <t xml:space="preserve">  新闻出版电影</t>
  </si>
  <si>
    <t xml:space="preserve">    电影</t>
  </si>
  <si>
    <t xml:space="preserve">  广播电视</t>
  </si>
  <si>
    <t xml:space="preserve">    机关服务</t>
  </si>
  <si>
    <t xml:space="preserve">    广播电视事务</t>
  </si>
  <si>
    <t xml:space="preserve">  其他文化体育与传媒支出</t>
  </si>
  <si>
    <t xml:space="preserve">    其他文化体育与传媒支出</t>
  </si>
  <si>
    <t>社会保障和就业支出</t>
  </si>
  <si>
    <t xml:space="preserve">  人力资源和社会保障管理事务</t>
  </si>
  <si>
    <t xml:space="preserve">    行政运行（人力资源和社会保障管理事务）</t>
  </si>
  <si>
    <t xml:space="preserve">    劳动保障监察</t>
  </si>
  <si>
    <t xml:space="preserve">    就业管理事务</t>
  </si>
  <si>
    <t xml:space="preserve">    社会保险经办机构</t>
  </si>
  <si>
    <t xml:space="preserve">    劳动关系和维权</t>
  </si>
  <si>
    <t xml:space="preserve">    其他人力资源和社会保障管理事务支出</t>
  </si>
  <si>
    <t xml:space="preserve">  民政管理事务</t>
  </si>
  <si>
    <t xml:space="preserve">    行政运行（民政管理事务）</t>
  </si>
  <si>
    <t xml:space="preserve">    社会组织管理</t>
  </si>
  <si>
    <t xml:space="preserve">    行政区划和地名管理</t>
  </si>
  <si>
    <t xml:space="preserve">    基层政权和社区建设</t>
  </si>
  <si>
    <t xml:space="preserve">    其他民政管理事务支出</t>
  </si>
  <si>
    <t xml:space="preserve">  行政事业单位离退休</t>
  </si>
  <si>
    <t xml:space="preserve">    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</si>
  <si>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</si>
  <si>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</si>
  <si>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</si>
  <si>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</si>
  <si>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</si>
  <si>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</si>
  <si>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就业补助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</si>
  <si>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</si>
  <si>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</si>
  <si>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</si>
  <si>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</si>
  <si>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</si>
  <si>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</si>
  <si>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</si>
  <si>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褒扬纪念</t>
  </si>
  <si>
    <t xml:space="preserve">    其他优抚支出</t>
  </si>
  <si>
    <t xml:space="preserve">  退役安置</t>
  </si>
  <si>
    <t xml:space="preserve">    退役士兵安置</t>
  </si>
  <si>
    <t xml:space="preserve">    军队专业干部安置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</si>
  <si>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</si>
  <si>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</si>
  <si>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</si>
  <si>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</si>
  <si>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殡葬</t>
  </si>
  <si>
    <t xml:space="preserve">    养老服务</t>
  </si>
  <si>
    <t xml:space="preserve">    其他社会福利支出</t>
  </si>
  <si>
    <t xml:space="preserve">  残疾人事业</t>
  </si>
  <si>
    <t xml:space="preserve">    行政运行（残疾人事业）</t>
  </si>
  <si>
    <t xml:space="preserve">    其他残疾人事业支出</t>
  </si>
  <si>
    <t xml:space="preserve">  红十字事业</t>
  </si>
  <si>
    <t xml:space="preserve">    行政运行（红十字事业）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</si>
  <si>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</si>
  <si>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</si>
  <si>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</si>
  <si>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</si>
  <si>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</si>
  <si>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</si>
  <si>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</si>
  <si>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</si>
  <si>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其他生活救助</t>
  </si>
  <si>
    <t xml:space="preserve">    其他农村生活救助</t>
  </si>
  <si>
    <t xml:space="preserve">  财政对基本养老保险基金的补助</t>
  </si>
  <si>
    <t xml:space="preserve">    财政对城乡居民基本养老保险基金的补助</t>
  </si>
  <si>
    <t xml:space="preserve">  退役军人管理事务</t>
  </si>
  <si>
    <t xml:space="preserve">    拥军优属</t>
  </si>
  <si>
    <t xml:space="preserve">    其他退役军人事务管理支出</t>
  </si>
  <si>
    <t xml:space="preserve">  其他社会保障和就业支出</t>
  </si>
  <si>
    <t xml:space="preserve">    其他社会保障和就业支出</t>
  </si>
  <si>
    <t>卫生健康支出</t>
  </si>
  <si>
    <t xml:space="preserve">  卫生健康管理事务</t>
  </si>
  <si>
    <t xml:space="preserve">    行政运行（医疗卫生管理事务）</t>
  </si>
  <si>
    <t xml:space="preserve">    其他卫生健康管理事务支出</t>
  </si>
  <si>
    <t xml:space="preserve">  公立医院</t>
  </si>
  <si>
    <t xml:space="preserve">    综合医院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</si>
  <si>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</si>
  <si>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</si>
  <si>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</si>
  <si>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</si>
  <si>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</si>
  <si>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</si>
  <si>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</si>
  <si>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妇幼保健机构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</si>
  <si>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</si>
  <si>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</si>
  <si>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</si>
  <si>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</si>
  <si>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</si>
  <si>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</si>
  <si>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</si>
  <si>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</si>
  <si>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</si>
  <si>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</si>
  <si>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</si>
  <si>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</si>
  <si>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</si>
  <si>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</si>
  <si>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财政对城乡居民基本医疗保险基金的补助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</si>
  <si>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</si>
  <si>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</si>
  <si>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</si>
  <si>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</si>
  <si>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医疗保障管理事务</t>
  </si>
  <si>
    <t xml:space="preserve">    医疗保障经办事务</t>
  </si>
  <si>
    <t xml:space="preserve">  优抚对象医疗</t>
  </si>
  <si>
    <t xml:space="preserve">    优抚对象医疗补助</t>
  </si>
  <si>
    <t xml:space="preserve">    其他优抚对象医疗支出</t>
  </si>
  <si>
    <t xml:space="preserve">  老龄卫生健康事务</t>
  </si>
  <si>
    <t xml:space="preserve">    老龄卫生健康事务</t>
  </si>
  <si>
    <t xml:space="preserve">  幼育服务</t>
  </si>
  <si>
    <t xml:space="preserve">    其他幼育服务支出</t>
  </si>
  <si>
    <t xml:space="preserve">  其他卫生健康支出</t>
  </si>
  <si>
    <t xml:space="preserve">    其他卫生健康支出</t>
  </si>
  <si>
    <t>节能环保支出</t>
  </si>
  <si>
    <t xml:space="preserve">  环境保护管理事务</t>
  </si>
  <si>
    <t xml:space="preserve">    行政运行（环境保护管理事务）</t>
  </si>
  <si>
    <t xml:space="preserve">    其他环境保护管理事务支出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</si>
  <si>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</si>
  <si>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</si>
  <si>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</si>
  <si>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</si>
  <si>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</si>
  <si>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</si>
  <si>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</si>
  <si>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</si>
  <si>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>城乡社区支出</t>
  </si>
  <si>
    <t xml:space="preserve">  城乡社区管理事务</t>
  </si>
  <si>
    <t xml:space="preserve">    行政运行（城乡社区管理事务）</t>
  </si>
  <si>
    <t xml:space="preserve">    城管执法</t>
  </si>
  <si>
    <t xml:space="preserve">    其他城乡社区管理事务支出</t>
  </si>
  <si>
    <t xml:space="preserve">  城乡社区规划与管理</t>
  </si>
  <si>
    <t xml:space="preserve">    城乡社区规划与管理</t>
  </si>
  <si>
    <t xml:space="preserve">  城乡社区公共设施</t>
  </si>
  <si>
    <t xml:space="preserve">    其他城乡社区公共设施支出</t>
  </si>
  <si>
    <t xml:space="preserve">  城乡社区环境卫生</t>
  </si>
  <si>
    <t xml:space="preserve">    城乡社区环境卫生</t>
  </si>
  <si>
    <t xml:space="preserve">  其他城乡社区支出</t>
  </si>
  <si>
    <t xml:space="preserve">    其他城乡支出</t>
  </si>
  <si>
    <t xml:space="preserve">    其他城乡社区支出</t>
  </si>
  <si>
    <t>农林水支出</t>
  </si>
  <si>
    <t xml:space="preserve">  农业</t>
  </si>
  <si>
    <t xml:space="preserve">    行政运行（农业）</t>
  </si>
  <si>
    <t xml:space="preserve">    事业运行（农业）</t>
  </si>
  <si>
    <t xml:space="preserve">    病虫害控制</t>
  </si>
  <si>
    <t xml:space="preserve">    农产品质量安全</t>
  </si>
  <si>
    <t xml:space="preserve">    农业生产发展</t>
  </si>
  <si>
    <t xml:space="preserve">    农业生态资源保护</t>
  </si>
  <si>
    <t xml:space="preserve">    乡镇道路建设</t>
  </si>
  <si>
    <t xml:space="preserve">    渔业发展</t>
  </si>
  <si>
    <t xml:space="preserve">    其他农业农村支出</t>
  </si>
  <si>
    <t xml:space="preserve">  林业和草原</t>
  </si>
  <si>
    <t xml:space="preserve">    事业机构</t>
  </si>
  <si>
    <t xml:space="preserve">    森林生态效益补偿</t>
  </si>
  <si>
    <t xml:space="preserve">    动植物保护</t>
  </si>
  <si>
    <t xml:space="preserve">    林业草原防灾减灾</t>
  </si>
  <si>
    <t xml:space="preserve">    其他林业和草原支出</t>
  </si>
  <si>
    <t xml:space="preserve">  水利</t>
  </si>
  <si>
    <t xml:space="preserve">    水利工程建设（水利）</t>
  </si>
  <si>
    <t xml:space="preserve">    水利工程运行与维护</t>
  </si>
  <si>
    <t xml:space="preserve">    水质监测</t>
  </si>
  <si>
    <t xml:space="preserve">    防汛</t>
  </si>
  <si>
    <t xml:space="preserve">    农田水利</t>
  </si>
  <si>
    <t xml:space="preserve">    水利技术推广</t>
  </si>
  <si>
    <t xml:space="preserve">    信息管理（水利）</t>
  </si>
  <si>
    <t xml:space="preserve">    农村人畜饮水</t>
  </si>
  <si>
    <t xml:space="preserve">    江河湖库水系综合整治</t>
  </si>
  <si>
    <t xml:space="preserve">    农村供水</t>
  </si>
  <si>
    <t xml:space="preserve">    其他水利支出</t>
  </si>
  <si>
    <t xml:space="preserve">  巩固拓展脱贫衔接乡村振兴</t>
  </si>
  <si>
    <t xml:space="preserve">    农村基础设施建设</t>
  </si>
  <si>
    <t xml:space="preserve">    其他巩固脱贫攻坚成果衔接乡村振兴支出</t>
  </si>
  <si>
    <t xml:space="preserve">  农村综合改革</t>
  </si>
  <si>
    <t xml:space="preserve">    对村民委员会和村党支部的补助</t>
  </si>
  <si>
    <t xml:space="preserve">    农村公益事业建设奖补资金</t>
  </si>
  <si>
    <t xml:space="preserve">    对村级一事一议的补助</t>
  </si>
  <si>
    <t xml:space="preserve">    对村集体经济组织的补助</t>
  </si>
  <si>
    <t xml:space="preserve">    其他农村综合改革支出</t>
  </si>
  <si>
    <t xml:space="preserve">  其他农业水支出</t>
  </si>
  <si>
    <t xml:space="preserve">    其他农业水支出</t>
  </si>
  <si>
    <t xml:space="preserve">  普惠金融发展支出</t>
  </si>
  <si>
    <t xml:space="preserve">    农业保险保费补贴</t>
  </si>
  <si>
    <t>交通运输支出</t>
  </si>
  <si>
    <t xml:space="preserve">  公路水路运输</t>
  </si>
  <si>
    <t xml:space="preserve">    行政运行（公路水路运输）</t>
  </si>
  <si>
    <t xml:space="preserve">    公路建设</t>
  </si>
  <si>
    <t xml:space="preserve">    公路养护（公路水路运输）</t>
  </si>
  <si>
    <t xml:space="preserve">    其他公路水路运输支出</t>
  </si>
  <si>
    <t xml:space="preserve">  其他交通运输支出</t>
  </si>
  <si>
    <t xml:space="preserve">    公共交通运营补助</t>
  </si>
  <si>
    <t xml:space="preserve">    其他交通运输支出</t>
  </si>
  <si>
    <t>资源勘探信息等支出</t>
  </si>
  <si>
    <t xml:space="preserve">  支持中小企业发展和管理支出</t>
  </si>
  <si>
    <t xml:space="preserve">    中小企业发展专项</t>
  </si>
  <si>
    <t xml:space="preserve">    其他支持中小企业发展和管理支出</t>
  </si>
  <si>
    <t>商业服务业等支出</t>
  </si>
  <si>
    <t xml:space="preserve">  商业流通事务</t>
  </si>
  <si>
    <t xml:space="preserve">    其他商业流通事务支出</t>
  </si>
  <si>
    <t xml:space="preserve">  其他商业服务业等支出</t>
  </si>
  <si>
    <t xml:space="preserve">    其他商业服务业等支出</t>
  </si>
  <si>
    <t>援助其他地区支出</t>
  </si>
  <si>
    <t xml:space="preserve">  其他支出</t>
  </si>
  <si>
    <t>自然资源海洋气象等支出</t>
  </si>
  <si>
    <t xml:space="preserve">  自然资源事务</t>
  </si>
  <si>
    <t xml:space="preserve">    行政运行（国土资源事务）</t>
  </si>
  <si>
    <t xml:space="preserve">    自然资源规划及管理</t>
  </si>
  <si>
    <t xml:space="preserve">    事业运行（国土资源事务）</t>
  </si>
  <si>
    <t xml:space="preserve">    国土整治</t>
  </si>
  <si>
    <t xml:space="preserve">    其他自然资源事务支出</t>
  </si>
  <si>
    <t xml:space="preserve">  气象事务</t>
  </si>
  <si>
    <t xml:space="preserve">    其他气象事务支出</t>
  </si>
  <si>
    <t xml:space="preserve">  其他自然资源海洋气象等支出</t>
  </si>
  <si>
    <t xml:space="preserve">    其他自然资源海洋气象等支出</t>
  </si>
  <si>
    <t>住房保障支出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</si>
  <si>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</si>
  <si>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</si>
  <si>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</si>
  <si>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</si>
  <si>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>灾害防治及应急管理支出</t>
  </si>
  <si>
    <t xml:space="preserve">  应急管理事务</t>
  </si>
  <si>
    <t xml:space="preserve">    灾害风险防治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</si>
  <si>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</si>
  <si>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</si>
  <si>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</si>
  <si>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</si>
  <si>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消防事务</t>
  </si>
  <si>
    <t xml:space="preserve">    其他消防事务支出</t>
  </si>
  <si>
    <t xml:space="preserve">  灾害防治及应急管理支出</t>
  </si>
  <si>
    <t xml:space="preserve">    其他矿山安全支出</t>
  </si>
  <si>
    <t xml:space="preserve">  地震事务</t>
  </si>
  <si>
    <t xml:space="preserve">    地震灾害预防</t>
  </si>
  <si>
    <t xml:space="preserve">  自然灾害防治</t>
  </si>
  <si>
    <t xml:space="preserve">    其他自然灾害防治支出</t>
  </si>
  <si>
    <t xml:space="preserve">  自然灾害救灾及恢复重建支出</t>
  </si>
  <si>
    <t xml:space="preserve">    其他自然灾害救灾及恢复重建支出</t>
  </si>
  <si>
    <t xml:space="preserve">  其他灾害防治及应急管理支出</t>
  </si>
  <si>
    <t xml:space="preserve">    其他灾害防治及应急管理支出</t>
  </si>
  <si>
    <t>预备费</t>
  </si>
  <si>
    <t xml:space="preserve">  预备费</t>
  </si>
  <si>
    <t xml:space="preserve">    预备费</t>
  </si>
  <si>
    <t>其他支出</t>
  </si>
  <si>
    <t xml:space="preserve">  年初预留</t>
  </si>
  <si>
    <t xml:space="preserve">    年初预留</t>
  </si>
  <si>
    <t xml:space="preserve">    其他支出</t>
  </si>
  <si>
    <t>上解支出</t>
  </si>
  <si>
    <t xml:space="preserve">    专项上解支出</t>
  </si>
  <si>
    <t>调出资金</t>
  </si>
  <si>
    <t xml:space="preserve">    其他调出资金</t>
  </si>
  <si>
    <t xml:space="preserve">  地方政府一般债务还本支出</t>
  </si>
  <si>
    <t xml:space="preserve">    地方政府一般债务还本支出</t>
  </si>
  <si>
    <t>债务付息支出</t>
  </si>
  <si>
    <t xml:space="preserve">  地方政府一般债务付息支出</t>
  </si>
  <si>
    <t xml:space="preserve">    地方政府一般债务付息支出</t>
  </si>
  <si>
    <t>债务发行费用支出</t>
  </si>
  <si>
    <t xml:space="preserve">  地方政府一般债务发行费用支出</t>
  </si>
  <si>
    <t xml:space="preserve">    地方政府一般债务发行费用支出</t>
  </si>
  <si>
    <t>合计</t>
  </si>
  <si>
    <t>附表1-6</t>
  </si>
  <si>
    <t>项   目</t>
  </si>
  <si>
    <t>一、机关工资福利支出</t>
  </si>
  <si>
    <t>二、机关商品和服务支出</t>
  </si>
  <si>
    <t>三、机关资本性支出</t>
  </si>
  <si>
    <t>四、机关资本性支出（基本建设）</t>
  </si>
  <si>
    <t>五、对事业单位经常性补助</t>
  </si>
  <si>
    <t>六、对事业单位资本性补助</t>
  </si>
  <si>
    <t>七、对企业补助</t>
  </si>
  <si>
    <t>八、对企业资本性支出</t>
  </si>
  <si>
    <t>九、对个人和家庭的补助</t>
  </si>
  <si>
    <t>十、对社会保障基金补助</t>
  </si>
  <si>
    <t>十一、债务利息及费用支出</t>
  </si>
  <si>
    <t>十二、债务还本支出</t>
  </si>
  <si>
    <t>十三、转移性支出</t>
  </si>
  <si>
    <t>十四、预备费及预留</t>
  </si>
  <si>
    <t>十五、其他支出</t>
  </si>
  <si>
    <t>附表1-7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</si>
  <si>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</si>
  <si>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</si>
  <si>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</si>
  <si>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</si>
  <si>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</si>
  <si>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</si>
  <si>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</si>
  <si>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</si>
  <si>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</si>
  <si>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</si>
  <si>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因公出国（境）费用</t>
  </si>
  <si>
    <t xml:space="preserve">  公务用车运行维护费</t>
  </si>
  <si>
    <t xml:space="preserve">  维修（护）费</t>
  </si>
  <si>
    <t xml:space="preserve">  其他商品和服务支出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</si>
  <si>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</si>
  <si>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</si>
  <si>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</si>
  <si>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</si>
  <si>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</si>
  <si>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</si>
  <si>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</si>
  <si>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 xml:space="preserve">  工资福利支出</t>
  </si>
  <si>
    <t xml:space="preserve">  商品和服务支出</t>
  </si>
  <si>
    <t xml:space="preserve">  其他对事业单位补助</t>
  </si>
  <si>
    <t xml:space="preserve">  资本性支出（一）</t>
  </si>
  <si>
    <t xml:space="preserve">  资本性支出（二）</t>
  </si>
  <si>
    <t xml:space="preserve">  费用补贴</t>
  </si>
  <si>
    <t xml:space="preserve">  利息补贴</t>
  </si>
  <si>
    <t xml:space="preserve">  其他对企业补助</t>
  </si>
  <si>
    <t xml:space="preserve">  对企业资本性支出（一）</t>
  </si>
  <si>
    <t xml:space="preserve">  对企业资本性支出（二）</t>
  </si>
  <si>
    <t xml:space="preserve">  其他对企业资本性支出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</si>
  <si>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</si>
  <si>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</si>
  <si>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</si>
  <si>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</si>
  <si>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</si>
  <si>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 xml:space="preserve">  对社会保险基金补助</t>
  </si>
  <si>
    <t xml:space="preserve">  补充全国社会保障基金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</si>
  <si>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</si>
  <si>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</si>
  <si>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</si>
  <si>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</si>
  <si>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 xml:space="preserve">  国内债务还本</t>
  </si>
  <si>
    <t xml:space="preserve">  国外债务还本</t>
  </si>
  <si>
    <t xml:space="preserve">  上下级政府间转移性支出</t>
  </si>
  <si>
    <t xml:space="preserve">  援助其他地区支出</t>
  </si>
  <si>
    <t xml:space="preserve">  债务转贷</t>
  </si>
  <si>
    <t xml:space="preserve">  调出资金</t>
  </si>
  <si>
    <t xml:space="preserve">  预留</t>
  </si>
  <si>
    <t>国家赔偿费用支出</t>
  </si>
  <si>
    <t>对民间非营利组织和群众性自治组织补贴</t>
  </si>
  <si>
    <t>经常性赠与</t>
  </si>
  <si>
    <t>资本性赠与</t>
  </si>
  <si>
    <t>合   计</t>
  </si>
  <si>
    <t>附表1-8</t>
  </si>
  <si>
    <t> 单位：万元</t>
  </si>
  <si>
    <t>金额</t>
  </si>
  <si>
    <t>一、税收返还</t>
  </si>
  <si>
    <t>1.所得税基数返还支出</t>
  </si>
  <si>
    <t>2.成品油税费改革税收返还支出</t>
  </si>
  <si>
    <t>3.增值税税收返还支出</t>
  </si>
  <si>
    <t>4.消费税税收返还支出</t>
  </si>
  <si>
    <t>5.增值税“五五分享”税收返还支出</t>
  </si>
  <si>
    <t>二、一般性转移支付</t>
  </si>
  <si>
    <t>1.体制补助支出</t>
  </si>
  <si>
    <t>2.均衡性转移支付支出</t>
  </si>
  <si>
    <t>3.县级基本财力保障机制奖补资金支出</t>
  </si>
  <si>
    <t>4.结算补助支出</t>
  </si>
  <si>
    <t>5.资源枯竭型城市转移支付补助支出</t>
  </si>
  <si>
    <t>6.企业事业单位划转补助支出</t>
  </si>
  <si>
    <t>7.产粮（油）大县奖励资金支出</t>
  </si>
  <si>
    <t>8.重点生态功能区转移支付支出</t>
  </si>
  <si>
    <t>9.固定数额补助支出</t>
  </si>
  <si>
    <t>10.革命老区转移支付支出</t>
  </si>
  <si>
    <t>11.民族地区转移支付支出</t>
  </si>
  <si>
    <t>12.边境地区转移支付支出</t>
  </si>
  <si>
    <t>13.巩固拓展脱贫攻坚成果衔接乡村振兴转移支付支出</t>
  </si>
  <si>
    <t>14.一般公共服务共同财政事权转移支付支出</t>
  </si>
  <si>
    <t>15.公共安全共同财政事权转移支付支出</t>
  </si>
  <si>
    <t>16.教育共同财政事权转移支付支出</t>
  </si>
  <si>
    <t>17.科学技术共同财政事权转移支付支出</t>
  </si>
  <si>
    <t>18.文化旅游体育与传媒共同财政事权转移支付支出</t>
  </si>
  <si>
    <t>19.社会保障和就业共同财政事权转移支付支出</t>
  </si>
  <si>
    <t>20.医疗卫生共同财政事权转移支付支出</t>
  </si>
  <si>
    <t>21.节能环保共同财政事权转移支付支出</t>
  </si>
  <si>
    <t>22.城乡社区共同财政事权转移支付支出</t>
  </si>
  <si>
    <t>23.农林水共同财政事权转移支付支出</t>
  </si>
  <si>
    <t>24.交通运输共同财政事权转移支付支出</t>
  </si>
  <si>
    <t>25.资源勘探工业信息等共同财政事权转移支付支出</t>
  </si>
  <si>
    <t>26.商业服务业等共同财政事权转移支付支出</t>
  </si>
  <si>
    <t>27.金融共同财政事权转移支付支出</t>
  </si>
  <si>
    <t>28.自然资源海洋气象等共同财政事权转移支付支出</t>
  </si>
  <si>
    <t>29.住房保障共同财政事权转移支付支出</t>
  </si>
  <si>
    <t>30.粮油物资储备共同财政事权转移支付支出</t>
  </si>
  <si>
    <t>31.灾害防治及应急管理共同财政事权转移支付支出</t>
  </si>
  <si>
    <t>32.其他共同财政事权转移支付支出</t>
  </si>
  <si>
    <t>33.其他一般性转移支付支出</t>
  </si>
  <si>
    <t>三、专项转移支付</t>
  </si>
  <si>
    <t>1.一般公共服务支出</t>
  </si>
  <si>
    <t xml:space="preserve">   其中：××项目  …………</t>
  </si>
  <si>
    <t>2.公共安全支出</t>
  </si>
  <si>
    <t>3.教育支出</t>
  </si>
  <si>
    <t>4.科学技术支出</t>
  </si>
  <si>
    <t>5.文化旅游体育与传媒支出</t>
  </si>
  <si>
    <t>6.社会保障和就业支出</t>
  </si>
  <si>
    <t>7.卫生健康支出</t>
  </si>
  <si>
    <t>8.节能环保支出</t>
  </si>
  <si>
    <t>9.城乡社区支出</t>
  </si>
  <si>
    <t>10.农林水支出</t>
  </si>
  <si>
    <t>11.交通运输支出</t>
  </si>
  <si>
    <t>12.资源勘探工业信息等支出</t>
  </si>
  <si>
    <t>13.商业服务业等支出</t>
  </si>
  <si>
    <t>14.金融支出</t>
  </si>
  <si>
    <t>15.自然资源海洋气象等支出</t>
  </si>
  <si>
    <t>16.住房保障支出</t>
  </si>
  <si>
    <t>17.粮油物资储备支出</t>
  </si>
  <si>
    <t>18.灾害防治及应急管理支出</t>
  </si>
  <si>
    <t>19.其他支出</t>
  </si>
  <si>
    <t xml:space="preserve">      其中：××项目  …………</t>
  </si>
  <si>
    <t>备注：晋安区所辖乡镇作为一级预算部门管理，未单独编制政府预算，因此无一般公共预算转移支付预算数据。</t>
  </si>
  <si>
    <t>附表1-9</t>
  </si>
  <si>
    <t>地区</t>
  </si>
  <si>
    <t>小计</t>
  </si>
  <si>
    <t>税收返还</t>
  </si>
  <si>
    <t>一般性转移支付</t>
  </si>
  <si>
    <t>专项转移支付</t>
  </si>
  <si>
    <t>××地区</t>
  </si>
  <si>
    <t>未落实到地区数</t>
  </si>
  <si>
    <t>附表1-10</t>
  </si>
  <si>
    <t>1、因公出国（境）费用</t>
  </si>
  <si>
    <t>2、公务接待费</t>
  </si>
  <si>
    <t>3、公务用车购置及运行费</t>
  </si>
  <si>
    <t>其中：1.公务用车运行费</t>
  </si>
  <si>
    <t xml:space="preserve">      2.公务用车购置费</t>
  </si>
  <si>
    <t>附表1-11</t>
  </si>
  <si>
    <t>项      目</t>
  </si>
  <si>
    <t>当年预算数为上年预算数</t>
  </si>
  <si>
    <t>一、非税收入</t>
  </si>
  <si>
    <t>（一）政府性基金收入</t>
  </si>
  <si>
    <t xml:space="preserve">   1.国家电影事业发展专项资金收入</t>
  </si>
  <si>
    <t xml:space="preserve">   2.国有土地收益基金收入</t>
  </si>
  <si>
    <t xml:space="preserve">   3.农业土地开发资金收入</t>
  </si>
  <si>
    <t xml:space="preserve">   4.国有土地使用权出让收入</t>
  </si>
  <si>
    <t xml:space="preserve">   5.大中型水库库区基金收入</t>
  </si>
  <si>
    <t xml:space="preserve">   6.彩票公益金收入</t>
  </si>
  <si>
    <t xml:space="preserve">   7.城市基础设施配套费收入</t>
  </si>
  <si>
    <t xml:space="preserve">   8.小型水库移民扶助基金收入</t>
  </si>
  <si>
    <t xml:space="preserve">   9.国家重大水利工程建设基金收入</t>
  </si>
  <si>
    <t xml:space="preserve">   10.污水处理费收入</t>
  </si>
  <si>
    <t xml:space="preserve">   11.彩票发行机构和彩票销售机构的业务费用</t>
  </si>
  <si>
    <t xml:space="preserve">   12.其他政府性基金收入</t>
  </si>
  <si>
    <t>（二）专项债务对应项目专项收入</t>
  </si>
  <si>
    <t>二、债务收入</t>
  </si>
  <si>
    <t>三、转移性收入</t>
  </si>
  <si>
    <t xml:space="preserve">      上级补助收入</t>
  </si>
  <si>
    <t xml:space="preserve">      下级上解收入</t>
  </si>
  <si>
    <t xml:space="preserve">      上年结余收入</t>
  </si>
  <si>
    <t xml:space="preserve">      调入资金</t>
  </si>
  <si>
    <t xml:space="preserve">      债务转贷收入 </t>
  </si>
  <si>
    <t xml:space="preserve">                                  </t>
  </si>
  <si>
    <t>附表1-12</t>
  </si>
  <si>
    <t>一、科学技术支出</t>
  </si>
  <si>
    <t>二、文化旅游体育与传媒支出</t>
  </si>
  <si>
    <t>三、节能环保支出</t>
  </si>
  <si>
    <t>四、城乡社区支出</t>
  </si>
  <si>
    <t>五、农林水支出</t>
  </si>
  <si>
    <t>六、交通运输支出</t>
  </si>
  <si>
    <t>七、资源勘探工业信息等支出</t>
  </si>
  <si>
    <t>八、金融支出</t>
  </si>
  <si>
    <t>九、其他支出</t>
  </si>
  <si>
    <t>十、债务付息支出</t>
  </si>
  <si>
    <t>十一、债务发行费用支出</t>
  </si>
  <si>
    <t>十二、抗疫特别国债安排的支出</t>
  </si>
  <si>
    <t>补助下级支出</t>
  </si>
  <si>
    <t>上解上级支出</t>
  </si>
  <si>
    <t>年终结余</t>
  </si>
  <si>
    <t xml:space="preserve">债务转贷支出 </t>
  </si>
  <si>
    <t>附表1-13</t>
  </si>
  <si>
    <t>附表1-14</t>
  </si>
  <si>
    <r>
      <rPr>
        <sz val="11"/>
        <rFont val="宋体"/>
        <charset val="134"/>
      </rPr>
      <t xml:space="preserve">   其中：××科目………</t>
    </r>
    <r>
      <rPr>
        <sz val="11"/>
        <rFont val="楷体"/>
        <charset val="134"/>
      </rPr>
      <t>(公开到项级科目)</t>
    </r>
  </si>
  <si>
    <t>附表1-15</t>
  </si>
  <si>
    <t>抗疫特别国债转移支付支出</t>
  </si>
  <si>
    <t>资源勘探工业信息等支出</t>
  </si>
  <si>
    <t>备注：晋安区所辖乡镇作为一级预算部门管理，未单独编制政府预算，因此无政府性基金预算转移支付预算数据。</t>
  </si>
  <si>
    <t>附表1-16</t>
  </si>
  <si>
    <t>上年执行数</t>
  </si>
  <si>
    <t>当年预算数为上年执行数的％</t>
  </si>
  <si>
    <t>一、利润收入</t>
  </si>
  <si>
    <t>二、股利、股息收入</t>
  </si>
  <si>
    <t>三、产权转让收入</t>
  </si>
  <si>
    <t>四、清算收入</t>
  </si>
  <si>
    <t>五、其他国有资本经营预算收入</t>
  </si>
  <si>
    <t xml:space="preserve">    国有资本经营预算转移支付收入</t>
  </si>
  <si>
    <t xml:space="preserve">    上解收入</t>
  </si>
  <si>
    <t xml:space="preserve">    上年结余收入</t>
  </si>
  <si>
    <t>附表1-17</t>
  </si>
  <si>
    <t>一、补充全国社会保障基金</t>
  </si>
  <si>
    <t>二、解决历史遗留问题及改革成本支出</t>
  </si>
  <si>
    <t>三、国有企业资本金注入</t>
  </si>
  <si>
    <t>四、国有企业政策性补贴</t>
  </si>
  <si>
    <t>五、其他国有资本经营预算支出</t>
  </si>
  <si>
    <t xml:space="preserve">    转移支付支出</t>
  </si>
  <si>
    <t xml:space="preserve">    上解支出</t>
  </si>
  <si>
    <t xml:space="preserve">    调出资金</t>
  </si>
  <si>
    <t xml:space="preserve">    年终结余</t>
  </si>
  <si>
    <t>附表1-18</t>
  </si>
  <si>
    <t xml:space="preserve">  其中：……利润收入</t>
  </si>
  <si>
    <t xml:space="preserve">  其中：国有控股公司股利、股息收入</t>
  </si>
  <si>
    <t xml:space="preserve"> 国有参股公司股利、股息收入</t>
  </si>
  <si>
    <t xml:space="preserve"> 金融企业股利、股息收入</t>
  </si>
  <si>
    <t xml:space="preserve"> 其他国有资本经营预算企业股利、股息收入</t>
  </si>
  <si>
    <t>附表1-19</t>
  </si>
  <si>
    <t xml:space="preserve">      转移支付支出</t>
  </si>
  <si>
    <t xml:space="preserve">      上解支出</t>
  </si>
  <si>
    <t xml:space="preserve">      调出资金</t>
  </si>
  <si>
    <t xml:space="preserve">      年终结余</t>
  </si>
  <si>
    <t>附表1-20</t>
  </si>
  <si>
    <t>××项目</t>
  </si>
  <si>
    <t>……</t>
  </si>
  <si>
    <t>备注：晋安区所辖乡镇作为一级预算部门管理，未单独编制政府预算，因此无国有资本经营预算转移支付预算数据。</t>
  </si>
  <si>
    <t>附表1-21</t>
  </si>
  <si>
    <t>一、企业职工基本养老保险基金收入</t>
  </si>
  <si>
    <t>二、失业保险基金收入</t>
  </si>
  <si>
    <t>三、职工基本医疗保险基金收入</t>
  </si>
  <si>
    <t>四、工伤保险基金收入</t>
  </si>
  <si>
    <t>五、城乡居民基本养老保险基金收入</t>
  </si>
  <si>
    <t>六、机关事业单位基本养老保险基金收入</t>
  </si>
  <si>
    <t>七、城乡居民基本医疗保险基金收入</t>
  </si>
  <si>
    <t>附表1-22</t>
  </si>
  <si>
    <t>一、企业职工基本养老保险基金支出</t>
  </si>
  <si>
    <t>二、失业保险基金支出</t>
  </si>
  <si>
    <t>三、职工基本医疗保险基金支出</t>
  </si>
  <si>
    <t>四、工伤保险基金支出</t>
  </si>
  <si>
    <t>五、城乡居民基本养老保险基金支出</t>
  </si>
  <si>
    <t>六、机关事业单位基本养老保险基金支出</t>
  </si>
  <si>
    <t>七、城乡居民基本医疗保险基金支出</t>
  </si>
  <si>
    <t>附表1-23</t>
  </si>
  <si>
    <t xml:space="preserve">    其中：基本养老保险费收入</t>
  </si>
  <si>
    <t xml:space="preserve">          财政补贴收入</t>
  </si>
  <si>
    <t xml:space="preserve">          利息收入</t>
  </si>
  <si>
    <t xml:space="preserve">          委托投资收益</t>
  </si>
  <si>
    <t xml:space="preserve">          其他收入</t>
  </si>
  <si>
    <t xml:space="preserve">    其中：失业保险费收入</t>
  </si>
  <si>
    <t xml:space="preserve">    其中：基本医疗保险费收入</t>
  </si>
  <si>
    <t xml:space="preserve">    其中：工伤保险费收入</t>
  </si>
  <si>
    <t xml:space="preserve">          职业伤害保障费收入</t>
  </si>
  <si>
    <t xml:space="preserve">    其中：缴费收入</t>
  </si>
  <si>
    <t xml:space="preserve">          集体补助收入</t>
  </si>
  <si>
    <t xml:space="preserve">          转移收入</t>
  </si>
  <si>
    <t>附表1-24</t>
  </si>
  <si>
    <t xml:space="preserve">    其中：基本养老金支出</t>
  </si>
  <si>
    <t xml:space="preserve">          医疗补助金支出</t>
  </si>
  <si>
    <t xml:space="preserve">          丧葬补助金和抚恤金支出</t>
  </si>
  <si>
    <t xml:space="preserve">          病残津贴支出</t>
  </si>
  <si>
    <t xml:space="preserve">          其他支出</t>
  </si>
  <si>
    <t xml:space="preserve">    其中：失业保险金支出</t>
  </si>
  <si>
    <t xml:space="preserve">          基本医疗保险费支出</t>
  </si>
  <si>
    <t xml:space="preserve">          职业培训和职业介绍补贴支出</t>
  </si>
  <si>
    <t xml:space="preserve">          技能提升补贴支出</t>
  </si>
  <si>
    <t xml:space="preserve">          稳定岗位补贴支出</t>
  </si>
  <si>
    <t xml:space="preserve">          其他费用支出</t>
  </si>
  <si>
    <t xml:space="preserve">    其中：职工基本医疗保险统筹基金支出</t>
  </si>
  <si>
    <t xml:space="preserve">          职工基本医疗保险个人账户基金支出</t>
  </si>
  <si>
    <t xml:space="preserve">    其中：工伤保险待遇支出</t>
  </si>
  <si>
    <t xml:space="preserve">          劳动能力鉴定支出</t>
  </si>
  <si>
    <t xml:space="preserve">          工伤预防费用支出</t>
  </si>
  <si>
    <t xml:space="preserve">          职业伤害保障支出</t>
  </si>
  <si>
    <t xml:space="preserve">    其中：基础养老金支出</t>
  </si>
  <si>
    <t xml:space="preserve">          个人账户养老金支出</t>
  </si>
  <si>
    <t xml:space="preserve">          丧葬补助金支出</t>
  </si>
  <si>
    <t xml:space="preserve">          转移支出</t>
  </si>
  <si>
    <t xml:space="preserve">    其中：城乡居民基本医疗保险医疗待遇支出</t>
  </si>
  <si>
    <t xml:space="preserve">          城乡居民大病保险支出</t>
  </si>
  <si>
    <t>附表1-25</t>
  </si>
  <si>
    <t>2025年度地方政府债务限额及余额情况表</t>
  </si>
  <si>
    <t>单位：亿元</t>
  </si>
  <si>
    <t>2025年债务限额</t>
  </si>
  <si>
    <t>2025年债务余额预计执行数</t>
  </si>
  <si>
    <t>一般债务</t>
  </si>
  <si>
    <t>专项债务</t>
  </si>
  <si>
    <t>晋安区合计</t>
  </si>
  <si>
    <t>附表1-26</t>
  </si>
  <si>
    <t>2025年度地方政府一般债务限额及余额情况表</t>
  </si>
  <si>
    <t>本地区金额</t>
  </si>
  <si>
    <t>本级金额</t>
  </si>
  <si>
    <t>一、2024年末地方政府一般债务余额</t>
  </si>
  <si>
    <t>二、2025年地方政府一般债券发行额</t>
  </si>
  <si>
    <t>三、2025年地方政府一般债券还本额</t>
  </si>
  <si>
    <t>四、2025年末地方政府一般债务余额预计执行数</t>
  </si>
  <si>
    <t>五、2025年末地方政府一般债务限额</t>
  </si>
  <si>
    <t>六、2026年提前下达新增一般债务限额</t>
  </si>
  <si>
    <t>附表1-27</t>
  </si>
  <si>
    <t>2025年度地方政府专项债务限额及余额情况表</t>
  </si>
  <si>
    <t>一、2024年末地方政府专项债务余额</t>
  </si>
  <si>
    <t>二、2025年地方政府专项债券发行额</t>
  </si>
  <si>
    <t>三、2025年地方政府专项债券还本额</t>
  </si>
  <si>
    <t>四、2025年末地方政府专项债务余额预计执行数</t>
  </si>
  <si>
    <t>五、2025年末地方政府专项债务限额</t>
  </si>
  <si>
    <t>六、2026年提前下达新增专项债务限额</t>
  </si>
  <si>
    <t>附表1-28</t>
  </si>
  <si>
    <t>2025年度地方政府债券发行及还本付息情况表</t>
  </si>
  <si>
    <t>一、2025年发行预计执行数</t>
  </si>
  <si>
    <t>1.一般债券</t>
  </si>
  <si>
    <t xml:space="preserve">   其中：再融资债券</t>
  </si>
  <si>
    <t>2.专项债券</t>
  </si>
  <si>
    <t>二、2025年还本支出预计执行数</t>
  </si>
  <si>
    <t>三、2025年付息预计执行数</t>
  </si>
  <si>
    <t>四、2026年还本预算数</t>
  </si>
  <si>
    <t xml:space="preserve">         财政预算安排</t>
  </si>
  <si>
    <t>五、2026年付息预算数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</si>
</sst>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\¥* #,##0_-;\-\¥* #,##0_-;_-\¥* &quot;-&quot;_-;_-@_-"/>
    <numFmt numFmtId="177" formatCode="_-&quot;$&quot;* #,##0_-;\-&quot;$&quot;* #,##0_-;_-&quot;$&quot;* &quot;-&quot;_-;_-@_-"/>
    <numFmt numFmtId="178" formatCode="_ \¥* #,##0.00_ ;_ \¥* \-#,##0.00_ ;_ \¥* &quot;-&quot;??_ ;_ @_ "/>
    <numFmt numFmtId="179" formatCode="0.0"/>
    <numFmt numFmtId="180" formatCode="_-* #,##0.0000_-;\-* #,##0.0000_-;_-* &quot;-&quot;??_-;_-@_-"/>
    <numFmt numFmtId="181" formatCode="_-* #,##0.00_-;\-* #,##0.00_-;_-* &quot;-&quot;??_-;_-@_-"/>
    <numFmt numFmtId="182" formatCode="\$#,##0;\(\$#,##0\)"/>
    <numFmt numFmtId="183" formatCode="\$#,##0.00;\(\$#,##0.00\)"/>
    <numFmt numFmtId="184" formatCode="_(&quot;$&quot;* #,##0.00_);_(&quot;$&quot;* \(#,##0.00\);_(&quot;$&quot;* &quot;-&quot;??_);_(@_)"/>
    <numFmt numFmtId="185" formatCode="#,##0;\-#,##0;&quot;-&quot;"/>
    <numFmt numFmtId="186" formatCode="#,##0;\(#,##0\)"/>
    <numFmt numFmtId="187" formatCode="_-* #,##0_-;\-* #,##0_-;_-* &quot;-&quot;_-;_-@_-"/>
    <numFmt numFmtId="188" formatCode="_(* #,##0.00_);_(* \(#,##0.00\);_(* &quot;-&quot;??_);_(@_)"/>
    <numFmt numFmtId="189" formatCode="#,##0.000_ "/>
    <numFmt numFmtId="190" formatCode="0.00_ "/>
    <numFmt numFmtId="191" formatCode="#,##0_ ;[Red]\-#,##0\ "/>
    <numFmt numFmtId="192" formatCode="0.00_ ;[Red]\-0.00\ "/>
    <numFmt numFmtId="193" formatCode="0.0%"/>
    <numFmt numFmtId="194" formatCode="#,##0_ "/>
    <numFmt numFmtId="195" formatCode="#,##0_);[Red]\(#,##0\)"/>
    <numFmt numFmtId="196" formatCode="0.0_ "/>
    <numFmt numFmtId="197" formatCode="0_);[Red]\(0\)"/>
    <numFmt numFmtId="198" formatCode="0.00_);[Red]\(0.00\)"/>
    <numFmt numFmtId="199" formatCode="0_ "/>
  </numFmts>
  <fonts count="105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1"/>
      <name val="黑体"/>
      <charset val="134"/>
    </font>
    <font>
      <b/>
      <sz val="11"/>
      <name val="宋体"/>
      <charset val="134"/>
    </font>
    <font>
      <sz val="9"/>
      <name val="SimSun"/>
      <charset val="134"/>
    </font>
    <font>
      <sz val="10.5"/>
      <color rgb="FF000000"/>
      <name val="helvetica"/>
      <charset val="134"/>
    </font>
    <font>
      <sz val="18"/>
      <color indexed="8"/>
      <name val="方正小标宋简体"/>
      <charset val="134"/>
    </font>
    <font>
      <sz val="12"/>
      <color indexed="9"/>
      <name val="宋体"/>
      <charset val="134"/>
    </font>
    <font>
      <sz val="11"/>
      <color indexed="8"/>
      <name val="黑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楷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color indexed="8"/>
      <name val="方正小标宋_GBK"/>
      <charset val="134"/>
    </font>
    <font>
      <sz val="12"/>
      <color indexed="8"/>
      <name val="黑体"/>
      <charset val="134"/>
    </font>
    <font>
      <b/>
      <sz val="11"/>
      <name val="宋体"/>
      <charset val="134"/>
      <scheme val="minor"/>
    </font>
    <font>
      <sz val="18"/>
      <color indexed="8"/>
      <name val="方正小标宋_GBK"/>
      <charset val="134"/>
    </font>
    <font>
      <sz val="12"/>
      <color indexed="8"/>
      <name val="宋体"/>
      <charset val="134"/>
    </font>
    <font>
      <sz val="11"/>
      <name val="宋体"/>
      <charset val="134"/>
      <scheme val="major"/>
    </font>
    <font>
      <b/>
      <sz val="11"/>
      <color indexed="8"/>
      <name val="黑体"/>
      <charset val="134"/>
    </font>
    <font>
      <b/>
      <sz val="11"/>
      <name val="黑体"/>
      <charset val="134"/>
    </font>
    <font>
      <b/>
      <sz val="12"/>
      <color indexed="8"/>
      <name val="宋体"/>
      <charset val="134"/>
      <scheme val="minor"/>
    </font>
    <font>
      <b/>
      <sz val="11"/>
      <name val="宋体"/>
      <charset val="134"/>
      <scheme val="major"/>
    </font>
    <font>
      <sz val="18"/>
      <color theme="1"/>
      <name val="方正小标宋简体"/>
      <charset val="134"/>
    </font>
    <font>
      <sz val="11"/>
      <name val="楷体"/>
      <charset val="134"/>
    </font>
    <font>
      <sz val="9"/>
      <color indexed="8"/>
      <name val="宋体"/>
      <charset val="134"/>
    </font>
    <font>
      <b/>
      <sz val="11"/>
      <color indexed="8"/>
      <name val="楷体"/>
      <charset val="134"/>
    </font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sz val="9"/>
      <name val="黑体"/>
      <charset val="134"/>
    </font>
    <font>
      <b/>
      <sz val="10"/>
      <name val="宋体"/>
      <charset val="134"/>
      <scheme val="major"/>
    </font>
    <font>
      <b/>
      <sz val="9"/>
      <name val="宋体"/>
      <charset val="134"/>
      <scheme val="major"/>
    </font>
    <font>
      <sz val="9"/>
      <name val="宋体"/>
      <charset val="134"/>
      <scheme val="major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3"/>
      <color indexed="62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b/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42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b/>
      <sz val="21"/>
      <name val="楷体_GB2312"/>
      <charset val="134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3"/>
      <color indexed="56"/>
      <name val="宋体"/>
      <charset val="134"/>
    </font>
    <font>
      <sz val="12"/>
      <color indexed="17"/>
      <name val="宋体"/>
      <charset val="134"/>
    </font>
    <font>
      <b/>
      <sz val="15"/>
      <color indexed="54"/>
      <name val="宋体"/>
      <charset val="134"/>
    </font>
    <font>
      <b/>
      <sz val="11"/>
      <color indexed="54"/>
      <name val="宋体"/>
      <charset val="134"/>
    </font>
    <font>
      <b/>
      <sz val="15"/>
      <color indexed="62"/>
      <name val="宋体"/>
      <charset val="134"/>
    </font>
    <font>
      <sz val="10"/>
      <name val="Times New Roman"/>
      <charset val="134"/>
    </font>
    <font>
      <sz val="12"/>
      <name val="Helv"/>
      <charset val="134"/>
    </font>
    <font>
      <b/>
      <sz val="18"/>
      <name val="Arial"/>
      <charset val="134"/>
    </font>
    <font>
      <b/>
      <sz val="13"/>
      <color indexed="54"/>
      <name val="宋体"/>
      <charset val="134"/>
    </font>
    <font>
      <b/>
      <sz val="18"/>
      <color theme="3"/>
      <name val="宋体"/>
      <charset val="134"/>
      <scheme val="major"/>
    </font>
    <font>
      <sz val="12"/>
      <name val="Courier"/>
      <charset val="134"/>
    </font>
    <font>
      <sz val="10"/>
      <color indexed="8"/>
      <name val="Arial"/>
      <charset val="134"/>
    </font>
    <font>
      <sz val="12"/>
      <name val="Arial"/>
      <charset val="134"/>
    </font>
    <font>
      <b/>
      <sz val="12"/>
      <name val="Arial"/>
      <charset val="134"/>
    </font>
    <font>
      <sz val="8"/>
      <name val="Times New Roman"/>
      <charset val="134"/>
    </font>
    <font>
      <sz val="18"/>
      <color indexed="54"/>
      <name val="宋体"/>
      <charset val="134"/>
    </font>
    <font>
      <sz val="10"/>
      <name val="MS Sans Serif"/>
      <charset val="134"/>
    </font>
    <font>
      <sz val="12"/>
      <name val="奔覆眉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indexed="44"/>
      </bottom>
      <diagonal/>
    </border>
  </borders>
  <cellStyleXfs count="231">
    <xf numFmtId="0" fontId="0" fillId="0" borderId="0">
      <alignment vertical="center"/>
    </xf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2" borderId="6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3" borderId="9" applyNumberFormat="0" applyAlignment="0" applyProtection="0">
      <alignment vertical="center"/>
    </xf>
    <xf numFmtId="0" fontId="52" fillId="4" borderId="10" applyNumberFormat="0" applyAlignment="0" applyProtection="0">
      <alignment vertical="center"/>
    </xf>
    <xf numFmtId="0" fontId="53" fillId="4" borderId="9" applyNumberFormat="0" applyAlignment="0" applyProtection="0">
      <alignment vertical="center"/>
    </xf>
    <xf numFmtId="0" fontId="54" fillId="5" borderId="11" applyNumberFormat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1" fillId="10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62" fillId="0" borderId="14" applyNumberFormat="0" applyFill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4" fillId="36" borderId="15" applyNumberFormat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63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66" fillId="45" borderId="0" applyNumberFormat="0" applyBorder="0" applyAlignment="0" applyProtection="0">
      <alignment vertical="center"/>
    </xf>
    <xf numFmtId="0" fontId="67" fillId="46" borderId="0" applyNumberFormat="0" applyBorder="0" applyAlignment="0" applyProtection="0">
      <alignment vertical="center"/>
    </xf>
    <xf numFmtId="0" fontId="63" fillId="46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42" borderId="16" applyNumberFormat="0" applyFont="0" applyAlignment="0" applyProtection="0">
      <alignment vertical="center"/>
    </xf>
    <xf numFmtId="0" fontId="69" fillId="0" borderId="17" applyNumberFormat="0" applyFill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50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70" fillId="39" borderId="18" applyNumberFormat="0" applyAlignment="0" applyProtection="0">
      <alignment vertical="center"/>
    </xf>
    <xf numFmtId="0" fontId="71" fillId="0" borderId="19" applyNumberFormat="0" applyFill="0" applyAlignment="0" applyProtection="0">
      <alignment vertical="center"/>
    </xf>
    <xf numFmtId="0" fontId="70" fillId="36" borderId="18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73" fillId="0" borderId="20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5" fillId="37" borderId="0" applyNumberFormat="0" applyBorder="0" applyAlignment="0" applyProtection="0">
      <alignment vertical="center"/>
    </xf>
    <xf numFmtId="0" fontId="15" fillId="42" borderId="16" applyNumberFormat="0" applyFont="0" applyAlignment="0" applyProtection="0">
      <alignment vertical="center"/>
    </xf>
    <xf numFmtId="0" fontId="76" fillId="34" borderId="18" applyNumberFormat="0" applyAlignment="0" applyProtection="0">
      <alignment vertical="center"/>
    </xf>
    <xf numFmtId="0" fontId="77" fillId="0" borderId="0">
      <alignment vertical="center"/>
    </xf>
    <xf numFmtId="0" fontId="78" fillId="0" borderId="21" applyNumberFormat="0" applyFill="0" applyAlignment="0" applyProtection="0">
      <alignment vertical="center"/>
    </xf>
    <xf numFmtId="0" fontId="63" fillId="51" borderId="0" applyNumberFormat="0" applyBorder="0" applyAlignment="0" applyProtection="0">
      <alignment vertical="center"/>
    </xf>
    <xf numFmtId="0" fontId="67" fillId="52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5" fillId="45" borderId="0" applyNumberFormat="0" applyBorder="0" applyAlignment="0" applyProtection="0">
      <alignment vertical="center"/>
    </xf>
    <xf numFmtId="0" fontId="40" fillId="0" borderId="0">
      <alignment vertical="center"/>
    </xf>
    <xf numFmtId="0" fontId="15" fillId="0" borderId="0"/>
    <xf numFmtId="178" fontId="0" fillId="0" borderId="0" applyFon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40" fillId="0" borderId="0"/>
    <xf numFmtId="0" fontId="77" fillId="0" borderId="0"/>
    <xf numFmtId="0" fontId="63" fillId="53" borderId="0" applyNumberFormat="0" applyBorder="0" applyAlignment="0" applyProtection="0">
      <alignment vertical="center"/>
    </xf>
    <xf numFmtId="0" fontId="80" fillId="54" borderId="22" applyNumberFormat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67" fillId="34" borderId="0" applyNumberFormat="0" applyBorder="0" applyAlignment="0" applyProtection="0">
      <alignment vertical="center"/>
    </xf>
    <xf numFmtId="0" fontId="82" fillId="54" borderId="22" applyNumberFormat="0" applyAlignment="0" applyProtection="0">
      <alignment vertical="center"/>
    </xf>
    <xf numFmtId="0" fontId="63" fillId="55" borderId="0" applyNumberFormat="0" applyBorder="0" applyAlignment="0" applyProtection="0">
      <alignment vertical="center"/>
    </xf>
    <xf numFmtId="1" fontId="77" fillId="0" borderId="0">
      <alignment vertical="center"/>
    </xf>
    <xf numFmtId="179" fontId="3" fillId="0" borderId="2">
      <alignment vertical="center"/>
      <protection locked="0"/>
    </xf>
    <xf numFmtId="41" fontId="0" fillId="0" borderId="0" applyFont="0" applyFill="0" applyBorder="0" applyAlignment="0" applyProtection="0">
      <alignment vertical="center"/>
    </xf>
    <xf numFmtId="37" fontId="83" fillId="0" borderId="0"/>
    <xf numFmtId="1" fontId="3" fillId="0" borderId="2">
      <alignment vertical="center"/>
      <protection locked="0"/>
    </xf>
    <xf numFmtId="0" fontId="34" fillId="0" borderId="0">
      <alignment vertical="center"/>
    </xf>
    <xf numFmtId="180" fontId="0" fillId="0" borderId="0" applyFont="0" applyFill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34" fillId="0" borderId="0"/>
    <xf numFmtId="0" fontId="3" fillId="0" borderId="2">
      <alignment horizontal="distributed" vertical="center" wrapText="1"/>
    </xf>
    <xf numFmtId="0" fontId="84" fillId="0" borderId="0">
      <alignment horizontal="centerContinuous" vertical="center"/>
    </xf>
    <xf numFmtId="0" fontId="0" fillId="0" borderId="0">
      <alignment vertical="center"/>
    </xf>
    <xf numFmtId="0" fontId="0" fillId="0" borderId="0"/>
    <xf numFmtId="0" fontId="63" fillId="45" borderId="0" applyNumberFormat="0" applyBorder="0" applyAlignment="0" applyProtection="0">
      <alignment vertical="center"/>
    </xf>
    <xf numFmtId="0" fontId="77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67" fillId="45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top"/>
      <protection locked="0"/>
    </xf>
    <xf numFmtId="0" fontId="11" fillId="0" borderId="23" applyNumberFormat="0" applyFill="0" applyAlignment="0" applyProtection="0">
      <alignment vertical="center"/>
    </xf>
    <xf numFmtId="0" fontId="87" fillId="0" borderId="19" applyNumberFormat="0" applyFill="0" applyAlignment="0" applyProtection="0">
      <alignment vertical="center"/>
    </xf>
    <xf numFmtId="0" fontId="88" fillId="47" borderId="0" applyNumberFormat="0" applyBorder="0" applyAlignment="0" applyProtection="0">
      <alignment vertical="center"/>
    </xf>
    <xf numFmtId="0" fontId="35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77" fillId="0" borderId="0"/>
    <xf numFmtId="0" fontId="89" fillId="0" borderId="24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63" fillId="56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63" fillId="50" borderId="0" applyNumberFormat="0" applyBorder="0" applyAlignment="0" applyProtection="0">
      <alignment vertical="center"/>
    </xf>
    <xf numFmtId="0" fontId="91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182" fontId="92" fillId="0" borderId="0">
      <alignment vertical="center"/>
    </xf>
    <xf numFmtId="0" fontId="64" fillId="39" borderId="15" applyNumberFormat="0" applyAlignment="0" applyProtection="0">
      <alignment vertical="center"/>
    </xf>
    <xf numFmtId="0" fontId="93" fillId="0" borderId="0">
      <alignment vertical="center"/>
    </xf>
    <xf numFmtId="0" fontId="94" fillId="0" borderId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67" fillId="56" borderId="0" applyNumberFormat="0" applyBorder="0" applyAlignment="0" applyProtection="0">
      <alignment vertical="center"/>
    </xf>
    <xf numFmtId="0" fontId="3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95" fillId="0" borderId="26" applyNumberFormat="0" applyFill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0" borderId="0"/>
    <xf numFmtId="4" fontId="0" fillId="0" borderId="0" applyFont="0" applyFill="0" applyBorder="0" applyAlignment="0" applyProtection="0">
      <alignment vertical="center"/>
    </xf>
    <xf numFmtId="37" fontId="83" fillId="0" borderId="0">
      <alignment vertical="center"/>
    </xf>
    <xf numFmtId="0" fontId="0" fillId="0" borderId="0">
      <alignment vertical="center"/>
    </xf>
    <xf numFmtId="183" fontId="92" fillId="0" borderId="0">
      <alignment vertical="center"/>
    </xf>
    <xf numFmtId="0" fontId="40" fillId="0" borderId="0">
      <alignment vertical="center"/>
    </xf>
    <xf numFmtId="0" fontId="77" fillId="0" borderId="0"/>
    <xf numFmtId="0" fontId="77" fillId="0" borderId="0"/>
    <xf numFmtId="0" fontId="15" fillId="0" borderId="0">
      <alignment vertical="center"/>
    </xf>
    <xf numFmtId="18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85" fontId="98" fillId="0" borderId="0" applyFill="0" applyBorder="0" applyAlignment="0"/>
    <xf numFmtId="186" fontId="92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0" fillId="0" borderId="0">
      <alignment vertical="center"/>
    </xf>
    <xf numFmtId="187" fontId="0" fillId="0" borderId="0" applyFont="0" applyFill="0" applyBorder="0" applyAlignment="0" applyProtection="0">
      <alignment vertical="center"/>
    </xf>
    <xf numFmtId="0" fontId="77" fillId="0" borderId="0"/>
    <xf numFmtId="2" fontId="99" fillId="0" borderId="0" applyProtection="0"/>
    <xf numFmtId="0" fontId="100" fillId="0" borderId="27" applyNumberFormat="0" applyAlignment="0" applyProtection="0">
      <alignment horizontal="left" vertical="center"/>
    </xf>
    <xf numFmtId="0" fontId="63" fillId="33" borderId="0" applyNumberFormat="0" applyBorder="0" applyAlignment="0" applyProtection="0">
      <alignment vertical="center"/>
    </xf>
    <xf numFmtId="0" fontId="99" fillId="0" borderId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185" fontId="98" fillId="0" borderId="0" applyFill="0" applyBorder="0" applyAlignment="0">
      <alignment vertical="center"/>
    </xf>
    <xf numFmtId="41" fontId="77" fillId="0" borderId="0" applyFont="0" applyFill="0" applyBorder="0" applyAlignment="0" applyProtection="0"/>
    <xf numFmtId="186" fontId="92" fillId="0" borderId="0">
      <alignment vertical="center"/>
    </xf>
    <xf numFmtId="188" fontId="0" fillId="0" borderId="0" applyFont="0" applyFill="0" applyBorder="0" applyAlignment="0" applyProtection="0">
      <alignment vertical="center"/>
    </xf>
    <xf numFmtId="177" fontId="77" fillId="0" borderId="0" applyFont="0" applyFill="0" applyBorder="0" applyAlignment="0" applyProtection="0"/>
    <xf numFmtId="183" fontId="92" fillId="0" borderId="0"/>
    <xf numFmtId="0" fontId="99" fillId="0" borderId="0" applyProtection="0"/>
    <xf numFmtId="182" fontId="92" fillId="0" borderId="0"/>
    <xf numFmtId="2" fontId="99" fillId="0" borderId="0" applyProtection="0">
      <alignment vertical="center"/>
    </xf>
    <xf numFmtId="0" fontId="100" fillId="0" borderId="28">
      <alignment horizontal="left" vertical="center"/>
    </xf>
    <xf numFmtId="0" fontId="94" fillId="0" borderId="0" applyProtection="0"/>
    <xf numFmtId="0" fontId="100" fillId="0" borderId="0" applyProtection="0">
      <alignment vertical="center"/>
    </xf>
    <xf numFmtId="0" fontId="100" fillId="0" borderId="0" applyProtection="0"/>
    <xf numFmtId="0" fontId="101" fillId="0" borderId="0">
      <alignment vertical="center"/>
    </xf>
    <xf numFmtId="0" fontId="99" fillId="0" borderId="29" applyProtection="0">
      <alignment vertical="center"/>
    </xf>
    <xf numFmtId="0" fontId="99" fillId="0" borderId="29" applyProtection="0"/>
    <xf numFmtId="9" fontId="0" fillId="0" borderId="0" applyFont="0" applyFill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77" fillId="0" borderId="0"/>
    <xf numFmtId="189" fontId="0" fillId="0" borderId="0" applyFont="0" applyFill="0" applyBorder="0" applyAlignment="0" applyProtection="0">
      <alignment vertical="center"/>
    </xf>
    <xf numFmtId="0" fontId="90" fillId="0" borderId="30" applyNumberFormat="0" applyFill="0" applyAlignment="0" applyProtection="0">
      <alignment vertical="center"/>
    </xf>
    <xf numFmtId="0" fontId="98" fillId="0" borderId="0"/>
    <xf numFmtId="0" fontId="77" fillId="0" borderId="0"/>
    <xf numFmtId="0" fontId="35" fillId="0" borderId="0">
      <alignment vertical="center"/>
    </xf>
    <xf numFmtId="0" fontId="0" fillId="0" borderId="0"/>
    <xf numFmtId="0" fontId="0" fillId="0" borderId="0"/>
    <xf numFmtId="0" fontId="77" fillId="0" borderId="0"/>
    <xf numFmtId="0" fontId="77" fillId="0" borderId="0"/>
    <xf numFmtId="0" fontId="77" fillId="0" borderId="0"/>
    <xf numFmtId="0" fontId="103" fillId="0" borderId="0">
      <alignment vertical="center"/>
    </xf>
    <xf numFmtId="0" fontId="0" fillId="0" borderId="0" applyFont="0" applyFill="0" applyBorder="0" applyAlignment="0" applyProtection="0">
      <alignment vertical="center"/>
    </xf>
    <xf numFmtId="0" fontId="104" fillId="0" borderId="0">
      <alignment vertical="center"/>
    </xf>
    <xf numFmtId="0" fontId="97" fillId="0" borderId="0">
      <alignment vertical="center"/>
    </xf>
    <xf numFmtId="0" fontId="63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15" fillId="0" borderId="0">
      <alignment vertical="center"/>
    </xf>
    <xf numFmtId="0" fontId="3" fillId="0" borderId="2">
      <alignment horizontal="distributed" vertical="center" wrapText="1"/>
    </xf>
  </cellStyleXfs>
  <cellXfs count="350">
    <xf numFmtId="0" fontId="0" fillId="0" borderId="0" xfId="0" applyAlignment="1">
      <alignment vertical="center"/>
    </xf>
    <xf numFmtId="0" fontId="0" fillId="0" borderId="0" xfId="229" applyFont="1" applyFill="1" applyAlignment="1">
      <alignment vertical="center"/>
    </xf>
    <xf numFmtId="0" fontId="1" fillId="0" borderId="0" xfId="230" applyFont="1" applyFill="1" applyBorder="1" applyAlignment="1">
      <alignment vertical="center"/>
    </xf>
    <xf numFmtId="0" fontId="2" fillId="0" borderId="0" xfId="229" applyFont="1" applyFill="1" applyBorder="1" applyAlignment="1">
      <alignment horizontal="center" vertical="center" wrapText="1"/>
    </xf>
    <xf numFmtId="0" fontId="3" fillId="0" borderId="0" xfId="229" applyFont="1" applyFill="1" applyBorder="1" applyAlignment="1">
      <alignment horizontal="right" vertical="center" wrapText="1"/>
    </xf>
    <xf numFmtId="0" fontId="4" fillId="0" borderId="1" xfId="229" applyFont="1" applyFill="1" applyBorder="1" applyAlignment="1">
      <alignment horizontal="center" vertical="center" wrapText="1"/>
    </xf>
    <xf numFmtId="0" fontId="5" fillId="0" borderId="1" xfId="229" applyFont="1" applyFill="1" applyBorder="1" applyAlignment="1">
      <alignment horizontal="left" vertical="center" wrapText="1"/>
    </xf>
    <xf numFmtId="190" fontId="3" fillId="0" borderId="1" xfId="229" applyNumberFormat="1" applyFont="1" applyFill="1" applyBorder="1" applyAlignment="1">
      <alignment horizontal="left" vertical="center" wrapText="1"/>
    </xf>
    <xf numFmtId="0" fontId="3" fillId="0" borderId="1" xfId="229" applyFont="1" applyFill="1" applyBorder="1" applyAlignment="1">
      <alignment horizontal="left" vertical="center" wrapText="1" indent="1"/>
    </xf>
    <xf numFmtId="0" fontId="0" fillId="0" borderId="0" xfId="229" applyFont="1">
      <alignment vertical="center"/>
    </xf>
    <xf numFmtId="0" fontId="2" fillId="0" borderId="0" xfId="229" applyFont="1" applyAlignment="1">
      <alignment horizontal="center" vertical="center" wrapText="1"/>
    </xf>
    <xf numFmtId="0" fontId="6" fillId="0" borderId="0" xfId="229" applyFont="1" applyBorder="1" applyAlignment="1">
      <alignment vertical="center" wrapText="1"/>
    </xf>
    <xf numFmtId="0" fontId="3" fillId="0" borderId="0" xfId="229" applyFont="1" applyBorder="1" applyAlignment="1">
      <alignment horizontal="right" vertical="center" wrapText="1"/>
    </xf>
    <xf numFmtId="0" fontId="4" fillId="0" borderId="1" xfId="229" applyFont="1" applyBorder="1" applyAlignment="1">
      <alignment horizontal="center" vertical="center" wrapText="1"/>
    </xf>
    <xf numFmtId="0" fontId="3" fillId="0" borderId="1" xfId="229" applyFont="1" applyFill="1" applyBorder="1" applyAlignment="1">
      <alignment vertical="center" wrapText="1"/>
    </xf>
    <xf numFmtId="4" fontId="3" fillId="0" borderId="1" xfId="229" applyNumberFormat="1" applyFont="1" applyFill="1" applyBorder="1" applyAlignment="1">
      <alignment vertical="center" wrapText="1"/>
    </xf>
    <xf numFmtId="4" fontId="7" fillId="0" borderId="0" xfId="0" applyNumberFormat="1" applyFont="1" applyFill="1">
      <alignment vertical="center"/>
    </xf>
    <xf numFmtId="0" fontId="7" fillId="0" borderId="0" xfId="0" applyFont="1" applyFill="1">
      <alignment vertical="center"/>
    </xf>
    <xf numFmtId="4" fontId="0" fillId="0" borderId="0" xfId="229" applyNumberFormat="1" applyFont="1" applyFill="1" applyAlignment="1">
      <alignment vertical="center"/>
    </xf>
    <xf numFmtId="4" fontId="0" fillId="0" borderId="0" xfId="229" applyNumberFormat="1" applyFont="1">
      <alignment vertical="center"/>
    </xf>
    <xf numFmtId="0" fontId="0" fillId="0" borderId="0" xfId="229" applyFont="1" applyAlignment="1">
      <alignment vertical="center" wrapText="1"/>
    </xf>
    <xf numFmtId="0" fontId="2" fillId="0" borderId="0" xfId="229" applyFont="1" applyBorder="1" applyAlignment="1">
      <alignment horizontal="center" vertical="center" wrapText="1"/>
    </xf>
    <xf numFmtId="0" fontId="5" fillId="0" borderId="1" xfId="229" applyFont="1" applyBorder="1" applyAlignment="1">
      <alignment vertical="center" wrapText="1"/>
    </xf>
    <xf numFmtId="4" fontId="3" fillId="0" borderId="1" xfId="229" applyNumberFormat="1" applyFont="1" applyBorder="1" applyAlignment="1">
      <alignment vertical="center" wrapText="1"/>
    </xf>
    <xf numFmtId="0" fontId="0" fillId="0" borderId="0" xfId="229" applyFont="1" applyAlignment="1">
      <alignment horizontal="left" vertical="center" wrapText="1"/>
    </xf>
    <xf numFmtId="0" fontId="0" fillId="0" borderId="0" xfId="164" applyFont="1" applyFill="1" applyAlignment="1"/>
    <xf numFmtId="0" fontId="0" fillId="0" borderId="0" xfId="222" applyAlignment="1">
      <alignment vertical="center"/>
    </xf>
    <xf numFmtId="0" fontId="1" fillId="0" borderId="0" xfId="164" applyFont="1" applyFill="1" applyAlignment="1">
      <alignment vertical="center"/>
    </xf>
    <xf numFmtId="0" fontId="8" fillId="0" borderId="0" xfId="164" applyNumberFormat="1" applyFont="1" applyFill="1" applyBorder="1" applyAlignment="1" applyProtection="1">
      <alignment horizontal="center" vertical="center"/>
    </xf>
    <xf numFmtId="0" fontId="0" fillId="0" borderId="0" xfId="164" applyNumberFormat="1" applyFont="1" applyFill="1" applyBorder="1" applyAlignment="1" applyProtection="1"/>
    <xf numFmtId="0" fontId="9" fillId="0" borderId="0" xfId="171" applyFont="1" applyFill="1" applyAlignment="1">
      <alignment vertical="center"/>
    </xf>
    <xf numFmtId="0" fontId="0" fillId="0" borderId="0" xfId="171" applyFont="1" applyFill="1" applyAlignment="1">
      <alignment vertical="center"/>
    </xf>
    <xf numFmtId="191" fontId="3" fillId="0" borderId="0" xfId="171" applyNumberFormat="1" applyFont="1" applyFill="1" applyAlignment="1">
      <alignment horizontal="right" vertical="center"/>
    </xf>
    <xf numFmtId="0" fontId="10" fillId="0" borderId="2" xfId="164" applyNumberFormat="1" applyFont="1" applyFill="1" applyBorder="1" applyAlignment="1" applyProtection="1">
      <alignment horizontal="center" vertical="center" wrapText="1"/>
    </xf>
    <xf numFmtId="191" fontId="4" fillId="0" borderId="2" xfId="171" applyNumberFormat="1" applyFont="1" applyFill="1" applyBorder="1" applyAlignment="1">
      <alignment horizontal="center" vertical="center" wrapText="1"/>
    </xf>
    <xf numFmtId="0" fontId="4" fillId="0" borderId="2" xfId="130" applyFont="1" applyFill="1" applyBorder="1" applyAlignment="1">
      <alignment horizontal="center" vertical="center" wrapText="1"/>
    </xf>
    <xf numFmtId="0" fontId="11" fillId="0" borderId="2" xfId="164" applyNumberFormat="1" applyFont="1" applyFill="1" applyBorder="1" applyAlignment="1" applyProtection="1">
      <alignment horizontal="left" vertical="center" wrapText="1"/>
    </xf>
    <xf numFmtId="192" fontId="11" fillId="0" borderId="2" xfId="164" applyNumberFormat="1" applyFont="1" applyFill="1" applyBorder="1" applyAlignment="1" applyProtection="1">
      <alignment vertical="center" wrapText="1"/>
    </xf>
    <xf numFmtId="179" fontId="5" fillId="0" borderId="2" xfId="223" applyNumberFormat="1" applyFont="1" applyFill="1" applyBorder="1" applyAlignment="1" applyProtection="1">
      <alignment vertical="center" wrapText="1"/>
    </xf>
    <xf numFmtId="49" fontId="3" fillId="0" borderId="2" xfId="224" applyNumberFormat="1" applyFont="1" applyBorder="1" applyAlignment="1">
      <alignment vertical="center"/>
    </xf>
    <xf numFmtId="0" fontId="3" fillId="0" borderId="2" xfId="164" applyFont="1" applyFill="1" applyBorder="1" applyAlignment="1">
      <alignment vertical="center"/>
    </xf>
    <xf numFmtId="49" fontId="3" fillId="0" borderId="2" xfId="128" applyNumberFormat="1" applyFont="1" applyBorder="1" applyAlignment="1">
      <alignment vertical="center"/>
    </xf>
    <xf numFmtId="49" fontId="3" fillId="0" borderId="2" xfId="225" applyNumberFormat="1" applyFont="1" applyBorder="1" applyAlignment="1">
      <alignment vertical="center"/>
    </xf>
    <xf numFmtId="49" fontId="3" fillId="0" borderId="2" xfId="227" applyNumberFormat="1" applyFont="1" applyBorder="1" applyAlignment="1">
      <alignment vertical="center"/>
    </xf>
    <xf numFmtId="190" fontId="3" fillId="0" borderId="2" xfId="164" applyNumberFormat="1" applyFont="1" applyFill="1" applyBorder="1" applyAlignment="1">
      <alignment vertical="center"/>
    </xf>
    <xf numFmtId="49" fontId="3" fillId="0" borderId="2" xfId="226" applyNumberFormat="1" applyFont="1" applyBorder="1" applyAlignment="1">
      <alignment vertical="center"/>
    </xf>
    <xf numFmtId="49" fontId="3" fillId="0" borderId="2" xfId="105" applyNumberFormat="1" applyFont="1" applyBorder="1" applyAlignment="1">
      <alignment vertical="center"/>
    </xf>
    <xf numFmtId="49" fontId="3" fillId="0" borderId="2" xfId="228" applyNumberFormat="1" applyFont="1" applyBorder="1" applyAlignment="1">
      <alignment vertical="center"/>
    </xf>
    <xf numFmtId="0" fontId="12" fillId="0" borderId="2" xfId="169" applyFont="1" applyFill="1" applyBorder="1" applyAlignment="1">
      <alignment horizontal="center" vertical="center"/>
    </xf>
    <xf numFmtId="0" fontId="13" fillId="0" borderId="2" xfId="169" applyFont="1" applyFill="1" applyBorder="1" applyAlignment="1">
      <alignment vertical="center"/>
    </xf>
    <xf numFmtId="0" fontId="14" fillId="0" borderId="0" xfId="222" applyFont="1" applyAlignment="1">
      <alignment horizontal="left" vertical="center" wrapText="1"/>
    </xf>
    <xf numFmtId="0" fontId="15" fillId="0" borderId="2" xfId="164" applyNumberFormat="1" applyFont="1" applyFill="1" applyBorder="1" applyAlignment="1" applyProtection="1">
      <alignment horizontal="left" vertical="center" wrapText="1"/>
    </xf>
    <xf numFmtId="0" fontId="3" fillId="0" borderId="2" xfId="164" applyFont="1" applyFill="1" applyBorder="1" applyAlignment="1">
      <alignment horizontal="left" vertical="center"/>
    </xf>
    <xf numFmtId="0" fontId="3" fillId="0" borderId="2" xfId="164" applyFont="1" applyFill="1" applyBorder="1" applyAlignment="1">
      <alignment horizontal="center" vertical="center"/>
    </xf>
    <xf numFmtId="0" fontId="16" fillId="0" borderId="0" xfId="171" applyFont="1" applyFill="1" applyAlignment="1">
      <alignment horizontal="center" vertical="center"/>
    </xf>
    <xf numFmtId="0" fontId="3" fillId="0" borderId="0" xfId="171" applyFont="1" applyFill="1" applyAlignment="1">
      <alignment vertical="center"/>
    </xf>
    <xf numFmtId="0" fontId="5" fillId="0" borderId="0" xfId="171" applyFont="1" applyFill="1" applyAlignment="1">
      <alignment vertical="center"/>
    </xf>
    <xf numFmtId="191" fontId="0" fillId="0" borderId="0" xfId="171" applyNumberFormat="1" applyFont="1" applyFill="1" applyAlignment="1">
      <alignment vertical="center"/>
    </xf>
    <xf numFmtId="0" fontId="1" fillId="0" borderId="0" xfId="171" applyFont="1" applyFill="1" applyAlignment="1">
      <alignment vertical="center"/>
    </xf>
    <xf numFmtId="0" fontId="2" fillId="0" borderId="0" xfId="171" applyFont="1" applyFill="1" applyAlignment="1">
      <alignment horizontal="center" vertical="center"/>
    </xf>
    <xf numFmtId="3" fontId="3" fillId="0" borderId="2" xfId="130" applyNumberFormat="1" applyFont="1" applyFill="1" applyBorder="1" applyAlignment="1">
      <alignment vertical="center"/>
    </xf>
    <xf numFmtId="3" fontId="3" fillId="0" borderId="2" xfId="130" applyNumberFormat="1" applyFont="1" applyFill="1" applyBorder="1" applyAlignment="1">
      <alignment horizontal="right" vertical="center"/>
    </xf>
    <xf numFmtId="193" fontId="3" fillId="0" borderId="2" xfId="158" applyNumberFormat="1" applyFont="1" applyBorder="1" applyAlignment="1">
      <alignment vertical="center"/>
    </xf>
    <xf numFmtId="194" fontId="3" fillId="0" borderId="2" xfId="130" applyNumberFormat="1" applyFont="1" applyFill="1" applyBorder="1" applyAlignment="1">
      <alignment horizontal="right" vertical="center"/>
    </xf>
    <xf numFmtId="0" fontId="3" fillId="0" borderId="2" xfId="130" applyNumberFormat="1" applyFont="1" applyFill="1" applyBorder="1" applyAlignment="1">
      <alignment vertical="center"/>
    </xf>
    <xf numFmtId="0" fontId="3" fillId="0" borderId="2" xfId="130" applyNumberFormat="1" applyFont="1" applyFill="1" applyBorder="1" applyAlignment="1">
      <alignment horizontal="right" vertical="center"/>
    </xf>
    <xf numFmtId="190" fontId="3" fillId="0" borderId="2" xfId="158" applyNumberFormat="1" applyFont="1" applyBorder="1" applyAlignment="1">
      <alignment vertical="center"/>
    </xf>
    <xf numFmtId="0" fontId="17" fillId="0" borderId="0" xfId="171" applyFont="1" applyFill="1" applyAlignment="1">
      <alignment vertical="center"/>
    </xf>
    <xf numFmtId="195" fontId="5" fillId="0" borderId="2" xfId="130" applyNumberFormat="1" applyFont="1" applyFill="1" applyBorder="1" applyAlignment="1">
      <alignment horizontal="right" vertical="center"/>
    </xf>
    <xf numFmtId="191" fontId="5" fillId="0" borderId="2" xfId="171" applyNumberFormat="1" applyFont="1" applyFill="1" applyBorder="1" applyAlignment="1">
      <alignment horizontal="right" vertical="center"/>
    </xf>
    <xf numFmtId="193" fontId="5" fillId="0" borderId="2" xfId="158" applyNumberFormat="1" applyFont="1" applyBorder="1" applyAlignment="1">
      <alignment vertical="center"/>
    </xf>
    <xf numFmtId="191" fontId="5" fillId="0" borderId="2" xfId="171" applyNumberFormat="1" applyFont="1" applyFill="1" applyBorder="1" applyAlignment="1">
      <alignment vertical="center"/>
    </xf>
    <xf numFmtId="0" fontId="3" fillId="0" borderId="2" xfId="158" applyNumberFormat="1" applyFont="1" applyBorder="1" applyAlignment="1">
      <alignment vertical="center"/>
    </xf>
    <xf numFmtId="0" fontId="3" fillId="0" borderId="2" xfId="171" applyNumberFormat="1" applyFont="1" applyFill="1" applyBorder="1" applyAlignment="1">
      <alignment vertical="center"/>
    </xf>
    <xf numFmtId="0" fontId="3" fillId="0" borderId="2" xfId="171" applyNumberFormat="1" applyFont="1" applyFill="1" applyBorder="1" applyAlignment="1">
      <alignment horizontal="right" vertical="center"/>
    </xf>
    <xf numFmtId="0" fontId="18" fillId="0" borderId="0" xfId="171" applyFont="1" applyFill="1" applyAlignment="1">
      <alignment vertical="center"/>
    </xf>
    <xf numFmtId="0" fontId="13" fillId="0" borderId="2" xfId="169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8" fillId="0" borderId="0" xfId="169" applyFont="1" applyFill="1" applyAlignment="1">
      <alignment horizontal="center" vertical="center"/>
    </xf>
    <xf numFmtId="0" fontId="19" fillId="0" borderId="0" xfId="169" applyFont="1" applyFill="1" applyAlignment="1">
      <alignment vertical="center"/>
    </xf>
    <xf numFmtId="0" fontId="15" fillId="0" borderId="0" xfId="169" applyFont="1" applyFill="1" applyAlignment="1">
      <alignment vertical="center"/>
    </xf>
    <xf numFmtId="0" fontId="15" fillId="0" borderId="0" xfId="169" applyFont="1" applyFill="1" applyBorder="1" applyAlignment="1">
      <alignment horizontal="right" vertical="center"/>
    </xf>
    <xf numFmtId="0" fontId="15" fillId="0" borderId="0" xfId="169" applyFont="1" applyFill="1" applyBorder="1" applyAlignment="1">
      <alignment horizontal="center" vertical="center"/>
    </xf>
    <xf numFmtId="0" fontId="20" fillId="0" borderId="2" xfId="169" applyFont="1" applyFill="1" applyBorder="1" applyAlignment="1">
      <alignment horizontal="center" vertical="center"/>
    </xf>
    <xf numFmtId="0" fontId="10" fillId="0" borderId="2" xfId="169" applyFont="1" applyFill="1" applyBorder="1" applyAlignment="1">
      <alignment horizontal="center" vertical="center"/>
    </xf>
    <xf numFmtId="196" fontId="4" fillId="0" borderId="2" xfId="125" applyNumberFormat="1" applyFont="1" applyFill="1" applyBorder="1" applyAlignment="1" applyProtection="1">
      <alignment horizontal="center" vertical="center"/>
      <protection locked="0"/>
    </xf>
    <xf numFmtId="0" fontId="13" fillId="0" borderId="2" xfId="169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190" fontId="0" fillId="0" borderId="0" xfId="0" applyNumberFormat="1" applyAlignment="1">
      <alignment vertical="center"/>
    </xf>
    <xf numFmtId="0" fontId="22" fillId="0" borderId="0" xfId="169" applyFont="1" applyAlignment="1">
      <alignment horizontal="center" vertical="center"/>
    </xf>
    <xf numFmtId="0" fontId="15" fillId="0" borderId="0" xfId="169" applyBorder="1">
      <alignment vertical="center"/>
    </xf>
    <xf numFmtId="0" fontId="23" fillId="0" borderId="0" xfId="169" applyFont="1" applyBorder="1" applyAlignment="1">
      <alignment horizontal="center" vertical="center"/>
    </xf>
    <xf numFmtId="190" fontId="23" fillId="0" borderId="0" xfId="169" applyNumberFormat="1" applyFont="1" applyBorder="1" applyAlignment="1">
      <alignment horizontal="right" vertical="center"/>
    </xf>
    <xf numFmtId="0" fontId="10" fillId="0" borderId="2" xfId="169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21" fillId="0" borderId="2" xfId="176" applyNumberFormat="1" applyFont="1" applyFill="1" applyBorder="1" applyAlignment="1">
      <alignment vertical="center"/>
    </xf>
    <xf numFmtId="0" fontId="12" fillId="0" borderId="2" xfId="169" applyFont="1" applyFill="1" applyBorder="1" applyAlignment="1">
      <alignment vertical="center"/>
    </xf>
    <xf numFmtId="3" fontId="24" fillId="0" borderId="2" xfId="211" applyNumberFormat="1" applyFont="1" applyFill="1" applyBorder="1" applyAlignment="1" applyProtection="1">
      <alignment vertical="center"/>
    </xf>
    <xf numFmtId="0" fontId="21" fillId="0" borderId="2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0" fillId="0" borderId="0" xfId="0" applyFill="1" applyAlignment="1">
      <alignment vertical="center"/>
    </xf>
    <xf numFmtId="190" fontId="0" fillId="0" borderId="0" xfId="0" applyNumberFormat="1" applyFill="1" applyAlignment="1">
      <alignment vertical="center"/>
    </xf>
    <xf numFmtId="0" fontId="0" fillId="0" borderId="0" xfId="0" applyFont="1" applyFill="1" applyAlignment="1">
      <alignment vertical="center"/>
    </xf>
    <xf numFmtId="0" fontId="15" fillId="0" borderId="0" xfId="169" applyFill="1" applyBorder="1">
      <alignment vertical="center"/>
    </xf>
    <xf numFmtId="0" fontId="23" fillId="0" borderId="0" xfId="169" applyFont="1" applyFill="1" applyBorder="1" applyAlignment="1">
      <alignment vertical="center"/>
    </xf>
    <xf numFmtId="190" fontId="23" fillId="0" borderId="0" xfId="169" applyNumberFormat="1" applyFont="1" applyFill="1" applyBorder="1" applyAlignment="1">
      <alignment horizontal="right" vertical="center"/>
    </xf>
    <xf numFmtId="0" fontId="13" fillId="0" borderId="2" xfId="169" applyFont="1" applyFill="1" applyBorder="1" applyAlignment="1">
      <alignment horizontal="left" vertical="center" indent="2"/>
    </xf>
    <xf numFmtId="0" fontId="0" fillId="0" borderId="0" xfId="0" applyAlignment="1">
      <alignment horizontal="center" vertical="center"/>
    </xf>
    <xf numFmtId="190" fontId="0" fillId="0" borderId="0" xfId="0" applyNumberFormat="1" applyAlignment="1">
      <alignment horizontal="center" vertical="center"/>
    </xf>
    <xf numFmtId="0" fontId="8" fillId="0" borderId="0" xfId="169" applyFont="1" applyAlignment="1">
      <alignment horizontal="center" vertical="center"/>
    </xf>
    <xf numFmtId="190" fontId="23" fillId="0" borderId="0" xfId="169" applyNumberFormat="1" applyFont="1" applyBorder="1" applyAlignment="1">
      <alignment horizontal="center" vertical="center"/>
    </xf>
    <xf numFmtId="0" fontId="25" fillId="0" borderId="2" xfId="169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0" borderId="2" xfId="169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15" fillId="0" borderId="0" xfId="169" applyBorder="1" applyAlignment="1">
      <alignment horizontal="center" vertical="center"/>
    </xf>
    <xf numFmtId="0" fontId="23" fillId="0" borderId="0" xfId="169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10" fillId="0" borderId="2" xfId="169" applyFont="1" applyFill="1" applyBorder="1" applyAlignment="1">
      <alignment vertical="center" wrapText="1"/>
    </xf>
    <xf numFmtId="0" fontId="15" fillId="0" borderId="2" xfId="169" applyFont="1" applyFill="1" applyBorder="1" applyAlignment="1">
      <alignment horizontal="center" vertical="center"/>
    </xf>
    <xf numFmtId="0" fontId="18" fillId="0" borderId="2" xfId="169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1" fillId="0" borderId="2" xfId="169" applyFont="1" applyFill="1" applyBorder="1" applyAlignment="1">
      <alignment horizontal="center" vertical="center"/>
    </xf>
    <xf numFmtId="0" fontId="25" fillId="0" borderId="2" xfId="169" applyFont="1" applyFill="1" applyBorder="1" applyAlignment="1">
      <alignment horizontal="center" vertical="center"/>
    </xf>
    <xf numFmtId="0" fontId="15" fillId="0" borderId="0" xfId="169" applyBorder="1" applyAlignment="1">
      <alignment horizontal="right" vertical="center"/>
    </xf>
    <xf numFmtId="0" fontId="12" fillId="0" borderId="2" xfId="169" applyFont="1" applyBorder="1" applyAlignment="1">
      <alignment horizontal="center" vertical="center"/>
    </xf>
    <xf numFmtId="0" fontId="27" fillId="0" borderId="2" xfId="169" applyFont="1" applyBorder="1" applyAlignment="1">
      <alignment horizontal="center" vertical="center"/>
    </xf>
    <xf numFmtId="0" fontId="15" fillId="0" borderId="0" xfId="169" applyFont="1" applyBorder="1" applyAlignment="1">
      <alignment horizontal="right" vertical="center"/>
    </xf>
    <xf numFmtId="0" fontId="21" fillId="0" borderId="2" xfId="139" applyFont="1" applyFill="1" applyBorder="1" applyAlignment="1">
      <alignment horizontal="center" vertical="center" wrapText="1"/>
    </xf>
    <xf numFmtId="0" fontId="12" fillId="0" borderId="2" xfId="169" applyFont="1" applyFill="1" applyBorder="1" applyAlignment="1">
      <alignment horizontal="left" vertical="center"/>
    </xf>
    <xf numFmtId="0" fontId="4" fillId="0" borderId="2" xfId="139" applyFont="1" applyFill="1" applyBorder="1" applyAlignment="1">
      <alignment horizontal="center" vertical="center" wrapText="1"/>
    </xf>
    <xf numFmtId="3" fontId="17" fillId="0" borderId="2" xfId="212" applyNumberFormat="1" applyFont="1" applyFill="1" applyBorder="1" applyAlignment="1" applyProtection="1">
      <alignment vertical="center"/>
    </xf>
    <xf numFmtId="0" fontId="18" fillId="0" borderId="0" xfId="0" applyFont="1" applyAlignment="1">
      <alignment vertical="center"/>
    </xf>
    <xf numFmtId="0" fontId="13" fillId="0" borderId="2" xfId="169" applyFont="1" applyFill="1" applyBorder="1" applyAlignment="1">
      <alignment horizontal="left" vertical="center"/>
    </xf>
    <xf numFmtId="0" fontId="23" fillId="0" borderId="0" xfId="169" applyFont="1" applyBorder="1" applyAlignment="1">
      <alignment horizontal="right" vertical="center"/>
    </xf>
    <xf numFmtId="0" fontId="27" fillId="0" borderId="2" xfId="169" applyFont="1" applyBorder="1" applyAlignment="1">
      <alignment horizontal="center" vertical="center" wrapText="1"/>
    </xf>
    <xf numFmtId="0" fontId="0" fillId="0" borderId="0" xfId="0">
      <alignment vertical="center"/>
    </xf>
    <xf numFmtId="190" fontId="0" fillId="0" borderId="0" xfId="0" applyNumberFormat="1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1" fillId="0" borderId="2" xfId="138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190" fontId="28" fillId="0" borderId="2" xfId="0" applyNumberFormat="1" applyFont="1" applyBorder="1" applyAlignment="1">
      <alignment horizontal="center" vertical="center" wrapText="1"/>
    </xf>
    <xf numFmtId="0" fontId="17" fillId="0" borderId="2" xfId="140" applyFont="1" applyBorder="1" applyAlignment="1">
      <alignment vertical="center"/>
    </xf>
    <xf numFmtId="0" fontId="17" fillId="0" borderId="2" xfId="140" applyFont="1" applyBorder="1" applyAlignment="1">
      <alignment horizontal="center" vertical="center"/>
    </xf>
    <xf numFmtId="190" fontId="17" fillId="0" borderId="2" xfId="0" applyNumberFormat="1" applyFont="1" applyBorder="1">
      <alignment vertical="center"/>
    </xf>
    <xf numFmtId="0" fontId="17" fillId="0" borderId="2" xfId="140" applyFont="1" applyBorder="1" applyAlignment="1">
      <alignment horizontal="left" vertical="center" wrapText="1"/>
    </xf>
    <xf numFmtId="0" fontId="17" fillId="0" borderId="2" xfId="140" applyFont="1" applyBorder="1" applyAlignment="1">
      <alignment horizontal="center" vertical="center" wrapText="1"/>
    </xf>
    <xf numFmtId="0" fontId="21" fillId="0" borderId="2" xfId="140" applyFont="1" applyFill="1" applyBorder="1" applyAlignment="1">
      <alignment horizontal="center" vertical="center"/>
    </xf>
    <xf numFmtId="190" fontId="21" fillId="0" borderId="2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190" fontId="3" fillId="0" borderId="0" xfId="0" applyNumberFormat="1" applyFont="1" applyAlignment="1">
      <alignment horizontal="center" vertical="center"/>
    </xf>
    <xf numFmtId="0" fontId="0" fillId="0" borderId="0" xfId="130" applyFont="1" applyFill="1" applyAlignment="1">
      <alignment vertical="center"/>
    </xf>
    <xf numFmtId="0" fontId="2" fillId="0" borderId="0" xfId="178" applyFont="1" applyAlignment="1">
      <alignment horizontal="center" vertical="center"/>
    </xf>
    <xf numFmtId="0" fontId="0" fillId="0" borderId="0" xfId="221" applyAlignment="1">
      <alignment horizontal="center" vertical="center"/>
    </xf>
    <xf numFmtId="0" fontId="3" fillId="0" borderId="0" xfId="221" applyFont="1" applyAlignment="1">
      <alignment horizontal="right" vertical="center"/>
    </xf>
    <xf numFmtId="0" fontId="4" fillId="0" borderId="2" xfId="221" applyFont="1" applyBorder="1" applyAlignment="1">
      <alignment horizontal="center" vertical="center"/>
    </xf>
    <xf numFmtId="0" fontId="3" fillId="0" borderId="2" xfId="221" applyFont="1" applyBorder="1" applyAlignment="1">
      <alignment horizontal="center" vertical="center"/>
    </xf>
    <xf numFmtId="0" fontId="3" fillId="0" borderId="2" xfId="221" applyFont="1" applyBorder="1" applyAlignment="1">
      <alignment horizontal="left" vertical="center"/>
    </xf>
    <xf numFmtId="0" fontId="3" fillId="0" borderId="2" xfId="221" applyFont="1" applyBorder="1" applyAlignment="1">
      <alignment vertical="center"/>
    </xf>
    <xf numFmtId="0" fontId="5" fillId="0" borderId="2" xfId="221" applyFont="1" applyBorder="1" applyAlignment="1">
      <alignment horizontal="center" vertical="center"/>
    </xf>
    <xf numFmtId="0" fontId="5" fillId="0" borderId="2" xfId="221" applyFont="1" applyBorder="1" applyAlignment="1">
      <alignment vertical="center"/>
    </xf>
    <xf numFmtId="0" fontId="30" fillId="0" borderId="3" xfId="221" applyFont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178" applyFont="1" applyFill="1" applyAlignment="1">
      <alignment horizontal="center" vertical="center"/>
    </xf>
    <xf numFmtId="0" fontId="0" fillId="0" borderId="0" xfId="178" applyFont="1" applyFill="1" applyAlignment="1">
      <alignment horizontal="center" vertical="center"/>
    </xf>
    <xf numFmtId="0" fontId="4" fillId="0" borderId="2" xfId="178" applyFont="1" applyFill="1" applyBorder="1" applyAlignment="1">
      <alignment horizontal="center" vertical="center" wrapText="1"/>
    </xf>
    <xf numFmtId="0" fontId="21" fillId="0" borderId="2" xfId="178" applyFont="1" applyFill="1" applyBorder="1">
      <alignment vertical="center"/>
    </xf>
    <xf numFmtId="0" fontId="17" fillId="0" borderId="2" xfId="178" applyFont="1" applyFill="1" applyBorder="1">
      <alignment vertical="center"/>
    </xf>
    <xf numFmtId="0" fontId="17" fillId="0" borderId="2" xfId="178" applyFont="1" applyFill="1" applyBorder="1" applyAlignment="1">
      <alignment horizontal="left" vertical="center" indent="1"/>
    </xf>
    <xf numFmtId="0" fontId="17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left" vertical="center" wrapText="1"/>
    </xf>
    <xf numFmtId="0" fontId="31" fillId="0" borderId="0" xfId="110">
      <alignment vertical="center"/>
    </xf>
    <xf numFmtId="0" fontId="32" fillId="0" borderId="0" xfId="110" applyFont="1">
      <alignment vertical="center"/>
    </xf>
    <xf numFmtId="0" fontId="31" fillId="0" borderId="0" xfId="110" applyFont="1" applyFill="1" applyAlignment="1">
      <alignment vertical="center"/>
    </xf>
    <xf numFmtId="190" fontId="31" fillId="0" borderId="0" xfId="110" applyNumberFormat="1" applyAlignment="1">
      <alignment horizontal="center" vertical="center"/>
    </xf>
    <xf numFmtId="197" fontId="31" fillId="0" borderId="0" xfId="110" applyNumberFormat="1" applyAlignment="1">
      <alignment horizontal="center" vertical="center"/>
    </xf>
    <xf numFmtId="198" fontId="31" fillId="0" borderId="0" xfId="110" applyNumberFormat="1" applyAlignment="1">
      <alignment horizontal="center" vertical="center"/>
    </xf>
    <xf numFmtId="0" fontId="20" fillId="0" borderId="0" xfId="110" applyFont="1">
      <alignment vertical="center"/>
    </xf>
    <xf numFmtId="0" fontId="31" fillId="0" borderId="0" xfId="110" applyAlignment="1">
      <alignment horizontal="center" vertical="center"/>
    </xf>
    <xf numFmtId="0" fontId="8" fillId="0" borderId="0" xfId="110" applyFont="1" applyAlignment="1">
      <alignment horizontal="center" vertical="center"/>
    </xf>
    <xf numFmtId="0" fontId="31" fillId="0" borderId="0" xfId="110" applyAlignment="1">
      <alignment horizontal="left" vertical="center" wrapText="1"/>
    </xf>
    <xf numFmtId="190" fontId="31" fillId="0" borderId="0" xfId="110" applyNumberFormat="1" applyAlignment="1">
      <alignment horizontal="center" vertical="center" wrapText="1"/>
    </xf>
    <xf numFmtId="198" fontId="23" fillId="0" borderId="0" xfId="110" applyNumberFormat="1" applyFont="1" applyAlignment="1">
      <alignment horizontal="center" vertical="center"/>
    </xf>
    <xf numFmtId="0" fontId="12" fillId="0" borderId="2" xfId="110" applyFont="1" applyFill="1" applyBorder="1" applyAlignment="1">
      <alignment horizontal="center" vertical="center" wrapText="1"/>
    </xf>
    <xf numFmtId="190" fontId="21" fillId="0" borderId="2" xfId="139" applyNumberFormat="1" applyFont="1" applyFill="1" applyBorder="1" applyAlignment="1">
      <alignment horizontal="center" vertical="center" wrapText="1"/>
    </xf>
    <xf numFmtId="197" fontId="21" fillId="0" borderId="2" xfId="0" applyNumberFormat="1" applyFont="1" applyBorder="1" applyAlignment="1">
      <alignment horizontal="center" vertical="center" wrapText="1"/>
    </xf>
    <xf numFmtId="198" fontId="28" fillId="0" borderId="2" xfId="0" applyNumberFormat="1" applyFont="1" applyBorder="1" applyAlignment="1">
      <alignment horizontal="center" vertical="center" wrapText="1"/>
    </xf>
    <xf numFmtId="49" fontId="21" fillId="0" borderId="2" xfId="168" applyNumberFormat="1" applyFont="1" applyBorder="1" applyAlignment="1">
      <alignment horizontal="left" vertical="center" wrapText="1"/>
    </xf>
    <xf numFmtId="190" fontId="12" fillId="0" borderId="2" xfId="110" applyNumberFormat="1" applyFont="1" applyBorder="1" applyAlignment="1">
      <alignment horizontal="center" vertical="center" wrapText="1"/>
    </xf>
    <xf numFmtId="197" fontId="12" fillId="0" borderId="2" xfId="110" applyNumberFormat="1" applyFont="1" applyBorder="1" applyAlignment="1">
      <alignment horizontal="center" vertical="center" wrapText="1"/>
    </xf>
    <xf numFmtId="198" fontId="21" fillId="0" borderId="2" xfId="0" applyNumberFormat="1" applyFont="1" applyBorder="1" applyAlignment="1">
      <alignment horizontal="center" vertical="center" wrapText="1"/>
    </xf>
    <xf numFmtId="49" fontId="17" fillId="0" borderId="2" xfId="168" applyNumberFormat="1" applyFont="1" applyBorder="1" applyAlignment="1">
      <alignment horizontal="left" vertical="center" wrapText="1"/>
    </xf>
    <xf numFmtId="0" fontId="33" fillId="0" borderId="2" xfId="0" applyNumberFormat="1" applyFont="1" applyFill="1" applyBorder="1" applyAlignment="1">
      <alignment horizontal="center" vertical="center"/>
    </xf>
    <xf numFmtId="197" fontId="13" fillId="0" borderId="2" xfId="110" applyNumberFormat="1" applyFont="1" applyBorder="1" applyAlignment="1">
      <alignment horizontal="center" vertical="center" wrapText="1"/>
    </xf>
    <xf numFmtId="198" fontId="17" fillId="0" borderId="2" xfId="0" applyNumberFormat="1" applyFont="1" applyBorder="1" applyAlignment="1">
      <alignment horizontal="center" vertical="center" wrapText="1"/>
    </xf>
    <xf numFmtId="0" fontId="18" fillId="0" borderId="0" xfId="110" applyFont="1">
      <alignment vertical="center"/>
    </xf>
    <xf numFmtId="197" fontId="0" fillId="0" borderId="4" xfId="0" applyNumberFormat="1" applyFont="1" applyFill="1" applyBorder="1" applyAlignment="1" applyProtection="1">
      <alignment horizontal="center" wrapText="1"/>
    </xf>
    <xf numFmtId="190" fontId="13" fillId="0" borderId="2" xfId="110" applyNumberFormat="1" applyFont="1" applyBorder="1" applyAlignment="1">
      <alignment horizontal="center" vertical="center" wrapText="1"/>
    </xf>
    <xf numFmtId="190" fontId="0" fillId="0" borderId="4" xfId="0" applyNumberFormat="1" applyFont="1" applyFill="1" applyBorder="1" applyAlignment="1" applyProtection="1">
      <alignment horizontal="center" wrapText="1"/>
    </xf>
    <xf numFmtId="190" fontId="0" fillId="0" borderId="2" xfId="0" applyNumberFormat="1" applyFont="1" applyFill="1" applyBorder="1" applyAlignment="1" applyProtection="1">
      <alignment horizontal="center" wrapText="1"/>
    </xf>
    <xf numFmtId="197" fontId="0" fillId="0" borderId="2" xfId="0" applyNumberFormat="1" applyFont="1" applyFill="1" applyBorder="1" applyAlignment="1" applyProtection="1">
      <alignment horizontal="center" wrapText="1"/>
    </xf>
    <xf numFmtId="49" fontId="17" fillId="0" borderId="2" xfId="168" applyNumberFormat="1" applyFont="1" applyFill="1" applyBorder="1" applyAlignment="1">
      <alignment horizontal="left" vertical="center" wrapText="1" indent="1"/>
    </xf>
    <xf numFmtId="0" fontId="13" fillId="0" borderId="2" xfId="110" applyFont="1" applyFill="1" applyBorder="1" applyAlignment="1">
      <alignment horizontal="center" vertical="center" wrapText="1"/>
    </xf>
    <xf numFmtId="0" fontId="13" fillId="0" borderId="2" xfId="110" applyFont="1" applyFill="1" applyBorder="1" applyAlignment="1">
      <alignment horizontal="left" vertical="center" wrapText="1"/>
    </xf>
    <xf numFmtId="199" fontId="21" fillId="0" borderId="2" xfId="139" applyNumberFormat="1" applyFont="1" applyFill="1" applyBorder="1" applyAlignment="1">
      <alignment horizontal="center" vertical="center" wrapText="1"/>
    </xf>
    <xf numFmtId="197" fontId="21" fillId="0" borderId="2" xfId="139" applyNumberFormat="1" applyFont="1" applyFill="1" applyBorder="1" applyAlignment="1">
      <alignment horizontal="center" vertical="center" wrapText="1"/>
    </xf>
    <xf numFmtId="0" fontId="31" fillId="0" borderId="0" xfId="157">
      <alignment vertical="center"/>
    </xf>
    <xf numFmtId="190" fontId="31" fillId="0" borderId="0" xfId="157" applyNumberFormat="1" applyAlignment="1">
      <alignment horizontal="center" vertical="center"/>
    </xf>
    <xf numFmtId="0" fontId="31" fillId="0" borderId="0" xfId="157" applyAlignment="1">
      <alignment horizontal="center" vertical="center"/>
    </xf>
    <xf numFmtId="198" fontId="31" fillId="0" borderId="0" xfId="157" applyNumberFormat="1">
      <alignment vertical="center"/>
    </xf>
    <xf numFmtId="0" fontId="20" fillId="0" borderId="0" xfId="157" applyFont="1">
      <alignment vertical="center"/>
    </xf>
    <xf numFmtId="0" fontId="8" fillId="0" borderId="0" xfId="157" applyFont="1" applyAlignment="1">
      <alignment horizontal="center" vertical="center"/>
    </xf>
    <xf numFmtId="198" fontId="34" fillId="0" borderId="0" xfId="0" applyNumberFormat="1" applyFont="1" applyAlignment="1">
      <alignment horizontal="right" vertical="center"/>
    </xf>
    <xf numFmtId="0" fontId="12" fillId="0" borderId="2" xfId="157" applyFont="1" applyFill="1" applyBorder="1" applyAlignment="1">
      <alignment horizontal="center" vertical="center"/>
    </xf>
    <xf numFmtId="0" fontId="13" fillId="0" borderId="2" xfId="208" applyFont="1" applyFill="1" applyBorder="1" applyAlignment="1">
      <alignment horizontal="left" vertical="center"/>
    </xf>
    <xf numFmtId="0" fontId="13" fillId="0" borderId="2" xfId="208" applyFont="1" applyFill="1" applyBorder="1" applyAlignment="1">
      <alignment horizontal="center" vertical="center"/>
    </xf>
    <xf numFmtId="49" fontId="35" fillId="0" borderId="0" xfId="167" applyNumberFormat="1" applyFont="1"/>
    <xf numFmtId="1" fontId="31" fillId="0" borderId="0" xfId="157" applyNumberFormat="1">
      <alignment vertical="center"/>
    </xf>
    <xf numFmtId="190" fontId="13" fillId="0" borderId="2" xfId="208" applyNumberFormat="1" applyFont="1" applyFill="1" applyBorder="1" applyAlignment="1">
      <alignment horizontal="center" vertical="center"/>
    </xf>
    <xf numFmtId="1" fontId="18" fillId="0" borderId="0" xfId="157" applyNumberFormat="1" applyFont="1">
      <alignment vertical="center"/>
    </xf>
    <xf numFmtId="0" fontId="13" fillId="0" borderId="2" xfId="157" applyFont="1" applyFill="1" applyBorder="1" applyAlignment="1">
      <alignment horizontal="center" vertical="center"/>
    </xf>
    <xf numFmtId="0" fontId="17" fillId="0" borderId="2" xfId="139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left"/>
    </xf>
    <xf numFmtId="190" fontId="35" fillId="0" borderId="0" xfId="0" applyNumberFormat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196" fontId="35" fillId="0" borderId="0" xfId="0" applyNumberFormat="1" applyFont="1" applyFill="1" applyAlignment="1">
      <alignment horizontal="center"/>
    </xf>
    <xf numFmtId="0" fontId="1" fillId="0" borderId="0" xfId="139" applyFont="1" applyFill="1" applyAlignment="1">
      <alignment vertical="center"/>
    </xf>
    <xf numFmtId="0" fontId="0" fillId="0" borderId="0" xfId="139" applyFill="1"/>
    <xf numFmtId="0" fontId="2" fillId="0" borderId="0" xfId="139" applyFont="1" applyFill="1" applyAlignment="1">
      <alignment horizontal="center" vertical="center"/>
    </xf>
    <xf numFmtId="0" fontId="36" fillId="0" borderId="0" xfId="139" applyFont="1" applyFill="1" applyAlignment="1">
      <alignment horizontal="left"/>
    </xf>
    <xf numFmtId="190" fontId="36" fillId="0" borderId="0" xfId="139" applyNumberFormat="1" applyFont="1" applyFill="1" applyAlignment="1">
      <alignment horizontal="center"/>
    </xf>
    <xf numFmtId="0" fontId="36" fillId="0" borderId="0" xfId="139" applyFont="1" applyFill="1" applyAlignment="1">
      <alignment horizontal="center"/>
    </xf>
    <xf numFmtId="0" fontId="37" fillId="0" borderId="2" xfId="139" applyFont="1" applyFill="1" applyBorder="1" applyAlignment="1">
      <alignment horizontal="center" wrapText="1"/>
    </xf>
    <xf numFmtId="190" fontId="38" fillId="0" borderId="2" xfId="139" applyNumberFormat="1" applyFont="1" applyFill="1" applyBorder="1" applyAlignment="1">
      <alignment horizontal="center" wrapText="1"/>
    </xf>
    <xf numFmtId="199" fontId="38" fillId="0" borderId="2" xfId="139" applyNumberFormat="1" applyFont="1" applyFill="1" applyBorder="1" applyAlignment="1">
      <alignment horizontal="center" wrapText="1"/>
    </xf>
    <xf numFmtId="196" fontId="37" fillId="0" borderId="2" xfId="0" applyNumberFormat="1" applyFont="1" applyFill="1" applyBorder="1" applyAlignment="1">
      <alignment horizontal="center" wrapText="1"/>
    </xf>
    <xf numFmtId="49" fontId="35" fillId="0" borderId="2" xfId="0" applyNumberFormat="1" applyFont="1" applyFill="1" applyBorder="1" applyAlignment="1" applyProtection="1">
      <alignment horizontal="left"/>
    </xf>
    <xf numFmtId="190" fontId="35" fillId="0" borderId="2" xfId="0" applyNumberFormat="1" applyFont="1" applyFill="1" applyBorder="1" applyAlignment="1" applyProtection="1">
      <alignment horizontal="center"/>
    </xf>
    <xf numFmtId="198" fontId="35" fillId="0" borderId="2" xfId="0" applyNumberFormat="1" applyFont="1" applyFill="1" applyBorder="1" applyAlignment="1" applyProtection="1">
      <alignment horizontal="center"/>
    </xf>
    <xf numFmtId="196" fontId="39" fillId="0" borderId="2" xfId="0" applyNumberFormat="1" applyFont="1" applyFill="1" applyBorder="1" applyAlignment="1">
      <alignment horizontal="center" wrapText="1"/>
    </xf>
    <xf numFmtId="190" fontId="35" fillId="0" borderId="2" xfId="0" applyNumberFormat="1" applyFont="1" applyFill="1" applyBorder="1" applyAlignment="1">
      <alignment horizontal="center"/>
    </xf>
    <xf numFmtId="198" fontId="35" fillId="0" borderId="2" xfId="0" applyNumberFormat="1" applyFont="1" applyFill="1" applyBorder="1" applyAlignment="1">
      <alignment horizontal="center"/>
    </xf>
    <xf numFmtId="4" fontId="35" fillId="0" borderId="2" xfId="0" applyNumberFormat="1" applyFont="1" applyFill="1" applyBorder="1" applyAlignment="1" applyProtection="1">
      <alignment horizontal="center"/>
    </xf>
    <xf numFmtId="49" fontId="35" fillId="0" borderId="2" xfId="0" applyNumberFormat="1" applyFont="1" applyFill="1" applyBorder="1" applyAlignment="1" applyProtection="1"/>
    <xf numFmtId="0" fontId="38" fillId="0" borderId="2" xfId="141" applyFont="1" applyFill="1" applyBorder="1" applyAlignment="1">
      <alignment horizontal="left"/>
    </xf>
    <xf numFmtId="190" fontId="39" fillId="0" borderId="2" xfId="141" applyNumberFormat="1" applyFont="1" applyFill="1" applyBorder="1" applyAlignment="1">
      <alignment horizontal="center"/>
    </xf>
    <xf numFmtId="198" fontId="39" fillId="0" borderId="2" xfId="141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139" applyFont="1" applyFill="1" applyAlignment="1">
      <alignment vertical="center"/>
    </xf>
    <xf numFmtId="0" fontId="0" fillId="0" borderId="0" xfId="139" applyFill="1"/>
    <xf numFmtId="0" fontId="2" fillId="0" borderId="0" xfId="139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2" xfId="13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24" fillId="0" borderId="2" xfId="211" applyNumberFormat="1" applyFont="1" applyFill="1" applyBorder="1" applyAlignment="1" applyProtection="1">
      <alignment vertical="center"/>
    </xf>
    <xf numFmtId="0" fontId="33" fillId="0" borderId="2" xfId="0" applyNumberFormat="1" applyFont="1" applyFill="1" applyBorder="1" applyAlignment="1">
      <alignment horizontal="center" vertical="center"/>
    </xf>
    <xf numFmtId="0" fontId="24" fillId="0" borderId="2" xfId="141" applyFont="1" applyFill="1" applyBorder="1" applyAlignment="1">
      <alignment horizontal="center"/>
    </xf>
    <xf numFmtId="10" fontId="24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5" fillId="0" borderId="2" xfId="141" applyFont="1" applyFill="1" applyBorder="1" applyAlignment="1">
      <alignment horizontal="center" vertical="center"/>
    </xf>
    <xf numFmtId="1" fontId="28" fillId="0" borderId="2" xfId="141" applyNumberFormat="1" applyFont="1" applyFill="1" applyBorder="1" applyAlignment="1" applyProtection="1">
      <alignment vertical="center"/>
      <protection locked="0"/>
    </xf>
    <xf numFmtId="0" fontId="13" fillId="0" borderId="2" xfId="0" applyFont="1" applyFill="1" applyBorder="1" applyAlignment="1">
      <alignment horizontal="center" vertical="center"/>
    </xf>
    <xf numFmtId="1" fontId="24" fillId="0" borderId="2" xfId="141" applyNumberFormat="1" applyFont="1" applyFill="1" applyBorder="1" applyAlignment="1" applyProtection="1">
      <alignment horizontal="left" vertical="center"/>
      <protection locked="0"/>
    </xf>
    <xf numFmtId="1" fontId="24" fillId="0" borderId="2" xfId="141" applyNumberFormat="1" applyFont="1" applyFill="1" applyBorder="1" applyAlignment="1" applyProtection="1">
      <alignment vertical="center"/>
      <protection locked="0"/>
    </xf>
    <xf numFmtId="0" fontId="17" fillId="0" borderId="2" xfId="0" applyFont="1" applyFill="1" applyBorder="1" applyAlignment="1">
      <alignment horizontal="center" vertical="center" wrapText="1"/>
    </xf>
    <xf numFmtId="0" fontId="24" fillId="0" borderId="2" xfId="141" applyNumberFormat="1" applyFont="1" applyFill="1" applyBorder="1" applyAlignment="1" applyProtection="1">
      <alignment vertical="center"/>
      <protection locked="0"/>
    </xf>
    <xf numFmtId="0" fontId="24" fillId="0" borderId="2" xfId="141" applyFont="1" applyFill="1" applyBorder="1"/>
    <xf numFmtId="0" fontId="24" fillId="0" borderId="2" xfId="0" applyFont="1" applyFill="1" applyBorder="1" applyAlignment="1">
      <alignment horizontal="center" vertical="center"/>
    </xf>
    <xf numFmtId="0" fontId="28" fillId="0" borderId="2" xfId="141" applyFont="1" applyFill="1" applyBorder="1" applyAlignment="1">
      <alignment horizontal="center" vertical="center"/>
    </xf>
    <xf numFmtId="0" fontId="1" fillId="0" borderId="0" xfId="139" applyFont="1" applyAlignment="1">
      <alignment vertical="center"/>
    </xf>
    <xf numFmtId="0" fontId="0" fillId="0" borderId="0" xfId="139" applyAlignment="1">
      <alignment horizontal="center"/>
    </xf>
    <xf numFmtId="0" fontId="2" fillId="0" borderId="0" xfId="139" applyFont="1" applyFill="1" applyAlignment="1">
      <alignment horizontal="center"/>
    </xf>
    <xf numFmtId="0" fontId="1" fillId="0" borderId="0" xfId="139" applyFont="1" applyFill="1" applyAlignment="1">
      <alignment horizontal="center" vertical="center"/>
    </xf>
    <xf numFmtId="0" fontId="0" fillId="0" borderId="0" xfId="139"/>
    <xf numFmtId="190" fontId="34" fillId="0" borderId="0" xfId="0" applyNumberFormat="1" applyFont="1" applyAlignment="1">
      <alignment horizontal="right" vertical="center"/>
    </xf>
    <xf numFmtId="0" fontId="21" fillId="0" borderId="5" xfId="139" applyFont="1" applyFill="1" applyBorder="1" applyAlignment="1">
      <alignment horizontal="center" vertical="center" wrapText="1"/>
    </xf>
    <xf numFmtId="0" fontId="12" fillId="0" borderId="5" xfId="169" applyFont="1" applyBorder="1">
      <alignment vertical="center"/>
    </xf>
    <xf numFmtId="190" fontId="17" fillId="0" borderId="2" xfId="0" applyNumberFormat="1" applyFont="1" applyBorder="1" applyAlignment="1">
      <alignment horizontal="center" vertical="center" wrapText="1"/>
    </xf>
    <xf numFmtId="0" fontId="13" fillId="0" borderId="5" xfId="169" applyFont="1" applyBorder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13" fillId="0" borderId="5" xfId="169" applyFont="1" applyFill="1" applyBorder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13" fillId="0" borderId="5" xfId="169" applyFont="1" applyBorder="1" applyAlignment="1">
      <alignment horizontal="center" vertical="center"/>
    </xf>
    <xf numFmtId="0" fontId="4" fillId="0" borderId="5" xfId="139" applyFont="1" applyFill="1" applyBorder="1" applyAlignment="1">
      <alignment horizontal="center" vertical="center"/>
    </xf>
    <xf numFmtId="1" fontId="21" fillId="0" borderId="5" xfId="139" applyNumberFormat="1" applyFont="1" applyFill="1" applyBorder="1" applyAlignment="1" applyProtection="1">
      <alignment vertical="center"/>
      <protection locked="0"/>
    </xf>
    <xf numFmtId="1" fontId="21" fillId="0" borderId="5" xfId="139" applyNumberFormat="1" applyFont="1" applyFill="1" applyBorder="1" applyAlignment="1" applyProtection="1">
      <alignment horizontal="center" vertical="center"/>
      <protection locked="0"/>
    </xf>
    <xf numFmtId="190" fontId="17" fillId="0" borderId="2" xfId="0" applyNumberFormat="1" applyFont="1" applyFill="1" applyBorder="1" applyAlignment="1">
      <alignment horizontal="center" vertical="center" wrapText="1"/>
    </xf>
    <xf numFmtId="1" fontId="17" fillId="0" borderId="5" xfId="139" applyNumberFormat="1" applyFont="1" applyFill="1" applyBorder="1" applyAlignment="1" applyProtection="1">
      <alignment horizontal="left" vertical="center"/>
      <protection locked="0"/>
    </xf>
    <xf numFmtId="1" fontId="17" fillId="0" borderId="5" xfId="139" applyNumberFormat="1" applyFont="1" applyFill="1" applyBorder="1" applyAlignment="1" applyProtection="1">
      <alignment horizontal="left" vertical="center" indent="1"/>
      <protection locked="0"/>
    </xf>
    <xf numFmtId="1" fontId="17" fillId="0" borderId="5" xfId="139" applyNumberFormat="1" applyFont="1" applyFill="1" applyBorder="1" applyAlignment="1" applyProtection="1">
      <alignment horizontal="center" vertical="center"/>
      <protection locked="0"/>
    </xf>
    <xf numFmtId="0" fontId="17" fillId="0" borderId="5" xfId="139" applyFont="1" applyFill="1" applyBorder="1" applyAlignment="1">
      <alignment horizontal="left" vertical="center"/>
    </xf>
    <xf numFmtId="0" fontId="17" fillId="0" borderId="5" xfId="139" applyFont="1" applyFill="1" applyBorder="1" applyAlignment="1">
      <alignment horizontal="center" vertical="center"/>
    </xf>
    <xf numFmtId="1" fontId="17" fillId="0" borderId="5" xfId="139" applyNumberFormat="1" applyFont="1" applyFill="1" applyBorder="1" applyAlignment="1" applyProtection="1">
      <alignment vertical="center"/>
      <protection locked="0"/>
    </xf>
    <xf numFmtId="0" fontId="17" fillId="0" borderId="5" xfId="139" applyFont="1" applyFill="1" applyBorder="1" applyAlignment="1"/>
    <xf numFmtId="0" fontId="17" fillId="0" borderId="5" xfId="139" applyFont="1" applyFill="1" applyBorder="1" applyAlignment="1">
      <alignment horizontal="center"/>
    </xf>
    <xf numFmtId="0" fontId="0" fillId="0" borderId="0" xfId="139" applyFont="1" applyFill="1"/>
    <xf numFmtId="0" fontId="0" fillId="0" borderId="0" xfId="139" applyFont="1" applyFill="1" applyAlignment="1">
      <alignment horizontal="center"/>
    </xf>
    <xf numFmtId="197" fontId="0" fillId="0" borderId="0" xfId="0" applyNumberFormat="1" applyAlignment="1">
      <alignment horizontal="center" vertical="center"/>
    </xf>
    <xf numFmtId="0" fontId="0" fillId="0" borderId="0" xfId="139" applyAlignment="1">
      <alignment horizontal="center" vertical="center"/>
    </xf>
    <xf numFmtId="197" fontId="1" fillId="0" borderId="0" xfId="139" applyNumberFormat="1" applyFont="1" applyFill="1" applyAlignment="1">
      <alignment horizontal="center" vertical="center"/>
    </xf>
    <xf numFmtId="197" fontId="0" fillId="0" borderId="0" xfId="139" applyNumberFormat="1" applyAlignment="1">
      <alignment horizontal="center" vertical="center"/>
    </xf>
    <xf numFmtId="0" fontId="28" fillId="0" borderId="2" xfId="139" applyFont="1" applyFill="1" applyBorder="1" applyAlignment="1">
      <alignment horizontal="center" vertical="center" wrapText="1"/>
    </xf>
    <xf numFmtId="197" fontId="28" fillId="0" borderId="2" xfId="139" applyNumberFormat="1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90" fontId="24" fillId="0" borderId="2" xfId="0" applyNumberFormat="1" applyFont="1" applyBorder="1" applyAlignment="1">
      <alignment horizontal="center" vertical="center" wrapText="1"/>
    </xf>
    <xf numFmtId="190" fontId="24" fillId="0" borderId="2" xfId="211" applyNumberFormat="1" applyFont="1" applyFill="1" applyBorder="1" applyAlignment="1" applyProtection="1">
      <alignment horizontal="center" vertical="center"/>
    </xf>
    <xf numFmtId="197" fontId="24" fillId="0" borderId="2" xfId="211" applyNumberFormat="1" applyFont="1" applyFill="1" applyBorder="1" applyAlignment="1" applyProtection="1">
      <alignment horizontal="center" vertical="center"/>
    </xf>
    <xf numFmtId="190" fontId="13" fillId="0" borderId="2" xfId="0" applyNumberFormat="1" applyFont="1" applyFill="1" applyBorder="1" applyAlignment="1">
      <alignment horizontal="center" vertical="center"/>
    </xf>
    <xf numFmtId="3" fontId="24" fillId="0" borderId="2" xfId="126" applyNumberFormat="1" applyFont="1" applyFill="1" applyBorder="1" applyAlignment="1" applyProtection="1">
      <alignment vertical="center"/>
    </xf>
    <xf numFmtId="0" fontId="28" fillId="0" borderId="2" xfId="141" applyFont="1" applyFill="1" applyBorder="1" applyAlignment="1">
      <alignment horizontal="center" vertical="center"/>
    </xf>
    <xf numFmtId="198" fontId="24" fillId="0" borderId="2" xfId="141" applyNumberFormat="1" applyFont="1" applyFill="1" applyBorder="1" applyAlignment="1">
      <alignment horizontal="center" vertical="center"/>
    </xf>
    <xf numFmtId="197" fontId="24" fillId="0" borderId="2" xfId="141" applyNumberFormat="1" applyFont="1" applyFill="1" applyBorder="1" applyAlignment="1">
      <alignment horizontal="center" vertical="center"/>
    </xf>
    <xf numFmtId="1" fontId="28" fillId="0" borderId="2" xfId="141" applyNumberFormat="1" applyFont="1" applyFill="1" applyBorder="1" applyAlignment="1" applyProtection="1">
      <alignment vertical="center"/>
      <protection locked="0"/>
    </xf>
    <xf numFmtId="10" fontId="24" fillId="0" borderId="2" xfId="0" applyNumberFormat="1" applyFont="1" applyFill="1" applyBorder="1" applyAlignment="1">
      <alignment horizontal="center" vertical="center" wrapText="1"/>
    </xf>
    <xf numFmtId="0" fontId="24" fillId="0" borderId="2" xfId="141" applyFont="1" applyFill="1" applyBorder="1" applyAlignment="1">
      <alignment horizontal="center" vertical="center"/>
    </xf>
    <xf numFmtId="1" fontId="24" fillId="0" borderId="2" xfId="141" applyNumberFormat="1" applyFont="1" applyFill="1" applyBorder="1" applyAlignment="1" applyProtection="1">
      <alignment horizontal="left" vertical="center"/>
      <protection locked="0"/>
    </xf>
    <xf numFmtId="1" fontId="24" fillId="0" borderId="2" xfId="141" applyNumberFormat="1" applyFont="1" applyFill="1" applyBorder="1" applyAlignment="1" applyProtection="1">
      <alignment vertical="center"/>
      <protection locked="0"/>
    </xf>
    <xf numFmtId="0" fontId="24" fillId="0" borderId="2" xfId="14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24" fillId="0" borderId="2" xfId="141" applyNumberFormat="1" applyFont="1" applyFill="1" applyBorder="1" applyAlignment="1" applyProtection="1">
      <alignment vertical="center"/>
      <protection locked="0"/>
    </xf>
    <xf numFmtId="0" fontId="24" fillId="0" borderId="2" xfId="141" applyFont="1" applyFill="1" applyBorder="1"/>
    <xf numFmtId="0" fontId="24" fillId="0" borderId="2" xfId="0" applyFont="1" applyFill="1" applyBorder="1" applyAlignment="1">
      <alignment horizontal="center" vertical="center"/>
    </xf>
    <xf numFmtId="0" fontId="24" fillId="0" borderId="2" xfId="141" applyFont="1" applyFill="1" applyBorder="1" applyAlignment="1">
      <alignment horizontal="center"/>
    </xf>
    <xf numFmtId="197" fontId="0" fillId="0" borderId="0" xfId="0" applyNumberFormat="1" applyFill="1" applyAlignment="1">
      <alignment horizontal="center" vertical="center"/>
    </xf>
    <xf numFmtId="199" fontId="17" fillId="0" borderId="2" xfId="139" applyNumberFormat="1" applyFont="1" applyFill="1" applyBorder="1" applyAlignment="1">
      <alignment horizontal="center" vertical="center" wrapText="1"/>
    </xf>
    <xf numFmtId="199" fontId="0" fillId="0" borderId="2" xfId="0" applyNumberFormat="1" applyFont="1" applyFill="1" applyBorder="1" applyAlignment="1">
      <alignment horizontal="center" vertical="center" wrapText="1"/>
    </xf>
    <xf numFmtId="199" fontId="13" fillId="0" borderId="5" xfId="169" applyNumberFormat="1" applyFont="1" applyBorder="1" applyAlignment="1">
      <alignment horizontal="center" vertical="center"/>
    </xf>
    <xf numFmtId="190" fontId="17" fillId="0" borderId="0" xfId="0" applyNumberFormat="1" applyFont="1" applyFill="1" applyBorder="1" applyAlignment="1">
      <alignment horizontal="center" vertical="center" wrapText="1"/>
    </xf>
    <xf numFmtId="190" fontId="17" fillId="0" borderId="0" xfId="0" applyNumberFormat="1" applyFont="1" applyBorder="1" applyAlignment="1">
      <alignment horizontal="center" vertical="center" wrapText="1"/>
    </xf>
    <xf numFmtId="190" fontId="0" fillId="0" borderId="0" xfId="0" applyNumberFormat="1" applyBorder="1" applyAlignment="1">
      <alignment vertical="center"/>
    </xf>
    <xf numFmtId="0" fontId="40" fillId="0" borderId="0" xfId="166">
      <alignment vertical="center"/>
    </xf>
    <xf numFmtId="0" fontId="40" fillId="0" borderId="0" xfId="166" applyAlignment="1">
      <alignment horizontal="center" vertical="center"/>
    </xf>
    <xf numFmtId="0" fontId="41" fillId="0" borderId="0" xfId="166" applyFont="1" applyAlignment="1">
      <alignment horizontal="center" vertical="center"/>
    </xf>
    <xf numFmtId="0" fontId="29" fillId="0" borderId="0" xfId="166" applyFont="1" applyAlignment="1">
      <alignment horizontal="center" vertical="center"/>
    </xf>
    <xf numFmtId="49" fontId="42" fillId="0" borderId="2" xfId="166" applyNumberFormat="1" applyFont="1" applyBorder="1" applyAlignment="1">
      <alignment horizontal="center" vertical="center"/>
    </xf>
    <xf numFmtId="0" fontId="42" fillId="0" borderId="2" xfId="166" applyFont="1" applyBorder="1" applyAlignment="1">
      <alignment horizontal="justify" vertical="center"/>
    </xf>
  </cellXfs>
  <cellStyles count="23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5 4 2_2015财政决算公开" xfId="49"/>
    <cellStyle name="链接单元格 5" xfId="50"/>
    <cellStyle name="20% - 强调文字颜色 6 3 2 2_2015财政决算公开" xfId="51"/>
    <cellStyle name="强调文字颜色 5 4 2 2 2" xfId="52"/>
    <cellStyle name="输出 3" xfId="53"/>
    <cellStyle name="20% - 强调文字颜色 2 4 2 3" xfId="54"/>
    <cellStyle name="强调文字颜色 2 3 2" xfId="55"/>
    <cellStyle name="20% - 强调文字颜色 1 6 2 2" xfId="56"/>
    <cellStyle name="40% - 强调文字颜色 2 2 3 2 2" xfId="57"/>
    <cellStyle name="60% - 强调文字颜色 1 3 5" xfId="58"/>
    <cellStyle name="20% - 强调文字颜色 3 6 2 2" xfId="59"/>
    <cellStyle name="60% - 强调文字颜色 2 4 3" xfId="60"/>
    <cellStyle name="40% - 强调文字颜色 3 3 3 2" xfId="61"/>
    <cellStyle name="40% - 强调文字颜色 4 3 4" xfId="62"/>
    <cellStyle name="标题 5 6" xfId="63"/>
    <cellStyle name="千位分隔 4 6" xfId="64"/>
    <cellStyle name="40% - 强调文字颜色 1 6_2015财政决算公开" xfId="65"/>
    <cellStyle name="适中 2 4 2" xfId="66"/>
    <cellStyle name="强调文字颜色 3 2 3 2" xfId="67"/>
    <cellStyle name="强调文字颜色 3 3 2 3 2" xfId="68"/>
    <cellStyle name="好 4 2 2 2" xfId="69"/>
    <cellStyle name="货币[0] 3" xfId="70"/>
    <cellStyle name="注释 3 3 3" xfId="71"/>
    <cellStyle name="标题 1 5 2" xfId="72"/>
    <cellStyle name="20% - 强调文字颜色 5 3 3" xfId="73"/>
    <cellStyle name="20% - 强调文字颜色 1 4_2015财政决算公开" xfId="74"/>
    <cellStyle name="百分比 5" xfId="75"/>
    <cellStyle name="千位分隔 3 2 2 2 2" xfId="76"/>
    <cellStyle name="40% - 强调文字颜色 6 3 3_2015财政决算公开" xfId="77"/>
    <cellStyle name="强调文字颜色 2 2 3 3 2" xfId="78"/>
    <cellStyle name="60% - 强调文字颜色 3 2 2 3 2" xfId="79"/>
    <cellStyle name="计算 2 3 3" xfId="80"/>
    <cellStyle name="标题 2 2_2015财政决算公开" xfId="81"/>
    <cellStyle name="计算 3 2" xfId="82"/>
    <cellStyle name="标题 5 3 4" xfId="83"/>
    <cellStyle name="Currency [0]" xfId="84"/>
    <cellStyle name="60% - 强调文字颜色 1 7 2" xfId="85"/>
    <cellStyle name="标题 3 3 2 2 2" xfId="86"/>
    <cellStyle name="标题 4 5 3" xfId="87"/>
    <cellStyle name="差 2 3 2" xfId="88"/>
    <cellStyle name="差_F00DC810C49E00C2E0430A3413167AE0" xfId="89"/>
    <cellStyle name="注释 2 3 3" xfId="90"/>
    <cellStyle name="输入 2 2 2 3" xfId="91"/>
    <cellStyle name="?鹎%U龡&amp;H齲_x0001_C铣_x0014__x0007__x0001__x0001_ 2" xfId="92"/>
    <cellStyle name="标题 3 2 3 2 2" xfId="93"/>
    <cellStyle name="60% - 强调文字颜色 6 5 2" xfId="94"/>
    <cellStyle name="强调文字颜色 4 2 3 2" xfId="95"/>
    <cellStyle name="60% - 强调文字颜色 4 2 4 3" xfId="96"/>
    <cellStyle name="20% - 强调文字颜色 3 3 2" xfId="97"/>
    <cellStyle name="货币 2 4 4 2" xfId="98"/>
    <cellStyle name="40% - 强调文字颜色 3 2 3 5" xfId="99"/>
    <cellStyle name="常规 35" xfId="100"/>
    <cellStyle name="常规 11 5" xfId="101"/>
    <cellStyle name="货币 2 3 3 3" xfId="102"/>
    <cellStyle name="解释性文本 3 3" xfId="103"/>
    <cellStyle name="常规 7 2 2 3" xfId="104"/>
    <cellStyle name="常规 66 2" xfId="105"/>
    <cellStyle name="60% - 强调文字颜色 4 4 3 2" xfId="106"/>
    <cellStyle name="检查单元格 2 3 2 2" xfId="107"/>
    <cellStyle name="千位分隔 3 10" xfId="108"/>
    <cellStyle name="警告文本 2 3" xfId="109"/>
    <cellStyle name="常规 14" xfId="110"/>
    <cellStyle name="60% - 强调文字颜色 6 2_2015财政决算公开" xfId="111"/>
    <cellStyle name="检查单元格 3 2 2 2" xfId="112"/>
    <cellStyle name="强调文字颜色 1 3 2" xfId="113"/>
    <cellStyle name="Percent_laroux" xfId="114"/>
    <cellStyle name="小数 2 2 2 2" xfId="115"/>
    <cellStyle name="千位[0]_，" xfId="116"/>
    <cellStyle name="no dec 2" xfId="117"/>
    <cellStyle name="数字 2 4" xfId="118"/>
    <cellStyle name="常规 11 2" xfId="119"/>
    <cellStyle name="烹拳 [0]_laroux" xfId="120"/>
    <cellStyle name="60% - 强调文字颜色 2 2 4 3" xfId="121"/>
    <cellStyle name="常规 11 2 3 2" xfId="122"/>
    <cellStyle name="表标题 2 2 2" xfId="123"/>
    <cellStyle name="标题 6" xfId="124"/>
    <cellStyle name="常规 2 2 2 2_2015财政决算公开" xfId="125"/>
    <cellStyle name="常规 51 2" xfId="126"/>
    <cellStyle name="60% - 着色 4 2" xfId="127"/>
    <cellStyle name="常规 61 2" xfId="128"/>
    <cellStyle name="后继超级链接 3 2" xfId="129"/>
    <cellStyle name="常规 12 2" xfId="130"/>
    <cellStyle name="60% - 强调文字颜色 3 2 4 3" xfId="131"/>
    <cellStyle name="霓付_laroux" xfId="132"/>
    <cellStyle name="超级链接" xfId="133"/>
    <cellStyle name="汇总 2 2 3" xfId="134"/>
    <cellStyle name="标题 2 2 2" xfId="135"/>
    <cellStyle name="好_F00DC810C49E00C2E0430A3413167AE0" xfId="136"/>
    <cellStyle name="常规 48" xfId="137"/>
    <cellStyle name="常规 53" xfId="138"/>
    <cellStyle name="常规 49" xfId="139"/>
    <cellStyle name="常规 54" xfId="140"/>
    <cellStyle name="常规 50" xfId="141"/>
    <cellStyle name="常规 62" xfId="142"/>
    <cellStyle name="标题 1 8" xfId="143"/>
    <cellStyle name="百分比 5 2 2 3" xfId="144"/>
    <cellStyle name="标题 4 6" xfId="145"/>
    <cellStyle name="强调文字颜色 6 3 4" xfId="146"/>
    <cellStyle name="标题 4 8" xfId="147"/>
    <cellStyle name="着色 4 2" xfId="148"/>
    <cellStyle name="标题 1 2 4" xfId="149"/>
    <cellStyle name="百分比 4 2 4" xfId="150"/>
    <cellStyle name="Dollar (zero dec)" xfId="151"/>
    <cellStyle name="输出 2 3 2 3" xfId="152"/>
    <cellStyle name="Norma,_laroux_4_营业在建 (2)_E21" xfId="153"/>
    <cellStyle name="HEADING1" xfId="154"/>
    <cellStyle name="汇总 7" xfId="155"/>
    <cellStyle name="强调文字颜色 6 2 3 3" xfId="156"/>
    <cellStyle name="常规 14 6" xfId="157"/>
    <cellStyle name="百分比 5 8" xfId="158"/>
    <cellStyle name="标题 2 8" xfId="159"/>
    <cellStyle name="标题 5 3 2 2 2" xfId="160"/>
    <cellStyle name="未定义 2" xfId="161"/>
    <cellStyle name="千分位_97-917" xfId="162"/>
    <cellStyle name="no dec" xfId="163"/>
    <cellStyle name="常规 13" xfId="164"/>
    <cellStyle name="Currency1" xfId="165"/>
    <cellStyle name="常规 80" xfId="166"/>
    <cellStyle name="常规 75" xfId="167"/>
    <cellStyle name="常规 76" xfId="168"/>
    <cellStyle name="常规 10" xfId="169"/>
    <cellStyle name="Currency_1995" xfId="170"/>
    <cellStyle name="常规_2007年云南省向人大报送政府收支预算表格式编制过程表" xfId="171"/>
    <cellStyle name="Calc Currency (0) 2" xfId="172"/>
    <cellStyle name="comma zerodec 2" xfId="173"/>
    <cellStyle name="常规 70" xfId="174"/>
    <cellStyle name="常规 65" xfId="175"/>
    <cellStyle name="常规 71" xfId="176"/>
    <cellStyle name="常规 66" xfId="177"/>
    <cellStyle name="常规 72" xfId="178"/>
    <cellStyle name="霓付 [0]_laroux" xfId="179"/>
    <cellStyle name="常规 67" xfId="180"/>
    <cellStyle name="Fixed 2" xfId="181"/>
    <cellStyle name="Header1" xfId="182"/>
    <cellStyle name="60% - 着色 1 2" xfId="183"/>
    <cellStyle name="Date" xfId="184"/>
    <cellStyle name="60% - 着色 2 2" xfId="185"/>
    <cellStyle name="60% - 着色 3 2" xfId="186"/>
    <cellStyle name="Calc Currency (0)" xfId="187"/>
    <cellStyle name="Comma [0] 2" xfId="188"/>
    <cellStyle name="comma zerodec" xfId="189"/>
    <cellStyle name="Comma_1995" xfId="190"/>
    <cellStyle name="Currency [0] 2" xfId="191"/>
    <cellStyle name="Currency1 2" xfId="192"/>
    <cellStyle name="Date 2" xfId="193"/>
    <cellStyle name="Dollar (zero dec) 2" xfId="194"/>
    <cellStyle name="Fixed" xfId="195"/>
    <cellStyle name="Header2" xfId="196"/>
    <cellStyle name="HEADING1 2" xfId="197"/>
    <cellStyle name="HEADING2" xfId="198"/>
    <cellStyle name="HEADING2 2" xfId="199"/>
    <cellStyle name="Normal_#10-Headcount" xfId="200"/>
    <cellStyle name="Total" xfId="201"/>
    <cellStyle name="Total 2" xfId="202"/>
    <cellStyle name="百分比 2" xfId="203"/>
    <cellStyle name="标题 10" xfId="204"/>
    <cellStyle name="常规 63" xfId="205"/>
    <cellStyle name="烹拳_laroux" xfId="206"/>
    <cellStyle name="标题 3 8" xfId="207"/>
    <cellStyle name="常规 10 5" xfId="208"/>
    <cellStyle name="常规 69" xfId="209"/>
    <cellStyle name="常规 4 2" xfId="210"/>
    <cellStyle name="常规 51" xfId="211"/>
    <cellStyle name="常规 55" xfId="212"/>
    <cellStyle name="常规 61" xfId="213"/>
    <cellStyle name="常规 59" xfId="214"/>
    <cellStyle name="常规 64" xfId="215"/>
    <cellStyle name="普通_97-917" xfId="216"/>
    <cellStyle name="千分位[0]_BT (2)" xfId="217"/>
    <cellStyle name="钎霖_laroux" xfId="218"/>
    <cellStyle name="未定义" xfId="219"/>
    <cellStyle name="着色 3 2" xfId="220"/>
    <cellStyle name="常规 33" xfId="221"/>
    <cellStyle name="常规 101" xfId="222"/>
    <cellStyle name="百分比 2 2 2 2 2 2" xfId="223"/>
    <cellStyle name="常规 59 2" xfId="224"/>
    <cellStyle name="常规 69 2" xfId="225"/>
    <cellStyle name="常规 65 2" xfId="226"/>
    <cellStyle name="常规 70 2" xfId="227"/>
    <cellStyle name="常规 67 2" xfId="228"/>
    <cellStyle name="常规 107" xfId="229"/>
    <cellStyle name="表标题 2 3 6 3" xfId="230"/>
  </cellStyles>
  <dxfs count="2">
    <dxf>
      <font>
        <b val="0"/>
        <color indexed="10"/>
      </font>
    </dxf>
    <dxf>
      <font>
        <b val="1"/>
        <i val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workbookViewId="0">
      <selection activeCell="G16" sqref="G16"/>
    </sheetView>
  </sheetViews>
  <sheetFormatPr defaultColWidth="9" defaultRowHeight="13.5" outlineLevelCol="1"/>
  <cols>
    <col min="1" max="1" width="10" style="345" customWidth="1"/>
    <col min="2" max="2" width="65.75" style="344" customWidth="1"/>
    <col min="3" max="16384" width="9" style="344"/>
  </cols>
  <sheetData>
    <row r="1" s="344" customFormat="1" ht="18.75" spans="1:2">
      <c r="A1" s="346" t="s">
        <v>0</v>
      </c>
    </row>
    <row r="2" s="344" customFormat="1" ht="22.5" spans="1:2">
      <c r="A2" s="347" t="s">
        <v>1</v>
      </c>
      <c r="B2" s="347"/>
    </row>
    <row r="3" ht="17.25" customHeight="1"/>
    <row r="4" s="344" customFormat="1" ht="21.95" customHeight="1" spans="1:2">
      <c r="A4" s="348" t="s">
        <v>2</v>
      </c>
      <c r="B4" s="349" t="s">
        <v>3</v>
      </c>
    </row>
    <row r="5" s="344" customFormat="1" ht="21.95" customHeight="1" spans="1:2">
      <c r="A5" s="348" t="s">
        <v>4</v>
      </c>
      <c r="B5" s="349" t="s">
        <v>5</v>
      </c>
    </row>
    <row r="6" s="344" customFormat="1" ht="21.95" customHeight="1" spans="1:2">
      <c r="A6" s="348" t="s">
        <v>6</v>
      </c>
      <c r="B6" s="349" t="s">
        <v>7</v>
      </c>
    </row>
    <row r="7" s="344" customFormat="1" ht="21.95" customHeight="1" spans="1:2">
      <c r="A7" s="348" t="s">
        <v>8</v>
      </c>
      <c r="B7" s="349" t="s">
        <v>9</v>
      </c>
    </row>
    <row r="8" s="344" customFormat="1" ht="21.95" customHeight="1" spans="1:2">
      <c r="A8" s="348" t="s">
        <v>10</v>
      </c>
      <c r="B8" s="349" t="s">
        <v>11</v>
      </c>
    </row>
    <row r="9" s="344" customFormat="1" ht="21.95" customHeight="1" spans="1:2">
      <c r="A9" s="348" t="s">
        <v>12</v>
      </c>
      <c r="B9" s="349" t="s">
        <v>13</v>
      </c>
    </row>
    <row r="10" s="344" customFormat="1" ht="21.95" customHeight="1" spans="1:2">
      <c r="A10" s="348" t="s">
        <v>14</v>
      </c>
      <c r="B10" s="349" t="s">
        <v>15</v>
      </c>
    </row>
    <row r="11" s="344" customFormat="1" ht="21.95" customHeight="1" spans="1:2">
      <c r="A11" s="348" t="s">
        <v>16</v>
      </c>
      <c r="B11" s="349" t="s">
        <v>17</v>
      </c>
    </row>
    <row r="12" s="344" customFormat="1" ht="21.95" customHeight="1" spans="1:2">
      <c r="A12" s="348" t="s">
        <v>18</v>
      </c>
      <c r="B12" s="349" t="s">
        <v>19</v>
      </c>
    </row>
    <row r="13" s="344" customFormat="1" ht="21.95" customHeight="1" spans="1:2">
      <c r="A13" s="348" t="s">
        <v>20</v>
      </c>
      <c r="B13" s="349" t="s">
        <v>21</v>
      </c>
    </row>
    <row r="14" s="344" customFormat="1" ht="21.95" customHeight="1" spans="1:2">
      <c r="A14" s="348" t="s">
        <v>22</v>
      </c>
      <c r="B14" s="349" t="s">
        <v>23</v>
      </c>
    </row>
    <row r="15" s="344" customFormat="1" ht="21.95" customHeight="1" spans="1:2">
      <c r="A15" s="348" t="s">
        <v>24</v>
      </c>
      <c r="B15" s="349" t="s">
        <v>25</v>
      </c>
    </row>
    <row r="16" s="344" customFormat="1" ht="21.95" customHeight="1" spans="1:2">
      <c r="A16" s="348" t="s">
        <v>26</v>
      </c>
      <c r="B16" s="349" t="s">
        <v>27</v>
      </c>
    </row>
    <row r="17" s="344" customFormat="1" ht="21.95" customHeight="1" spans="1:2">
      <c r="A17" s="348" t="s">
        <v>28</v>
      </c>
      <c r="B17" s="349" t="s">
        <v>29</v>
      </c>
    </row>
    <row r="18" s="344" customFormat="1" ht="21.95" customHeight="1" spans="1:2">
      <c r="A18" s="348" t="s">
        <v>30</v>
      </c>
      <c r="B18" s="349" t="s">
        <v>31</v>
      </c>
    </row>
    <row r="19" s="344" customFormat="1" ht="21.95" customHeight="1" spans="1:2">
      <c r="A19" s="348" t="s">
        <v>32</v>
      </c>
      <c r="B19" s="349" t="s">
        <v>33</v>
      </c>
    </row>
    <row r="20" s="344" customFormat="1" ht="21.95" customHeight="1" spans="1:2">
      <c r="A20" s="348" t="s">
        <v>34</v>
      </c>
      <c r="B20" s="349" t="s">
        <v>35</v>
      </c>
    </row>
    <row r="21" s="344" customFormat="1" ht="21.95" customHeight="1" spans="1:2">
      <c r="A21" s="348" t="s">
        <v>36</v>
      </c>
      <c r="B21" s="349" t="s">
        <v>37</v>
      </c>
    </row>
    <row r="22" s="344" customFormat="1" ht="21.95" customHeight="1" spans="1:2">
      <c r="A22" s="348" t="s">
        <v>38</v>
      </c>
      <c r="B22" s="349" t="s">
        <v>39</v>
      </c>
    </row>
    <row r="23" s="344" customFormat="1" ht="21.95" customHeight="1" spans="1:2">
      <c r="A23" s="348" t="s">
        <v>40</v>
      </c>
      <c r="B23" s="349" t="s">
        <v>41</v>
      </c>
    </row>
    <row r="24" s="344" customFormat="1" ht="21.95" customHeight="1" spans="1:2">
      <c r="A24" s="348" t="s">
        <v>42</v>
      </c>
      <c r="B24" s="349" t="s">
        <v>43</v>
      </c>
    </row>
    <row r="25" s="344" customFormat="1" ht="21.95" customHeight="1" spans="1:2">
      <c r="A25" s="348" t="s">
        <v>44</v>
      </c>
      <c r="B25" s="349" t="s">
        <v>45</v>
      </c>
    </row>
    <row r="26" s="344" customFormat="1" ht="21.95" customHeight="1" spans="1:2">
      <c r="A26" s="348" t="s">
        <v>46</v>
      </c>
      <c r="B26" s="349" t="s">
        <v>47</v>
      </c>
    </row>
    <row r="27" s="344" customFormat="1" ht="21.95" customHeight="1" spans="1:2">
      <c r="A27" s="348" t="s">
        <v>48</v>
      </c>
      <c r="B27" s="349" t="s">
        <v>49</v>
      </c>
    </row>
    <row r="28" s="344" customFormat="1" ht="21.95" customHeight="1" spans="1:2">
      <c r="A28" s="348" t="s">
        <v>50</v>
      </c>
      <c r="B28" s="349" t="s">
        <v>51</v>
      </c>
    </row>
    <row r="29" s="344" customFormat="1" ht="21.95" customHeight="1" spans="1:2">
      <c r="A29" s="348" t="s">
        <v>52</v>
      </c>
      <c r="B29" s="349" t="s">
        <v>53</v>
      </c>
    </row>
    <row r="30" s="344" customFormat="1" ht="21.95" customHeight="1" spans="1:2">
      <c r="A30" s="348" t="s">
        <v>54</v>
      </c>
      <c r="B30" s="349" t="s">
        <v>55</v>
      </c>
    </row>
    <row r="31" s="344" customFormat="1" ht="21.95" customHeight="1" spans="1:2">
      <c r="A31" s="348" t="s">
        <v>56</v>
      </c>
      <c r="B31" s="349" t="s">
        <v>57</v>
      </c>
    </row>
  </sheetData>
  <mergeCells count="1">
    <mergeCell ref="A2:B2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showZeros="0" workbookViewId="0">
      <selection activeCell="J9" sqref="J9"/>
    </sheetView>
  </sheetViews>
  <sheetFormatPr defaultColWidth="9" defaultRowHeight="14.25" outlineLevelCol="4"/>
  <cols>
    <col min="1" max="1" width="19.875" style="161" customWidth="1"/>
    <col min="2" max="5" width="15.125" style="161" customWidth="1"/>
    <col min="6" max="16384" width="9" style="161"/>
  </cols>
  <sheetData>
    <row r="1" s="78" customFormat="1" ht="17.25" customHeight="1" spans="1:5">
      <c r="A1" s="77" t="s">
        <v>735</v>
      </c>
    </row>
    <row r="2" s="161" customFormat="1" ht="33.75" customHeight="1" spans="1:5">
      <c r="A2" s="162" t="s">
        <v>19</v>
      </c>
      <c r="B2" s="162"/>
      <c r="C2" s="162"/>
      <c r="D2" s="162"/>
      <c r="E2" s="162"/>
    </row>
    <row r="3" s="161" customFormat="1" ht="21" customHeight="1" spans="1:5">
      <c r="A3" s="163"/>
      <c r="B3" s="163"/>
      <c r="C3" s="163"/>
      <c r="D3" s="163"/>
      <c r="E3" s="164" t="s">
        <v>59</v>
      </c>
    </row>
    <row r="4" s="161" customFormat="1" ht="24" customHeight="1" spans="1:5">
      <c r="A4" s="165" t="s">
        <v>736</v>
      </c>
      <c r="B4" s="165" t="s">
        <v>737</v>
      </c>
      <c r="C4" s="165" t="s">
        <v>738</v>
      </c>
      <c r="D4" s="165" t="s">
        <v>739</v>
      </c>
      <c r="E4" s="165" t="s">
        <v>740</v>
      </c>
    </row>
    <row r="5" s="161" customFormat="1" ht="24" customHeight="1" spans="1:5">
      <c r="A5" s="166" t="s">
        <v>741</v>
      </c>
      <c r="B5" s="167"/>
      <c r="C5" s="168"/>
      <c r="D5" s="168"/>
      <c r="E5" s="168"/>
    </row>
    <row r="6" s="161" customFormat="1" ht="24" customHeight="1" spans="1:5">
      <c r="A6" s="166" t="s">
        <v>741</v>
      </c>
      <c r="B6" s="167"/>
      <c r="C6" s="168"/>
      <c r="D6" s="168"/>
      <c r="E6" s="168"/>
    </row>
    <row r="7" s="161" customFormat="1" ht="24" customHeight="1" spans="1:5">
      <c r="A7" s="166" t="s">
        <v>741</v>
      </c>
      <c r="B7" s="167"/>
      <c r="C7" s="168"/>
      <c r="D7" s="168"/>
      <c r="E7" s="168"/>
    </row>
    <row r="8" s="161" customFormat="1" ht="24" customHeight="1" spans="1:5">
      <c r="A8" s="166" t="s">
        <v>741</v>
      </c>
      <c r="B8" s="167"/>
      <c r="C8" s="168"/>
      <c r="D8" s="168"/>
      <c r="E8" s="168"/>
    </row>
    <row r="9" s="161" customFormat="1" ht="24" customHeight="1" spans="1:5">
      <c r="A9" s="166" t="s">
        <v>741</v>
      </c>
      <c r="B9" s="167"/>
      <c r="C9" s="168"/>
      <c r="D9" s="168"/>
      <c r="E9" s="168"/>
    </row>
    <row r="10" s="161" customFormat="1" ht="24" customHeight="1" spans="1:5">
      <c r="A10" s="166" t="s">
        <v>741</v>
      </c>
      <c r="B10" s="167"/>
      <c r="C10" s="168"/>
      <c r="D10" s="168"/>
      <c r="E10" s="168"/>
    </row>
    <row r="11" s="161" customFormat="1" ht="24" customHeight="1" spans="1:5">
      <c r="A11" s="166" t="s">
        <v>741</v>
      </c>
      <c r="B11" s="167"/>
      <c r="C11" s="168"/>
      <c r="D11" s="168"/>
      <c r="E11" s="168"/>
    </row>
    <row r="12" s="161" customFormat="1" ht="24" customHeight="1" spans="1:5">
      <c r="A12" s="166" t="s">
        <v>741</v>
      </c>
      <c r="B12" s="167"/>
      <c r="C12" s="168"/>
      <c r="D12" s="168"/>
      <c r="E12" s="168"/>
    </row>
    <row r="13" s="161" customFormat="1" ht="24" customHeight="1" spans="1:5">
      <c r="A13" s="166" t="s">
        <v>741</v>
      </c>
      <c r="B13" s="167"/>
      <c r="C13" s="168"/>
      <c r="D13" s="168"/>
      <c r="E13" s="168"/>
    </row>
    <row r="14" s="161" customFormat="1" ht="24" customHeight="1" spans="1:5">
      <c r="A14" s="166" t="s">
        <v>741</v>
      </c>
      <c r="B14" s="167"/>
      <c r="C14" s="168"/>
      <c r="D14" s="168"/>
      <c r="E14" s="168"/>
    </row>
    <row r="15" s="161" customFormat="1" ht="24" customHeight="1" spans="1:5">
      <c r="A15" s="166" t="s">
        <v>742</v>
      </c>
      <c r="B15" s="167"/>
      <c r="C15" s="168"/>
      <c r="D15" s="168"/>
      <c r="E15" s="168"/>
    </row>
    <row r="16" s="161" customFormat="1" ht="24" customHeight="1" spans="1:5">
      <c r="A16" s="169" t="s">
        <v>595</v>
      </c>
      <c r="B16" s="169"/>
      <c r="C16" s="170"/>
      <c r="D16" s="170"/>
      <c r="E16" s="170"/>
    </row>
    <row r="17" s="161" customFormat="1" ht="43.5" customHeight="1" spans="1:5">
      <c r="A17" s="171" t="s">
        <v>734</v>
      </c>
      <c r="B17" s="171"/>
      <c r="C17" s="171"/>
      <c r="D17" s="171"/>
      <c r="E17" s="171"/>
    </row>
  </sheetData>
  <mergeCells count="2">
    <mergeCell ref="A2:E2"/>
    <mergeCell ref="A17:E17"/>
  </mergeCells>
  <printOptions horizontalCentered="1"/>
  <pageMargins left="0.511805555555556" right="0.590277777777778" top="0.747916666666667" bottom="0.747916666666667" header="0.313888888888889" footer="0.313888888888889"/>
  <pageSetup paperSize="9" firstPageNumber="25" orientation="portrait" useFirstPageNumber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selection activeCell="S18" sqref="S18"/>
    </sheetView>
  </sheetViews>
  <sheetFormatPr defaultColWidth="8.625" defaultRowHeight="14.25" outlineLevelCol="5"/>
  <cols>
    <col min="1" max="1" width="39.5" style="143" customWidth="1"/>
    <col min="2" max="2" width="16.125" style="91" customWidth="1"/>
    <col min="3" max="3" width="15.5" style="111" customWidth="1"/>
    <col min="4" max="4" width="14.75" style="144" customWidth="1"/>
    <col min="5" max="6" width="8.625" style="143" hidden="1" customWidth="1"/>
    <col min="7" max="16384" width="8.625" style="143"/>
  </cols>
  <sheetData>
    <row r="1" s="143" customFormat="1" ht="22.35" customHeight="1" spans="1:6">
      <c r="A1" s="145" t="s">
        <v>743</v>
      </c>
      <c r="B1" s="146"/>
      <c r="C1" s="146"/>
      <c r="D1" s="146"/>
    </row>
    <row r="2" s="143" customFormat="1" ht="27" customHeight="1" spans="1:6">
      <c r="A2" s="147" t="s">
        <v>21</v>
      </c>
      <c r="B2" s="147"/>
      <c r="C2" s="147"/>
      <c r="D2" s="147"/>
    </row>
    <row r="3" ht="21" customHeight="1" spans="1:6">
      <c r="A3" s="148" t="s">
        <v>59</v>
      </c>
      <c r="B3" s="148"/>
      <c r="C3" s="148"/>
      <c r="D3" s="148"/>
    </row>
    <row r="4" ht="48" customHeight="1" spans="1:6">
      <c r="A4" s="149" t="s">
        <v>150</v>
      </c>
      <c r="B4" s="135" t="s">
        <v>61</v>
      </c>
      <c r="C4" s="150" t="s">
        <v>62</v>
      </c>
      <c r="D4" s="151" t="s">
        <v>63</v>
      </c>
    </row>
    <row r="5" ht="32.45" customHeight="1" spans="1:6">
      <c r="A5" s="152" t="s">
        <v>744</v>
      </c>
      <c r="B5" s="153">
        <v>5.1</v>
      </c>
      <c r="C5" s="153">
        <v>5.1</v>
      </c>
      <c r="D5" s="154">
        <f>B5/C5*100</f>
        <v>100</v>
      </c>
      <c r="E5" s="143">
        <f t="shared" ref="E5:E9" si="0">B5-C5</f>
        <v>0</v>
      </c>
      <c r="F5" s="143">
        <f t="shared" ref="F5:F9" si="1">(B5-C5)/C5*100</f>
        <v>0</v>
      </c>
    </row>
    <row r="6" ht="32.45" customHeight="1" spans="1:6">
      <c r="A6" s="152" t="s">
        <v>745</v>
      </c>
      <c r="B6" s="153">
        <v>12.86</v>
      </c>
      <c r="C6" s="153">
        <v>12.86</v>
      </c>
      <c r="D6" s="154">
        <f t="shared" ref="D5:D10" si="2">B6/C6*100</f>
        <v>100</v>
      </c>
      <c r="E6" s="143">
        <f t="shared" si="0"/>
        <v>0</v>
      </c>
      <c r="F6" s="143">
        <f t="shared" si="1"/>
        <v>0</v>
      </c>
    </row>
    <row r="7" ht="32.45" customHeight="1" spans="1:6">
      <c r="A7" s="152" t="s">
        <v>746</v>
      </c>
      <c r="B7" s="153">
        <f>SUM(B8:B9)</f>
        <v>266.29</v>
      </c>
      <c r="C7" s="153">
        <v>279.29</v>
      </c>
      <c r="D7" s="154">
        <f t="shared" si="2"/>
        <v>95.35</v>
      </c>
      <c r="E7" s="143">
        <f t="shared" si="0"/>
        <v>-13</v>
      </c>
      <c r="F7" s="143">
        <f t="shared" si="1"/>
        <v>-4.65466003079237</v>
      </c>
    </row>
    <row r="8" ht="32.45" customHeight="1" spans="1:6">
      <c r="A8" s="155" t="s">
        <v>747</v>
      </c>
      <c r="B8" s="156">
        <v>246.29</v>
      </c>
      <c r="C8" s="156">
        <v>259.29</v>
      </c>
      <c r="D8" s="154">
        <f t="shared" si="2"/>
        <v>94.99</v>
      </c>
      <c r="E8" s="143">
        <f t="shared" si="0"/>
        <v>-13</v>
      </c>
      <c r="F8" s="143">
        <f t="shared" si="1"/>
        <v>-5.01369123375372</v>
      </c>
    </row>
    <row r="9" ht="32.45" customHeight="1" spans="1:6">
      <c r="A9" s="155" t="s">
        <v>748</v>
      </c>
      <c r="B9" s="156">
        <v>20</v>
      </c>
      <c r="C9" s="156">
        <v>20</v>
      </c>
      <c r="D9" s="154">
        <f t="shared" si="2"/>
        <v>100</v>
      </c>
      <c r="E9" s="143">
        <f t="shared" si="0"/>
        <v>0</v>
      </c>
      <c r="F9" s="143">
        <f t="shared" si="1"/>
        <v>0</v>
      </c>
    </row>
    <row r="10" s="143" customFormat="1" ht="32.25" customHeight="1" spans="1:6">
      <c r="A10" s="157" t="s">
        <v>595</v>
      </c>
      <c r="B10" s="157">
        <f>SUM(B5+B6+B7)</f>
        <v>284.25</v>
      </c>
      <c r="C10" s="157">
        <v>297.25</v>
      </c>
      <c r="D10" s="158">
        <f t="shared" si="2"/>
        <v>95.63</v>
      </c>
    </row>
    <row r="11" spans="1:6">
      <c r="A11" s="159"/>
      <c r="B11" s="159"/>
      <c r="C11" s="159"/>
      <c r="D11" s="160"/>
    </row>
    <row r="12" spans="1:6">
      <c r="A12" s="159"/>
      <c r="B12" s="159"/>
      <c r="C12" s="159"/>
      <c r="D12" s="160"/>
    </row>
  </sheetData>
  <mergeCells count="2">
    <mergeCell ref="A2:D2"/>
    <mergeCell ref="A3:D3"/>
  </mergeCells>
  <pageMargins left="0.707638888888889" right="0.707638888888889" top="0.747916666666667" bottom="0.747916666666667" header="0.313888888888889" footer="0.313888888888889"/>
  <pageSetup paperSize="9" scale="95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abSelected="1" workbookViewId="0">
      <selection activeCell="F11" sqref="F11"/>
    </sheetView>
  </sheetViews>
  <sheetFormatPr defaultColWidth="9" defaultRowHeight="14.25" outlineLevelCol="5"/>
  <cols>
    <col min="1" max="1" width="41.625" customWidth="1"/>
    <col min="2" max="2" width="14.625" customWidth="1"/>
    <col min="3" max="3" width="11.5" customWidth="1"/>
    <col min="4" max="4" width="15.625" customWidth="1"/>
  </cols>
  <sheetData>
    <row r="1" customFormat="1" ht="22.15" customHeight="1" spans="1:6">
      <c r="A1" s="77" t="s">
        <v>749</v>
      </c>
    </row>
    <row r="2" ht="27" customHeight="1" spans="1:6">
      <c r="A2" s="113" t="s">
        <v>23</v>
      </c>
      <c r="B2" s="113"/>
      <c r="C2" s="113"/>
      <c r="D2" s="113"/>
    </row>
    <row r="3" spans="1:6">
      <c r="A3" s="94"/>
      <c r="B3" s="120"/>
      <c r="C3" s="120"/>
      <c r="D3" s="134" t="s">
        <v>670</v>
      </c>
    </row>
    <row r="4" ht="46.15" customHeight="1" spans="1:6">
      <c r="A4" s="132" t="s">
        <v>750</v>
      </c>
      <c r="B4" s="135" t="s">
        <v>61</v>
      </c>
      <c r="C4" s="118" t="s">
        <v>62</v>
      </c>
      <c r="D4" s="118" t="s">
        <v>751</v>
      </c>
    </row>
    <row r="5" ht="19.5" customHeight="1" spans="1:6">
      <c r="A5" s="136" t="s">
        <v>752</v>
      </c>
      <c r="B5" s="137"/>
      <c r="C5" s="98"/>
      <c r="D5" s="98"/>
    </row>
    <row r="6" ht="18.75" customHeight="1" spans="1:6">
      <c r="A6" s="136" t="s">
        <v>753</v>
      </c>
      <c r="B6" s="135"/>
      <c r="C6" s="118"/>
      <c r="D6" s="118"/>
    </row>
    <row r="7" ht="17.45" customHeight="1" spans="1:6">
      <c r="A7" s="138" t="s">
        <v>754</v>
      </c>
      <c r="B7" s="87"/>
      <c r="C7" s="87"/>
      <c r="D7" s="87"/>
    </row>
    <row r="8" ht="17.45" customHeight="1" spans="1:6">
      <c r="A8" s="138" t="s">
        <v>755</v>
      </c>
      <c r="B8" s="87"/>
      <c r="C8" s="87"/>
      <c r="D8" s="87"/>
      <c r="F8" s="139"/>
    </row>
    <row r="9" ht="17.45" customHeight="1" spans="1:6">
      <c r="A9" s="138" t="s">
        <v>756</v>
      </c>
      <c r="B9" s="49"/>
      <c r="C9" s="49"/>
      <c r="D9" s="49"/>
    </row>
    <row r="10" ht="17.45" customHeight="1" spans="1:6">
      <c r="A10" s="138" t="s">
        <v>757</v>
      </c>
      <c r="B10" s="49"/>
      <c r="C10" s="49"/>
      <c r="D10" s="49"/>
    </row>
    <row r="11" ht="17.45" customHeight="1" spans="1:6">
      <c r="A11" s="138" t="s">
        <v>758</v>
      </c>
      <c r="B11" s="49"/>
      <c r="C11" s="49"/>
      <c r="D11" s="49"/>
    </row>
    <row r="12" ht="17.45" customHeight="1" spans="1:6">
      <c r="A12" s="138" t="s">
        <v>759</v>
      </c>
      <c r="B12" s="49"/>
      <c r="C12" s="49"/>
      <c r="D12" s="49"/>
    </row>
    <row r="13" ht="17.45" customHeight="1" spans="1:6">
      <c r="A13" s="138" t="s">
        <v>760</v>
      </c>
      <c r="B13" s="49"/>
      <c r="C13" s="49"/>
      <c r="D13" s="49"/>
    </row>
    <row r="14" ht="17.45" customHeight="1" spans="1:6">
      <c r="A14" s="138" t="s">
        <v>761</v>
      </c>
      <c r="B14" s="49"/>
      <c r="C14" s="49"/>
      <c r="D14" s="49"/>
    </row>
    <row r="15" ht="17.45" customHeight="1" spans="1:6">
      <c r="A15" s="138" t="s">
        <v>762</v>
      </c>
      <c r="B15" s="49"/>
      <c r="C15" s="49"/>
      <c r="D15" s="49"/>
    </row>
    <row r="16" ht="17.45" customHeight="1" spans="1:6">
      <c r="A16" s="138" t="s">
        <v>763</v>
      </c>
      <c r="B16" s="49"/>
      <c r="C16" s="49"/>
      <c r="D16" s="49"/>
    </row>
    <row r="17" ht="17.45" customHeight="1" spans="1:4">
      <c r="A17" s="138" t="s">
        <v>764</v>
      </c>
      <c r="B17" s="49"/>
      <c r="C17" s="49"/>
      <c r="D17" s="49"/>
    </row>
    <row r="18" ht="17.45" customHeight="1" spans="1:4">
      <c r="A18" s="138" t="s">
        <v>765</v>
      </c>
      <c r="B18" s="49"/>
      <c r="C18" s="49"/>
      <c r="D18" s="49"/>
    </row>
    <row r="19" ht="17.45" customHeight="1" spans="1:4">
      <c r="A19" s="136" t="s">
        <v>766</v>
      </c>
      <c r="B19" s="49"/>
      <c r="C19" s="49"/>
      <c r="D19" s="49"/>
    </row>
    <row r="20" ht="17.45" customHeight="1" spans="1:4">
      <c r="A20" s="48" t="s">
        <v>91</v>
      </c>
      <c r="B20" s="49"/>
      <c r="C20" s="49"/>
      <c r="D20" s="49"/>
    </row>
    <row r="21" s="104" customFormat="1" ht="17.45" customHeight="1" spans="1:4">
      <c r="A21" s="100" t="s">
        <v>767</v>
      </c>
      <c r="B21" s="49"/>
      <c r="C21" s="49"/>
      <c r="D21" s="49"/>
    </row>
    <row r="22" s="104" customFormat="1" ht="17.45" customHeight="1" spans="1:4">
      <c r="A22" s="100" t="s">
        <v>768</v>
      </c>
      <c r="B22" s="49"/>
      <c r="C22" s="49"/>
      <c r="D22" s="49"/>
    </row>
    <row r="23" s="104" customFormat="1" ht="17.45" customHeight="1" spans="1:4">
      <c r="A23" s="140" t="s">
        <v>769</v>
      </c>
      <c r="B23" s="49"/>
      <c r="C23" s="49"/>
      <c r="D23" s="49"/>
    </row>
    <row r="24" s="104" customFormat="1" ht="17.45" customHeight="1" spans="1:4">
      <c r="A24" s="140" t="s">
        <v>770</v>
      </c>
      <c r="B24" s="49"/>
      <c r="C24" s="49"/>
      <c r="D24" s="49"/>
    </row>
    <row r="25" s="104" customFormat="1" ht="17.45" customHeight="1" spans="1:4">
      <c r="A25" s="140" t="s">
        <v>771</v>
      </c>
      <c r="B25" s="49"/>
      <c r="C25" s="49"/>
      <c r="D25" s="49"/>
    </row>
    <row r="26" s="104" customFormat="1" ht="17.45" customHeight="1" spans="1:4">
      <c r="A26" s="49" t="s">
        <v>772</v>
      </c>
      <c r="B26" s="49"/>
      <c r="C26" s="49"/>
      <c r="D26" s="49"/>
    </row>
    <row r="27" s="104" customFormat="1" ht="17.45" customHeight="1" spans="1:4">
      <c r="A27" s="49" t="s">
        <v>773</v>
      </c>
      <c r="B27" s="49"/>
      <c r="C27" s="49"/>
      <c r="D27" s="49"/>
    </row>
    <row r="28" ht="17.45" customHeight="1" spans="1:4">
      <c r="A28" s="48" t="s">
        <v>104</v>
      </c>
      <c r="B28" s="49"/>
      <c r="C28" s="49"/>
      <c r="D28" s="49"/>
    </row>
    <row r="29" spans="1:4">
      <c r="A29" t="s">
        <v>774</v>
      </c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8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B26" sqref="B26"/>
    </sheetView>
  </sheetViews>
  <sheetFormatPr defaultColWidth="9" defaultRowHeight="14.25" outlineLevelCol="5"/>
  <cols>
    <col min="1" max="1" width="34.5" customWidth="1"/>
    <col min="2" max="3" width="14" customWidth="1"/>
    <col min="4" max="4" width="19.125" customWidth="1"/>
  </cols>
  <sheetData>
    <row r="1" customFormat="1" ht="18" customHeight="1" spans="1:6">
      <c r="A1" s="77" t="s">
        <v>775</v>
      </c>
    </row>
    <row r="2" ht="30" customHeight="1" spans="1:6">
      <c r="A2" s="113" t="s">
        <v>25</v>
      </c>
      <c r="B2" s="113"/>
      <c r="C2" s="113"/>
      <c r="D2" s="113"/>
    </row>
    <row r="3" spans="1:6">
      <c r="A3" s="94"/>
      <c r="B3" s="120"/>
      <c r="C3" s="120"/>
      <c r="D3" s="141" t="s">
        <v>670</v>
      </c>
    </row>
    <row r="4" ht="45.6" customHeight="1" spans="1:6">
      <c r="A4" s="142" t="s">
        <v>750</v>
      </c>
      <c r="B4" s="142" t="s">
        <v>61</v>
      </c>
      <c r="C4" s="118" t="s">
        <v>62</v>
      </c>
      <c r="D4" s="118" t="s">
        <v>63</v>
      </c>
    </row>
    <row r="5" ht="20.1" customHeight="1" spans="1:6">
      <c r="A5" s="49" t="s">
        <v>776</v>
      </c>
      <c r="B5" s="117"/>
      <c r="C5" s="118"/>
      <c r="D5" s="118"/>
    </row>
    <row r="6" ht="19.9" customHeight="1" spans="1:6">
      <c r="A6" s="49" t="s">
        <v>777</v>
      </c>
      <c r="B6" s="49"/>
      <c r="C6" s="49"/>
      <c r="D6" s="49"/>
    </row>
    <row r="7" ht="19.9" customHeight="1" spans="1:6">
      <c r="A7" s="49" t="s">
        <v>778</v>
      </c>
      <c r="B7" s="49"/>
      <c r="C7" s="49"/>
      <c r="D7" s="49"/>
    </row>
    <row r="8" ht="19.9" customHeight="1" spans="1:6">
      <c r="A8" s="49" t="s">
        <v>779</v>
      </c>
      <c r="B8" s="49"/>
      <c r="C8" s="49"/>
      <c r="D8" s="49"/>
    </row>
    <row r="9" ht="19.9" customHeight="1" spans="1:6">
      <c r="A9" s="49" t="s">
        <v>780</v>
      </c>
      <c r="B9" s="49"/>
      <c r="C9" s="49"/>
      <c r="D9" s="49"/>
      <c r="F9" s="139"/>
    </row>
    <row r="10" ht="19.9" customHeight="1" spans="1:6">
      <c r="A10" s="49" t="s">
        <v>781</v>
      </c>
      <c r="B10" s="49"/>
      <c r="C10" s="49"/>
      <c r="D10" s="49"/>
    </row>
    <row r="11" ht="19.9" customHeight="1" spans="1:6">
      <c r="A11" s="49" t="s">
        <v>782</v>
      </c>
      <c r="B11" s="49"/>
      <c r="C11" s="49"/>
      <c r="D11" s="49"/>
    </row>
    <row r="12" ht="19.9" customHeight="1" spans="1:6">
      <c r="A12" s="49" t="s">
        <v>783</v>
      </c>
      <c r="B12" s="49"/>
      <c r="C12" s="49"/>
      <c r="D12" s="49"/>
    </row>
    <row r="13" ht="19.9" customHeight="1" spans="1:6">
      <c r="A13" s="49" t="s">
        <v>784</v>
      </c>
      <c r="B13" s="49"/>
      <c r="C13" s="49"/>
      <c r="D13" s="49"/>
    </row>
    <row r="14" ht="19.9" customHeight="1" spans="1:6">
      <c r="A14" s="49" t="s">
        <v>785</v>
      </c>
      <c r="B14" s="49">
        <v>13500</v>
      </c>
      <c r="C14" s="49"/>
      <c r="D14" s="49"/>
    </row>
    <row r="15" ht="19.9" customHeight="1" spans="1:6">
      <c r="A15" s="49" t="s">
        <v>786</v>
      </c>
      <c r="B15" s="49"/>
      <c r="C15" s="49"/>
      <c r="D15" s="49"/>
    </row>
    <row r="16" ht="19.9" customHeight="1" spans="1:6">
      <c r="A16" s="49" t="s">
        <v>787</v>
      </c>
      <c r="B16" s="49"/>
      <c r="C16" s="49"/>
      <c r="D16" s="49"/>
    </row>
    <row r="17" ht="19.9" customHeight="1" spans="1:4">
      <c r="A17" s="48" t="s">
        <v>132</v>
      </c>
      <c r="B17" s="49">
        <f>SUM(B5:B16)</f>
        <v>13500</v>
      </c>
      <c r="C17" s="49"/>
      <c r="D17" s="49"/>
    </row>
    <row r="18" ht="19.9" customHeight="1" spans="1:4">
      <c r="A18" s="100" t="s">
        <v>133</v>
      </c>
      <c r="B18" s="49"/>
      <c r="C18" s="49"/>
      <c r="D18" s="49"/>
    </row>
    <row r="19" ht="19.9" customHeight="1" spans="1:4">
      <c r="A19" s="100" t="s">
        <v>134</v>
      </c>
      <c r="B19" s="49"/>
      <c r="C19" s="49"/>
      <c r="D19" s="49"/>
    </row>
    <row r="20" ht="19.9" customHeight="1" spans="1:4">
      <c r="A20" s="110" t="s">
        <v>788</v>
      </c>
      <c r="B20" s="49"/>
      <c r="C20" s="49"/>
      <c r="D20" s="49"/>
    </row>
    <row r="21" ht="19.9" customHeight="1" spans="1:4">
      <c r="A21" s="110" t="s">
        <v>789</v>
      </c>
      <c r="B21" s="49"/>
      <c r="C21" s="49"/>
      <c r="D21" s="49"/>
    </row>
    <row r="22" ht="19.9" customHeight="1" spans="1:4">
      <c r="A22" s="110" t="s">
        <v>585</v>
      </c>
      <c r="B22" s="49"/>
      <c r="C22" s="49"/>
      <c r="D22" s="49"/>
    </row>
    <row r="23" ht="19.9" customHeight="1" spans="1:4">
      <c r="A23" s="110" t="s">
        <v>790</v>
      </c>
      <c r="B23" s="49"/>
      <c r="C23" s="49"/>
      <c r="D23" s="49"/>
    </row>
    <row r="24" ht="19.9" customHeight="1" spans="1:4">
      <c r="A24" s="110" t="s">
        <v>791</v>
      </c>
      <c r="B24" s="49"/>
      <c r="C24" s="49"/>
      <c r="D24" s="49"/>
    </row>
    <row r="25" ht="19.9" customHeight="1" spans="1:4">
      <c r="A25" s="48" t="s">
        <v>146</v>
      </c>
      <c r="B25" s="49">
        <f>B17+B18+B19</f>
        <v>13500</v>
      </c>
      <c r="C25" s="49"/>
      <c r="D25" s="49"/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workbookViewId="0">
      <selection activeCell="G7" sqref="G7"/>
    </sheetView>
  </sheetViews>
  <sheetFormatPr defaultColWidth="9" defaultRowHeight="14.25" outlineLevelCol="5"/>
  <cols>
    <col min="1" max="1" width="41.625" customWidth="1"/>
    <col min="2" max="2" width="14.625" customWidth="1"/>
    <col min="3" max="3" width="11.5" customWidth="1"/>
    <col min="4" max="4" width="15.625" customWidth="1"/>
  </cols>
  <sheetData>
    <row r="1" customFormat="1" ht="22.15" customHeight="1" spans="1:6">
      <c r="A1" s="77" t="s">
        <v>792</v>
      </c>
    </row>
    <row r="2" ht="27" customHeight="1" spans="1:6">
      <c r="A2" s="113" t="s">
        <v>27</v>
      </c>
      <c r="B2" s="113"/>
      <c r="C2" s="113"/>
      <c r="D2" s="113"/>
    </row>
    <row r="3" spans="1:6">
      <c r="A3" s="94"/>
      <c r="B3" s="120"/>
      <c r="C3" s="120"/>
      <c r="D3" s="134" t="s">
        <v>670</v>
      </c>
    </row>
    <row r="4" ht="46.15" customHeight="1" spans="1:6">
      <c r="A4" s="132" t="s">
        <v>750</v>
      </c>
      <c r="B4" s="135" t="s">
        <v>61</v>
      </c>
      <c r="C4" s="118" t="s">
        <v>62</v>
      </c>
      <c r="D4" s="118" t="s">
        <v>63</v>
      </c>
    </row>
    <row r="5" ht="18.75" customHeight="1" spans="1:6">
      <c r="A5" s="136" t="s">
        <v>752</v>
      </c>
      <c r="B5" s="137"/>
      <c r="C5" s="98"/>
      <c r="D5" s="98"/>
    </row>
    <row r="6" ht="18.75" customHeight="1" spans="1:6">
      <c r="A6" s="136" t="s">
        <v>753</v>
      </c>
      <c r="B6" s="135"/>
      <c r="C6" s="118"/>
      <c r="D6" s="118"/>
    </row>
    <row r="7" ht="17.45" customHeight="1" spans="1:6">
      <c r="A7" s="138" t="s">
        <v>754</v>
      </c>
      <c r="B7" s="87"/>
      <c r="C7" s="87"/>
      <c r="D7" s="87"/>
    </row>
    <row r="8" ht="17.45" customHeight="1" spans="1:6">
      <c r="A8" s="138" t="s">
        <v>755</v>
      </c>
      <c r="B8" s="87"/>
      <c r="C8" s="87"/>
      <c r="D8" s="87"/>
      <c r="F8" s="139"/>
    </row>
    <row r="9" ht="17.45" customHeight="1" spans="1:6">
      <c r="A9" s="138" t="s">
        <v>756</v>
      </c>
      <c r="B9" s="49"/>
      <c r="C9" s="49"/>
      <c r="D9" s="49"/>
    </row>
    <row r="10" ht="17.45" customHeight="1" spans="1:6">
      <c r="A10" s="138" t="s">
        <v>757</v>
      </c>
      <c r="B10" s="49"/>
      <c r="C10" s="49"/>
      <c r="D10" s="49"/>
    </row>
    <row r="11" ht="17.45" customHeight="1" spans="1:6">
      <c r="A11" s="138" t="s">
        <v>758</v>
      </c>
      <c r="B11" s="49"/>
      <c r="C11" s="49"/>
      <c r="D11" s="49"/>
    </row>
    <row r="12" ht="17.45" customHeight="1" spans="1:6">
      <c r="A12" s="138" t="s">
        <v>759</v>
      </c>
      <c r="B12" s="49"/>
      <c r="C12" s="49"/>
      <c r="D12" s="49"/>
    </row>
    <row r="13" ht="17.45" customHeight="1" spans="1:6">
      <c r="A13" s="138" t="s">
        <v>760</v>
      </c>
      <c r="B13" s="49"/>
      <c r="C13" s="49"/>
      <c r="D13" s="49"/>
    </row>
    <row r="14" ht="17.45" customHeight="1" spans="1:6">
      <c r="A14" s="138" t="s">
        <v>761</v>
      </c>
      <c r="B14" s="49"/>
      <c r="C14" s="49"/>
      <c r="D14" s="49"/>
    </row>
    <row r="15" ht="17.45" customHeight="1" spans="1:6">
      <c r="A15" s="138" t="s">
        <v>762</v>
      </c>
      <c r="B15" s="49"/>
      <c r="C15" s="49"/>
      <c r="D15" s="49"/>
    </row>
    <row r="16" ht="17.45" customHeight="1" spans="1:6">
      <c r="A16" s="138" t="s">
        <v>763</v>
      </c>
      <c r="B16" s="49"/>
      <c r="C16" s="49"/>
      <c r="D16" s="49"/>
    </row>
    <row r="17" ht="17.45" customHeight="1" spans="1:4">
      <c r="A17" s="138" t="s">
        <v>764</v>
      </c>
      <c r="B17" s="49"/>
      <c r="C17" s="49"/>
      <c r="D17" s="49"/>
    </row>
    <row r="18" ht="17.45" customHeight="1" spans="1:4">
      <c r="A18" s="138" t="s">
        <v>765</v>
      </c>
      <c r="B18" s="49"/>
      <c r="C18" s="49"/>
      <c r="D18" s="49"/>
    </row>
    <row r="19" ht="17.45" customHeight="1" spans="1:4">
      <c r="A19" s="136" t="s">
        <v>766</v>
      </c>
      <c r="B19" s="49"/>
      <c r="C19" s="49"/>
      <c r="D19" s="49"/>
    </row>
    <row r="20" ht="17.45" customHeight="1" spans="1:4">
      <c r="A20" s="48" t="s">
        <v>91</v>
      </c>
      <c r="B20" s="49"/>
      <c r="C20" s="49"/>
      <c r="D20" s="49"/>
    </row>
    <row r="21" ht="17.45" customHeight="1" spans="1:4">
      <c r="A21" s="100" t="s">
        <v>767</v>
      </c>
      <c r="B21" s="49"/>
      <c r="C21" s="49"/>
      <c r="D21" s="49"/>
    </row>
    <row r="22" ht="17.45" customHeight="1" spans="1:4">
      <c r="A22" s="100" t="s">
        <v>768</v>
      </c>
      <c r="B22" s="49"/>
      <c r="C22" s="49"/>
      <c r="D22" s="49"/>
    </row>
    <row r="23" ht="17.45" customHeight="1" spans="1:4">
      <c r="A23" s="140" t="s">
        <v>769</v>
      </c>
      <c r="B23" s="49"/>
      <c r="C23" s="49"/>
      <c r="D23" s="49"/>
    </row>
    <row r="24" ht="17.45" customHeight="1" spans="1:4">
      <c r="A24" s="140" t="s">
        <v>770</v>
      </c>
      <c r="B24" s="49"/>
      <c r="C24" s="49"/>
      <c r="D24" s="49"/>
    </row>
    <row r="25" ht="17.45" customHeight="1" spans="1:4">
      <c r="A25" s="140" t="s">
        <v>771</v>
      </c>
      <c r="B25" s="49"/>
      <c r="C25" s="49"/>
      <c r="D25" s="49"/>
    </row>
    <row r="26" ht="17.45" customHeight="1" spans="1:4">
      <c r="A26" s="49" t="s">
        <v>772</v>
      </c>
      <c r="B26" s="49"/>
      <c r="C26" s="49"/>
      <c r="D26" s="49"/>
    </row>
    <row r="27" ht="17.45" customHeight="1" spans="1:4">
      <c r="A27" s="49" t="s">
        <v>773</v>
      </c>
      <c r="B27" s="49"/>
      <c r="C27" s="49"/>
      <c r="D27" s="49"/>
    </row>
    <row r="28" ht="17.45" customHeight="1" spans="1:4">
      <c r="A28" s="48" t="s">
        <v>104</v>
      </c>
      <c r="B28" s="49"/>
      <c r="C28" s="49"/>
      <c r="D28" s="49"/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8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8"/>
  <sheetViews>
    <sheetView workbookViewId="0">
      <selection activeCell="B38" sqref="B38"/>
    </sheetView>
  </sheetViews>
  <sheetFormatPr defaultColWidth="9" defaultRowHeight="14.25" outlineLevelCol="3"/>
  <cols>
    <col min="1" max="1" width="40.125" customWidth="1"/>
    <col min="2" max="2" width="14.375" customWidth="1"/>
    <col min="3" max="3" width="15.375" customWidth="1"/>
    <col min="4" max="4" width="17.875" customWidth="1"/>
  </cols>
  <sheetData>
    <row r="1" customFormat="1" ht="19.15" customHeight="1" spans="1:4">
      <c r="A1" s="77" t="s">
        <v>793</v>
      </c>
    </row>
    <row r="2" ht="23.45" customHeight="1" spans="1:4">
      <c r="A2" s="113" t="s">
        <v>29</v>
      </c>
      <c r="B2" s="113"/>
      <c r="C2" s="113"/>
      <c r="D2" s="113"/>
    </row>
    <row r="3" ht="17.45" customHeight="1" spans="1:4">
      <c r="A3" s="94"/>
      <c r="B3" s="120"/>
      <c r="C3" s="120"/>
      <c r="D3" s="131" t="s">
        <v>670</v>
      </c>
    </row>
    <row r="4" ht="27" spans="1:4">
      <c r="A4" s="132" t="s">
        <v>750</v>
      </c>
      <c r="B4" s="133" t="s">
        <v>61</v>
      </c>
      <c r="C4" s="118" t="s">
        <v>62</v>
      </c>
      <c r="D4" s="118" t="s">
        <v>63</v>
      </c>
    </row>
    <row r="5" ht="18" customHeight="1" spans="1:4">
      <c r="A5" s="49" t="s">
        <v>776</v>
      </c>
      <c r="B5" s="49"/>
      <c r="C5" s="49"/>
      <c r="D5" s="49"/>
    </row>
    <row r="6" ht="18" customHeight="1" spans="1:4">
      <c r="A6" s="101" t="s">
        <v>794</v>
      </c>
      <c r="B6" s="49"/>
      <c r="C6" s="49"/>
      <c r="D6" s="49"/>
    </row>
    <row r="7" ht="18" customHeight="1" spans="1:4">
      <c r="A7" s="49" t="s">
        <v>777</v>
      </c>
      <c r="B7" s="49"/>
      <c r="C7" s="49"/>
      <c r="D7" s="49"/>
    </row>
    <row r="8" ht="18" customHeight="1" spans="1:4">
      <c r="A8" s="101" t="s">
        <v>794</v>
      </c>
      <c r="B8" s="49"/>
      <c r="C8" s="49"/>
      <c r="D8" s="49"/>
    </row>
    <row r="9" ht="18" customHeight="1" spans="1:4">
      <c r="A9" s="49" t="s">
        <v>778</v>
      </c>
      <c r="B9" s="49"/>
      <c r="C9" s="49"/>
      <c r="D9" s="49"/>
    </row>
    <row r="10" ht="18" customHeight="1" spans="1:4">
      <c r="A10" s="101" t="s">
        <v>794</v>
      </c>
      <c r="B10" s="49"/>
      <c r="C10" s="49"/>
      <c r="D10" s="49"/>
    </row>
    <row r="11" ht="18" customHeight="1" spans="1:4">
      <c r="A11" s="49" t="s">
        <v>779</v>
      </c>
      <c r="B11" s="49"/>
      <c r="C11" s="49"/>
      <c r="D11" s="49"/>
    </row>
    <row r="12" ht="18" customHeight="1" spans="1:4">
      <c r="A12" s="101" t="s">
        <v>794</v>
      </c>
      <c r="B12" s="49"/>
      <c r="C12" s="49"/>
      <c r="D12" s="49"/>
    </row>
    <row r="13" ht="18" customHeight="1" spans="1:4">
      <c r="A13" s="49" t="s">
        <v>780</v>
      </c>
      <c r="B13" s="49"/>
      <c r="C13" s="49"/>
      <c r="D13" s="49"/>
    </row>
    <row r="14" ht="18" customHeight="1" spans="1:4">
      <c r="A14" s="101" t="s">
        <v>794</v>
      </c>
      <c r="B14" s="49"/>
      <c r="C14" s="49"/>
      <c r="D14" s="49"/>
    </row>
    <row r="15" ht="18" customHeight="1" spans="1:4">
      <c r="A15" s="49" t="s">
        <v>781</v>
      </c>
      <c r="B15" s="49"/>
      <c r="C15" s="49"/>
      <c r="D15" s="49"/>
    </row>
    <row r="16" ht="18" customHeight="1" spans="1:4">
      <c r="A16" s="101" t="s">
        <v>794</v>
      </c>
      <c r="B16" s="49"/>
      <c r="C16" s="49"/>
      <c r="D16" s="49"/>
    </row>
    <row r="17" ht="18" customHeight="1" spans="1:4">
      <c r="A17" s="49" t="s">
        <v>782</v>
      </c>
      <c r="B17" s="49"/>
      <c r="C17" s="49"/>
      <c r="D17" s="49"/>
    </row>
    <row r="18" ht="18" customHeight="1" spans="1:4">
      <c r="A18" s="101" t="s">
        <v>794</v>
      </c>
      <c r="B18" s="49"/>
      <c r="C18" s="49"/>
      <c r="D18" s="49"/>
    </row>
    <row r="19" ht="18" customHeight="1" spans="1:4">
      <c r="A19" s="49" t="s">
        <v>783</v>
      </c>
      <c r="B19" s="49"/>
      <c r="C19" s="49"/>
      <c r="D19" s="49"/>
    </row>
    <row r="20" ht="18" customHeight="1" spans="1:4">
      <c r="A20" s="101" t="s">
        <v>794</v>
      </c>
      <c r="B20" s="49"/>
      <c r="C20" s="49"/>
      <c r="D20" s="49"/>
    </row>
    <row r="21" ht="18" customHeight="1" spans="1:4">
      <c r="A21" s="49" t="s">
        <v>784</v>
      </c>
      <c r="B21" s="49"/>
      <c r="C21" s="49"/>
      <c r="D21" s="49"/>
    </row>
    <row r="22" ht="18" customHeight="1" spans="1:4">
      <c r="A22" s="101" t="s">
        <v>794</v>
      </c>
      <c r="B22" s="49"/>
      <c r="C22" s="49"/>
      <c r="D22" s="49"/>
    </row>
    <row r="23" ht="18" customHeight="1" spans="1:4">
      <c r="A23" s="49" t="s">
        <v>785</v>
      </c>
      <c r="B23" s="49"/>
      <c r="C23" s="49"/>
      <c r="D23" s="49"/>
    </row>
    <row r="24" ht="18" customHeight="1" spans="1:4">
      <c r="A24" s="101" t="s">
        <v>794</v>
      </c>
      <c r="B24" s="49"/>
      <c r="C24" s="49"/>
      <c r="D24" s="49"/>
    </row>
    <row r="25" ht="18" customHeight="1" spans="1:4">
      <c r="A25" s="49" t="s">
        <v>786</v>
      </c>
      <c r="B25" s="49"/>
      <c r="C25" s="49"/>
      <c r="D25" s="49"/>
    </row>
    <row r="26" ht="18" customHeight="1" spans="1:4">
      <c r="A26" s="101" t="s">
        <v>794</v>
      </c>
      <c r="B26" s="49"/>
      <c r="C26" s="49"/>
      <c r="D26" s="49"/>
    </row>
    <row r="27" ht="18" customHeight="1" spans="1:4">
      <c r="A27" s="49" t="s">
        <v>787</v>
      </c>
      <c r="B27" s="49"/>
      <c r="C27" s="49"/>
      <c r="D27" s="49"/>
    </row>
    <row r="28" ht="18" customHeight="1" spans="1:4">
      <c r="A28" s="101" t="s">
        <v>794</v>
      </c>
      <c r="B28" s="49"/>
      <c r="C28" s="49"/>
      <c r="D28" s="49"/>
    </row>
    <row r="29" ht="18" customHeight="1" spans="1:4">
      <c r="A29" s="48" t="s">
        <v>132</v>
      </c>
      <c r="B29" s="49"/>
      <c r="C29" s="49"/>
      <c r="D29" s="49"/>
    </row>
    <row r="30" ht="18" customHeight="1" spans="1:4">
      <c r="A30" s="100" t="s">
        <v>133</v>
      </c>
      <c r="B30" s="49">
        <v>13500</v>
      </c>
      <c r="C30" s="49"/>
      <c r="D30" s="49"/>
    </row>
    <row r="31" ht="18" customHeight="1" spans="1:4">
      <c r="A31" s="100" t="s">
        <v>134</v>
      </c>
      <c r="B31" s="49"/>
      <c r="C31" s="49"/>
      <c r="D31" s="49"/>
    </row>
    <row r="32" ht="18" customHeight="1" spans="1:4">
      <c r="A32" s="110" t="s">
        <v>788</v>
      </c>
      <c r="B32" s="49"/>
      <c r="C32" s="49"/>
      <c r="D32" s="49"/>
    </row>
    <row r="33" ht="18" customHeight="1" spans="1:4">
      <c r="A33" s="110" t="s">
        <v>789</v>
      </c>
      <c r="B33" s="49"/>
      <c r="C33" s="49"/>
      <c r="D33" s="49"/>
    </row>
    <row r="34" ht="18" customHeight="1" spans="1:4">
      <c r="A34" s="110" t="s">
        <v>585</v>
      </c>
      <c r="B34" s="49"/>
      <c r="C34" s="49"/>
      <c r="D34" s="49"/>
    </row>
    <row r="35" ht="18" customHeight="1" spans="1:4">
      <c r="A35" s="110" t="s">
        <v>790</v>
      </c>
      <c r="B35" s="49"/>
      <c r="C35" s="49"/>
      <c r="D35" s="49"/>
    </row>
    <row r="36" ht="18" customHeight="1" spans="1:4">
      <c r="A36" s="110" t="s">
        <v>791</v>
      </c>
      <c r="B36" s="128"/>
      <c r="C36" s="128"/>
      <c r="D36" s="128"/>
    </row>
    <row r="37" ht="18" customHeight="1" spans="1:4">
      <c r="A37" s="48" t="s">
        <v>146</v>
      </c>
      <c r="B37" s="128">
        <f>B30</f>
        <v>13500</v>
      </c>
      <c r="C37" s="128"/>
      <c r="D37" s="128"/>
    </row>
    <row r="38" customFormat="1" ht="9.75" customHeight="1"/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3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R10" sqref="R10"/>
    </sheetView>
  </sheetViews>
  <sheetFormatPr defaultColWidth="9" defaultRowHeight="14.25"/>
  <cols>
    <col min="1" max="1" width="15.625" customWidth="1"/>
    <col min="2" max="3" width="8.625" customWidth="1"/>
    <col min="4" max="12" width="8" customWidth="1"/>
  </cols>
  <sheetData>
    <row r="1" customFormat="1" ht="18.6" customHeight="1" spans="1:12">
      <c r="A1" s="77" t="s">
        <v>795</v>
      </c>
      <c r="B1" s="77"/>
    </row>
    <row r="2" ht="22.5" spans="1:12">
      <c r="A2" s="79" t="s">
        <v>31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customFormat="1" ht="19.5" customHeight="1" spans="1:12">
      <c r="A3" s="81"/>
      <c r="B3" s="81"/>
      <c r="C3" s="81"/>
      <c r="D3" s="81"/>
      <c r="E3" s="81"/>
      <c r="F3" s="81"/>
      <c r="G3" s="81"/>
      <c r="H3" s="81"/>
      <c r="I3" s="81"/>
      <c r="K3" s="83"/>
      <c r="L3" s="82" t="s">
        <v>670</v>
      </c>
    </row>
    <row r="4" ht="56.25" customHeight="1" spans="1:12">
      <c r="A4" s="84" t="s">
        <v>736</v>
      </c>
      <c r="B4" s="85" t="s">
        <v>737</v>
      </c>
      <c r="C4" s="123" t="s">
        <v>796</v>
      </c>
      <c r="D4" s="123" t="s">
        <v>312</v>
      </c>
      <c r="E4" s="123" t="s">
        <v>324</v>
      </c>
      <c r="F4" s="123" t="s">
        <v>345</v>
      </c>
      <c r="G4" s="123" t="s">
        <v>453</v>
      </c>
      <c r="H4" s="123" t="s">
        <v>465</v>
      </c>
      <c r="I4" s="123" t="s">
        <v>479</v>
      </c>
      <c r="J4" s="123" t="s">
        <v>521</v>
      </c>
      <c r="K4" s="123" t="s">
        <v>797</v>
      </c>
      <c r="L4" s="123" t="s">
        <v>579</v>
      </c>
    </row>
    <row r="5" ht="24" customHeight="1" spans="1:12">
      <c r="A5" s="124" t="s">
        <v>741</v>
      </c>
      <c r="B5" s="85"/>
      <c r="C5" s="48"/>
      <c r="D5" s="48"/>
      <c r="E5" s="49"/>
      <c r="F5" s="49"/>
      <c r="G5" s="49"/>
      <c r="H5" s="49"/>
      <c r="I5" s="49"/>
      <c r="J5" s="49"/>
      <c r="K5" s="49"/>
      <c r="L5" s="49"/>
    </row>
    <row r="6" ht="24" customHeight="1" spans="1:12">
      <c r="A6" s="124" t="s">
        <v>741</v>
      </c>
      <c r="B6" s="85"/>
      <c r="C6" s="48"/>
      <c r="D6" s="48"/>
      <c r="E6" s="49"/>
      <c r="F6" s="49"/>
      <c r="G6" s="49"/>
      <c r="H6" s="49"/>
      <c r="I6" s="49"/>
      <c r="J6" s="49"/>
      <c r="K6" s="49"/>
      <c r="L6" s="49"/>
    </row>
    <row r="7" ht="24" customHeight="1" spans="1:12">
      <c r="A7" s="124" t="s">
        <v>741</v>
      </c>
      <c r="B7" s="85"/>
      <c r="C7" s="48"/>
      <c r="D7" s="48"/>
      <c r="E7" s="49"/>
      <c r="F7" s="49"/>
      <c r="G7" s="49"/>
      <c r="H7" s="49"/>
      <c r="I7" s="49"/>
      <c r="J7" s="49"/>
      <c r="K7" s="49"/>
      <c r="L7" s="49"/>
    </row>
    <row r="8" ht="24" customHeight="1" spans="1:12">
      <c r="A8" s="124" t="s">
        <v>741</v>
      </c>
      <c r="B8" s="85"/>
      <c r="C8" s="48"/>
      <c r="D8" s="48"/>
      <c r="E8" s="49"/>
      <c r="F8" s="49"/>
      <c r="G8" s="49"/>
      <c r="H8" s="49"/>
      <c r="I8" s="49"/>
      <c r="J8" s="49"/>
      <c r="K8" s="49"/>
      <c r="L8" s="49"/>
    </row>
    <row r="9" ht="24" customHeight="1" spans="1:12">
      <c r="A9" s="124" t="s">
        <v>741</v>
      </c>
      <c r="B9" s="85"/>
      <c r="C9" s="48"/>
      <c r="D9" s="48"/>
      <c r="E9" s="49"/>
      <c r="F9" s="49"/>
      <c r="G9" s="49"/>
      <c r="H9" s="49"/>
      <c r="I9" s="49"/>
      <c r="J9" s="49"/>
      <c r="K9" s="49"/>
      <c r="L9" s="49"/>
    </row>
    <row r="10" ht="24" customHeight="1" spans="1:12">
      <c r="A10" s="124" t="s">
        <v>741</v>
      </c>
      <c r="B10" s="85"/>
      <c r="C10" s="48"/>
      <c r="D10" s="48"/>
      <c r="E10" s="49"/>
      <c r="F10" s="49"/>
      <c r="G10" s="49"/>
      <c r="H10" s="49"/>
      <c r="I10" s="49"/>
      <c r="J10" s="49"/>
      <c r="K10" s="49"/>
      <c r="L10" s="49"/>
    </row>
    <row r="11" ht="24" customHeight="1" spans="1:12">
      <c r="A11" s="124" t="s">
        <v>741</v>
      </c>
      <c r="B11" s="85"/>
      <c r="C11" s="48"/>
      <c r="D11" s="48"/>
      <c r="E11" s="49"/>
      <c r="F11" s="49"/>
      <c r="G11" s="49"/>
      <c r="H11" s="49"/>
      <c r="I11" s="49"/>
      <c r="J11" s="49"/>
      <c r="K11" s="49"/>
      <c r="L11" s="49"/>
    </row>
    <row r="12" ht="24" customHeight="1" spans="1:12">
      <c r="A12" s="124" t="s">
        <v>741</v>
      </c>
      <c r="B12" s="85"/>
      <c r="C12" s="48"/>
      <c r="D12" s="48"/>
      <c r="E12" s="49"/>
      <c r="F12" s="49"/>
      <c r="G12" s="49"/>
      <c r="H12" s="49"/>
      <c r="I12" s="49"/>
      <c r="J12" s="49"/>
      <c r="K12" s="49"/>
      <c r="L12" s="49"/>
    </row>
    <row r="13" ht="24" customHeight="1" spans="1:12">
      <c r="A13" s="124" t="s">
        <v>741</v>
      </c>
      <c r="B13" s="85"/>
      <c r="C13" s="48"/>
      <c r="D13" s="48"/>
      <c r="E13" s="49"/>
      <c r="F13" s="49"/>
      <c r="G13" s="49"/>
      <c r="H13" s="49"/>
      <c r="I13" s="125"/>
      <c r="J13" s="49"/>
      <c r="K13" s="49"/>
      <c r="L13" s="49"/>
    </row>
    <row r="14" ht="24" customHeight="1" spans="1:12">
      <c r="A14" s="124" t="s">
        <v>741</v>
      </c>
      <c r="B14" s="85"/>
      <c r="C14" s="48"/>
      <c r="D14" s="48"/>
      <c r="E14" s="49"/>
      <c r="F14" s="49"/>
      <c r="G14" s="49"/>
      <c r="H14" s="49"/>
      <c r="I14" s="49"/>
      <c r="J14" s="49"/>
      <c r="K14" s="49"/>
      <c r="L14" s="49"/>
    </row>
    <row r="15" ht="24" customHeight="1" spans="1:12">
      <c r="A15" s="126" t="s">
        <v>742</v>
      </c>
      <c r="B15" s="127"/>
      <c r="C15" s="89"/>
      <c r="D15" s="89"/>
      <c r="E15" s="128"/>
      <c r="F15" s="128"/>
      <c r="G15" s="128"/>
      <c r="H15" s="128"/>
      <c r="I15" s="128"/>
      <c r="J15" s="128"/>
      <c r="K15" s="128"/>
      <c r="L15" s="128"/>
    </row>
    <row r="16" customFormat="1" ht="24" customHeight="1" spans="1:12">
      <c r="A16" s="129" t="s">
        <v>595</v>
      </c>
      <c r="B16" s="130"/>
      <c r="C16" s="48"/>
      <c r="D16" s="48"/>
      <c r="E16" s="100"/>
      <c r="F16" s="100"/>
      <c r="G16" s="100"/>
      <c r="H16" s="100"/>
      <c r="I16" s="100"/>
      <c r="J16" s="100"/>
      <c r="K16" s="100"/>
      <c r="L16" s="100"/>
    </row>
    <row r="17" customFormat="1"/>
    <row r="18" ht="33.75" customHeight="1" spans="1:12">
      <c r="A18" s="90" t="s">
        <v>798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</row>
  </sheetData>
  <mergeCells count="2">
    <mergeCell ref="A2:L2"/>
    <mergeCell ref="A18:L18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workbookViewId="0">
      <selection activeCell="K7" sqref="K7"/>
    </sheetView>
  </sheetViews>
  <sheetFormatPr defaultColWidth="9" defaultRowHeight="14.25" outlineLevelCol="3"/>
  <cols>
    <col min="1" max="1" width="36.25" customWidth="1"/>
    <col min="2" max="2" width="17" style="111" customWidth="1"/>
    <col min="3" max="3" width="13.5" customWidth="1"/>
    <col min="4" max="4" width="18.5" style="92" customWidth="1"/>
  </cols>
  <sheetData>
    <row r="1" customFormat="1" ht="18.6" customHeight="1" spans="1:4">
      <c r="A1" s="77" t="s">
        <v>799</v>
      </c>
    </row>
    <row r="2" ht="27" customHeight="1" spans="1:4">
      <c r="A2" s="113" t="s">
        <v>33</v>
      </c>
      <c r="B2" s="113"/>
      <c r="C2" s="113"/>
      <c r="D2" s="113"/>
    </row>
    <row r="3" ht="26" customHeight="1" spans="1:4">
      <c r="A3" s="94"/>
      <c r="B3" s="119"/>
      <c r="C3" s="120"/>
      <c r="D3" s="114" t="s">
        <v>670</v>
      </c>
    </row>
    <row r="4" ht="49.9" customHeight="1" spans="1:4">
      <c r="A4" s="97" t="s">
        <v>150</v>
      </c>
      <c r="B4" s="97" t="s">
        <v>61</v>
      </c>
      <c r="C4" s="98" t="s">
        <v>800</v>
      </c>
      <c r="D4" s="98" t="s">
        <v>801</v>
      </c>
    </row>
    <row r="5" ht="30.6" customHeight="1" spans="1:4">
      <c r="A5" s="49" t="s">
        <v>802</v>
      </c>
      <c r="B5" s="49"/>
      <c r="C5" s="49"/>
      <c r="D5" s="49"/>
    </row>
    <row r="6" ht="30.6" customHeight="1" spans="1:4">
      <c r="A6" s="49" t="s">
        <v>803</v>
      </c>
      <c r="B6" s="49"/>
      <c r="C6" s="49"/>
      <c r="D6" s="49"/>
    </row>
    <row r="7" ht="30.6" customHeight="1" spans="1:4">
      <c r="A7" s="49" t="s">
        <v>804</v>
      </c>
      <c r="B7" s="49"/>
      <c r="C7" s="49"/>
      <c r="D7" s="49"/>
    </row>
    <row r="8" s="104" customFormat="1" ht="30.6" customHeight="1" spans="1:4">
      <c r="A8" s="49" t="s">
        <v>805</v>
      </c>
      <c r="B8" s="49"/>
      <c r="C8" s="49"/>
      <c r="D8" s="49"/>
    </row>
    <row r="9" s="104" customFormat="1" ht="30.6" customHeight="1" spans="1:4">
      <c r="A9" s="49" t="s">
        <v>806</v>
      </c>
      <c r="B9" s="49"/>
      <c r="C9" s="49"/>
      <c r="D9" s="49"/>
    </row>
    <row r="10" s="104" customFormat="1" ht="30.6" customHeight="1" spans="1:4">
      <c r="A10" s="48" t="s">
        <v>91</v>
      </c>
      <c r="B10" s="49"/>
      <c r="C10" s="49"/>
      <c r="D10" s="49"/>
    </row>
    <row r="11" s="104" customFormat="1" ht="30.6" customHeight="1" spans="1:4">
      <c r="A11" s="49" t="s">
        <v>807</v>
      </c>
      <c r="B11" s="121"/>
      <c r="C11" s="121"/>
      <c r="D11" s="121"/>
    </row>
    <row r="12" s="104" customFormat="1" ht="30.6" customHeight="1" spans="1:4">
      <c r="A12" s="49" t="s">
        <v>808</v>
      </c>
      <c r="B12" s="121"/>
      <c r="C12" s="121"/>
      <c r="D12" s="121"/>
    </row>
    <row r="13" s="104" customFormat="1" ht="30.6" customHeight="1" spans="1:4">
      <c r="A13" s="49" t="s">
        <v>809</v>
      </c>
      <c r="B13" s="121"/>
      <c r="C13" s="121"/>
      <c r="D13" s="121"/>
    </row>
    <row r="14" s="104" customFormat="1" ht="30.6" customHeight="1" spans="1:4">
      <c r="A14" s="122" t="s">
        <v>104</v>
      </c>
      <c r="B14" s="121"/>
      <c r="C14" s="121"/>
      <c r="D14" s="121"/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6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M7" sqref="M7"/>
    </sheetView>
  </sheetViews>
  <sheetFormatPr defaultColWidth="9" defaultRowHeight="14.25" outlineLevelCol="3"/>
  <cols>
    <col min="1" max="1" width="33.875" customWidth="1"/>
    <col min="2" max="2" width="13.375" style="111" customWidth="1"/>
    <col min="3" max="3" width="14.25" style="111" customWidth="1"/>
    <col min="4" max="4" width="18.25" style="112" customWidth="1"/>
  </cols>
  <sheetData>
    <row r="1" customFormat="1" ht="23.45" customHeight="1" spans="1:4">
      <c r="A1" s="77" t="s">
        <v>810</v>
      </c>
    </row>
    <row r="2" ht="22.5" spans="1:4">
      <c r="A2" s="113" t="s">
        <v>35</v>
      </c>
      <c r="B2" s="113"/>
      <c r="C2" s="113"/>
      <c r="D2" s="113"/>
    </row>
    <row r="3" spans="1:4">
      <c r="A3" s="94"/>
      <c r="B3" s="95"/>
      <c r="C3" s="95"/>
      <c r="D3" s="114" t="s">
        <v>670</v>
      </c>
    </row>
    <row r="4" ht="50.45" customHeight="1" spans="1:4">
      <c r="A4" s="115" t="s">
        <v>150</v>
      </c>
      <c r="B4" s="115" t="s">
        <v>61</v>
      </c>
      <c r="C4" s="116" t="s">
        <v>800</v>
      </c>
      <c r="D4" s="116" t="s">
        <v>801</v>
      </c>
    </row>
    <row r="5" ht="31.35" customHeight="1" spans="1:4">
      <c r="A5" s="49" t="s">
        <v>811</v>
      </c>
      <c r="B5" s="117"/>
      <c r="C5" s="118"/>
      <c r="D5" s="118"/>
    </row>
    <row r="6" ht="31.15" customHeight="1" spans="1:4">
      <c r="A6" s="49" t="s">
        <v>812</v>
      </c>
      <c r="B6" s="49"/>
      <c r="C6" s="49"/>
      <c r="D6" s="49"/>
    </row>
    <row r="7" ht="31.15" customHeight="1" spans="1:4">
      <c r="A7" s="49" t="s">
        <v>813</v>
      </c>
      <c r="B7" s="49"/>
      <c r="C7" s="49"/>
      <c r="D7" s="49"/>
    </row>
    <row r="8" ht="31.15" customHeight="1" spans="1:4">
      <c r="A8" s="49" t="s">
        <v>814</v>
      </c>
      <c r="B8" s="49"/>
      <c r="C8" s="49"/>
      <c r="D8" s="49"/>
    </row>
    <row r="9" ht="31.15" customHeight="1" spans="1:4">
      <c r="A9" s="49" t="s">
        <v>815</v>
      </c>
      <c r="B9" s="49"/>
      <c r="C9" s="49"/>
      <c r="D9" s="49"/>
    </row>
    <row r="10" ht="31.15" customHeight="1" spans="1:4">
      <c r="A10" s="48" t="s">
        <v>132</v>
      </c>
      <c r="B10" s="49"/>
      <c r="C10" s="49"/>
      <c r="D10" s="49"/>
    </row>
    <row r="11" ht="31.15" customHeight="1" spans="1:4">
      <c r="A11" s="49" t="s">
        <v>816</v>
      </c>
      <c r="B11" s="49"/>
      <c r="C11" s="49"/>
      <c r="D11" s="49"/>
    </row>
    <row r="12" ht="31.15" customHeight="1" spans="1:4">
      <c r="A12" s="49" t="s">
        <v>817</v>
      </c>
      <c r="B12" s="49"/>
      <c r="C12" s="49"/>
      <c r="D12" s="49"/>
    </row>
    <row r="13" ht="31.15" customHeight="1" spans="1:4">
      <c r="A13" s="49" t="s">
        <v>818</v>
      </c>
      <c r="B13" s="49"/>
      <c r="C13" s="49"/>
      <c r="D13" s="49"/>
    </row>
    <row r="14" ht="31.15" customHeight="1" spans="1:4">
      <c r="A14" s="49" t="s">
        <v>819</v>
      </c>
      <c r="B14" s="49"/>
      <c r="C14" s="49"/>
      <c r="D14" s="49"/>
    </row>
    <row r="15" ht="31.15" customHeight="1" spans="1:4">
      <c r="A15" s="48" t="s">
        <v>146</v>
      </c>
      <c r="B15" s="49"/>
      <c r="C15" s="49"/>
      <c r="D15" s="49"/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workbookViewId="0">
      <selection activeCell="M8" sqref="M8"/>
    </sheetView>
  </sheetViews>
  <sheetFormatPr defaultColWidth="9" defaultRowHeight="14.25" outlineLevelCol="3"/>
  <cols>
    <col min="1" max="1" width="43.75" style="104" customWidth="1"/>
    <col min="2" max="2" width="14.5" style="104" customWidth="1"/>
    <col min="3" max="3" width="14.75" style="104" customWidth="1"/>
    <col min="4" max="4" width="18" style="105" customWidth="1"/>
    <col min="5" max="16384" width="9" style="104"/>
  </cols>
  <sheetData>
    <row r="1" spans="1:4">
      <c r="A1" s="106" t="s">
        <v>820</v>
      </c>
    </row>
    <row r="2" ht="22.5" spans="1:4">
      <c r="A2" s="79" t="s">
        <v>37</v>
      </c>
      <c r="B2" s="79"/>
      <c r="C2" s="79"/>
      <c r="D2" s="79"/>
    </row>
    <row r="3" ht="24.6" customHeight="1" spans="1:4">
      <c r="A3" s="107"/>
      <c r="B3" s="108"/>
      <c r="C3" s="108"/>
      <c r="D3" s="109" t="s">
        <v>670</v>
      </c>
    </row>
    <row r="4" ht="48.6" customHeight="1" spans="1:4">
      <c r="A4" s="97" t="s">
        <v>150</v>
      </c>
      <c r="B4" s="97" t="s">
        <v>61</v>
      </c>
      <c r="C4" s="98" t="s">
        <v>800</v>
      </c>
      <c r="D4" s="98" t="s">
        <v>801</v>
      </c>
    </row>
    <row r="5" ht="23.45" customHeight="1" spans="1:4">
      <c r="A5" s="49" t="s">
        <v>802</v>
      </c>
      <c r="B5" s="49"/>
      <c r="C5" s="49"/>
      <c r="D5" s="49"/>
    </row>
    <row r="6" ht="23.45" customHeight="1" spans="1:4">
      <c r="A6" s="49" t="s">
        <v>821</v>
      </c>
      <c r="B6" s="49"/>
      <c r="C6" s="49"/>
      <c r="D6" s="49"/>
    </row>
    <row r="7" ht="23.45" customHeight="1" spans="1:4">
      <c r="A7" s="49" t="s">
        <v>803</v>
      </c>
      <c r="B7" s="49"/>
      <c r="C7" s="49"/>
      <c r="D7" s="49"/>
    </row>
    <row r="8" ht="23.45" customHeight="1" spans="1:4">
      <c r="A8" s="49" t="s">
        <v>822</v>
      </c>
      <c r="B8" s="49"/>
      <c r="C8" s="49"/>
      <c r="D8" s="49"/>
    </row>
    <row r="9" ht="23.45" customHeight="1" spans="1:4">
      <c r="A9" s="110" t="s">
        <v>823</v>
      </c>
      <c r="B9" s="49"/>
      <c r="C9" s="49"/>
      <c r="D9" s="49"/>
    </row>
    <row r="10" ht="23.45" customHeight="1" spans="1:4">
      <c r="A10" s="110" t="s">
        <v>824</v>
      </c>
      <c r="B10" s="49"/>
      <c r="C10" s="49"/>
      <c r="D10" s="49"/>
    </row>
    <row r="11" ht="23.45" customHeight="1" spans="1:4">
      <c r="A11" s="110" t="s">
        <v>825</v>
      </c>
      <c r="B11" s="49"/>
      <c r="C11" s="49"/>
      <c r="D11" s="49"/>
    </row>
    <row r="12" ht="23.45" customHeight="1" spans="1:4">
      <c r="A12" s="49" t="s">
        <v>804</v>
      </c>
      <c r="B12" s="49"/>
      <c r="C12" s="49"/>
      <c r="D12" s="49"/>
    </row>
    <row r="13" ht="23.45" customHeight="1" spans="1:4">
      <c r="A13" s="49" t="s">
        <v>805</v>
      </c>
      <c r="B13" s="49"/>
      <c r="C13" s="49"/>
      <c r="D13" s="49"/>
    </row>
    <row r="14" ht="23.45" customHeight="1" spans="1:4">
      <c r="A14" s="49" t="s">
        <v>806</v>
      </c>
      <c r="B14" s="49"/>
      <c r="C14" s="49"/>
      <c r="D14" s="49"/>
    </row>
    <row r="15" ht="23.45" customHeight="1" spans="1:4">
      <c r="A15" s="48" t="s">
        <v>91</v>
      </c>
      <c r="B15" s="49"/>
      <c r="C15" s="49"/>
      <c r="D15" s="49"/>
    </row>
    <row r="16" ht="23.45" customHeight="1" spans="1:4">
      <c r="A16" s="49" t="s">
        <v>807</v>
      </c>
      <c r="B16" s="49"/>
      <c r="C16" s="49"/>
      <c r="D16" s="49"/>
    </row>
    <row r="17" ht="23.45" customHeight="1" spans="1:4">
      <c r="A17" s="49" t="s">
        <v>808</v>
      </c>
      <c r="B17" s="49"/>
      <c r="C17" s="49"/>
      <c r="D17" s="49"/>
    </row>
    <row r="18" ht="23.45" customHeight="1" spans="1:4">
      <c r="A18" s="49" t="s">
        <v>809</v>
      </c>
      <c r="B18" s="49"/>
      <c r="C18" s="49"/>
      <c r="D18" s="49"/>
    </row>
    <row r="19" ht="23.45" customHeight="1" spans="1:4">
      <c r="A19" s="48" t="s">
        <v>104</v>
      </c>
      <c r="B19" s="49"/>
      <c r="C19" s="49"/>
      <c r="D19" s="49"/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1"/>
  <sheetViews>
    <sheetView workbookViewId="0">
      <pane ySplit="4" topLeftCell="A17" activePane="bottomLeft" state="frozen"/>
      <selection/>
      <selection pane="bottomLeft" activeCell="E41" sqref="E41"/>
    </sheetView>
  </sheetViews>
  <sheetFormatPr defaultColWidth="9" defaultRowHeight="14.25" outlineLevelCol="6"/>
  <cols>
    <col min="1" max="1" width="27.25" customWidth="1"/>
    <col min="2" max="2" width="19.375" style="111" customWidth="1"/>
    <col min="3" max="3" width="14" customWidth="1"/>
    <col min="4" max="4" width="15.125" style="92" customWidth="1"/>
    <col min="10" max="10" width="11.5"/>
    <col min="11" max="11" width="12.625"/>
  </cols>
  <sheetData>
    <row r="1" customFormat="1" ht="18" customHeight="1" spans="1:7">
      <c r="A1" s="282" t="s">
        <v>58</v>
      </c>
      <c r="B1" s="283"/>
    </row>
    <row r="2" ht="22.5" spans="1:7">
      <c r="A2" s="284" t="s">
        <v>3</v>
      </c>
      <c r="B2" s="284"/>
      <c r="C2" s="284"/>
      <c r="D2" s="284"/>
    </row>
    <row r="3" spans="1:7">
      <c r="A3" s="237"/>
      <c r="B3" s="285"/>
      <c r="C3" s="286"/>
      <c r="D3" s="287" t="s">
        <v>59</v>
      </c>
    </row>
    <row r="4" ht="44.45" customHeight="1" spans="1:7">
      <c r="A4" s="288" t="s">
        <v>60</v>
      </c>
      <c r="B4" s="288" t="s">
        <v>61</v>
      </c>
      <c r="C4" s="118" t="s">
        <v>62</v>
      </c>
      <c r="D4" s="118" t="s">
        <v>63</v>
      </c>
    </row>
    <row r="5" spans="1:7">
      <c r="A5" s="289" t="s">
        <v>64</v>
      </c>
      <c r="B5" s="338">
        <f>SUM(B6:B22)</f>
        <v>170344</v>
      </c>
      <c r="C5" s="338">
        <v>230000</v>
      </c>
      <c r="D5" s="290">
        <f t="shared" ref="D5:D8" si="0">B5/C5*100</f>
        <v>74.06</v>
      </c>
    </row>
    <row r="6" spans="1:7">
      <c r="A6" s="291" t="s">
        <v>65</v>
      </c>
      <c r="B6" s="339">
        <v>65861</v>
      </c>
      <c r="C6" s="338">
        <v>81150</v>
      </c>
      <c r="D6" s="290">
        <f t="shared" si="0"/>
        <v>81.16</v>
      </c>
    </row>
    <row r="7" spans="1:7">
      <c r="A7" s="293" t="s">
        <v>66</v>
      </c>
      <c r="B7" s="232"/>
      <c r="C7" s="294"/>
      <c r="D7" s="294"/>
    </row>
    <row r="8" spans="1:7">
      <c r="A8" s="291" t="s">
        <v>67</v>
      </c>
      <c r="B8" s="339">
        <v>28596</v>
      </c>
      <c r="C8" s="338">
        <v>32600</v>
      </c>
      <c r="D8" s="290">
        <f t="shared" si="0"/>
        <v>87.72</v>
      </c>
    </row>
    <row r="9" spans="1:7">
      <c r="A9" s="293" t="s">
        <v>68</v>
      </c>
      <c r="B9" s="232"/>
      <c r="C9" s="294"/>
      <c r="D9" s="294"/>
      <c r="G9" s="139"/>
    </row>
    <row r="10" spans="1:7">
      <c r="A10" s="293" t="s">
        <v>69</v>
      </c>
      <c r="B10" s="232"/>
      <c r="C10" s="294"/>
      <c r="D10" s="294"/>
    </row>
    <row r="11" spans="1:7">
      <c r="A11" s="291" t="s">
        <v>70</v>
      </c>
      <c r="B11" s="339">
        <v>40</v>
      </c>
      <c r="C11" s="338">
        <v>20</v>
      </c>
      <c r="D11" s="290">
        <f t="shared" ref="D11:D16" si="1">B11/C11*100</f>
        <v>200</v>
      </c>
    </row>
    <row r="12" spans="1:7">
      <c r="A12" s="291" t="s">
        <v>71</v>
      </c>
      <c r="B12" s="339">
        <v>15830</v>
      </c>
      <c r="C12" s="338">
        <v>14500</v>
      </c>
      <c r="D12" s="290">
        <f t="shared" si="1"/>
        <v>109.17</v>
      </c>
    </row>
    <row r="13" spans="1:7">
      <c r="A13" s="291" t="s">
        <v>72</v>
      </c>
      <c r="B13" s="339">
        <v>31814</v>
      </c>
      <c r="C13" s="338">
        <v>33400</v>
      </c>
      <c r="D13" s="290">
        <f t="shared" si="1"/>
        <v>95.25</v>
      </c>
    </row>
    <row r="14" spans="1:7">
      <c r="A14" s="291" t="s">
        <v>73</v>
      </c>
      <c r="B14" s="339">
        <v>15615</v>
      </c>
      <c r="C14" s="338">
        <v>14550</v>
      </c>
      <c r="D14" s="290">
        <f t="shared" si="1"/>
        <v>107.32</v>
      </c>
    </row>
    <row r="15" spans="1:7">
      <c r="A15" s="291" t="s">
        <v>74</v>
      </c>
      <c r="B15" s="339">
        <v>6839</v>
      </c>
      <c r="C15" s="338">
        <v>7600</v>
      </c>
      <c r="D15" s="290">
        <f t="shared" si="1"/>
        <v>89.99</v>
      </c>
    </row>
    <row r="16" spans="1:7">
      <c r="A16" s="291" t="s">
        <v>75</v>
      </c>
      <c r="B16" s="339">
        <v>5671</v>
      </c>
      <c r="C16" s="338">
        <v>46130</v>
      </c>
      <c r="D16" s="290">
        <f t="shared" si="1"/>
        <v>12.29</v>
      </c>
    </row>
    <row r="17" spans="1:4">
      <c r="A17" s="293" t="s">
        <v>76</v>
      </c>
      <c r="B17" s="232"/>
      <c r="C17" s="294"/>
      <c r="D17" s="294"/>
    </row>
    <row r="18" spans="1:4">
      <c r="A18" s="293" t="s">
        <v>77</v>
      </c>
      <c r="B18" s="232"/>
      <c r="C18" s="294"/>
      <c r="D18" s="294"/>
    </row>
    <row r="19" spans="1:4">
      <c r="A19" s="293" t="s">
        <v>78</v>
      </c>
      <c r="B19" s="232"/>
      <c r="C19" s="294"/>
      <c r="D19" s="294"/>
    </row>
    <row r="20" spans="1:4">
      <c r="A20" s="293" t="s">
        <v>79</v>
      </c>
      <c r="B20" s="232"/>
      <c r="C20" s="294"/>
      <c r="D20" s="294"/>
    </row>
    <row r="21" spans="1:4">
      <c r="A21" s="291" t="s">
        <v>80</v>
      </c>
      <c r="B21" s="339">
        <v>76</v>
      </c>
      <c r="C21" s="338">
        <v>50</v>
      </c>
      <c r="D21" s="290">
        <f t="shared" ref="D21:D45" si="2">B21/C21*100</f>
        <v>152</v>
      </c>
    </row>
    <row r="22" spans="1:4">
      <c r="A22" s="291" t="s">
        <v>81</v>
      </c>
      <c r="B22" s="339">
        <v>2</v>
      </c>
      <c r="C22" s="338"/>
      <c r="D22" s="290"/>
    </row>
    <row r="23" spans="1:4">
      <c r="A23" s="289" t="s">
        <v>82</v>
      </c>
      <c r="B23" s="338">
        <f>SUM(B24:B31)</f>
        <v>54881</v>
      </c>
      <c r="C23" s="338">
        <v>70050</v>
      </c>
      <c r="D23" s="290">
        <f t="shared" si="2"/>
        <v>78.35</v>
      </c>
    </row>
    <row r="24" spans="1:4">
      <c r="A24" s="291" t="s">
        <v>83</v>
      </c>
      <c r="B24" s="339">
        <v>6955</v>
      </c>
      <c r="C24" s="338">
        <v>11300</v>
      </c>
      <c r="D24" s="290">
        <f t="shared" si="2"/>
        <v>61.55</v>
      </c>
    </row>
    <row r="25" spans="1:4">
      <c r="A25" s="291" t="s">
        <v>84</v>
      </c>
      <c r="B25" s="339">
        <v>5073</v>
      </c>
      <c r="C25" s="338">
        <v>5650</v>
      </c>
      <c r="D25" s="290">
        <f t="shared" si="2"/>
        <v>89.79</v>
      </c>
    </row>
    <row r="26" spans="1:4">
      <c r="A26" s="291" t="s">
        <v>85</v>
      </c>
      <c r="B26" s="339">
        <v>2564</v>
      </c>
      <c r="C26" s="338">
        <v>2300</v>
      </c>
      <c r="D26" s="290">
        <f t="shared" si="2"/>
        <v>111.48</v>
      </c>
    </row>
    <row r="27" spans="1:4">
      <c r="A27" s="291" t="s">
        <v>86</v>
      </c>
      <c r="B27" s="340"/>
      <c r="C27" s="338">
        <v>850</v>
      </c>
      <c r="D27" s="290">
        <f t="shared" si="2"/>
        <v>0</v>
      </c>
    </row>
    <row r="28" spans="1:4">
      <c r="A28" s="291" t="s">
        <v>87</v>
      </c>
      <c r="B28" s="339">
        <v>14415</v>
      </c>
      <c r="C28" s="338">
        <v>7950</v>
      </c>
      <c r="D28" s="290">
        <f t="shared" si="2"/>
        <v>181.32</v>
      </c>
    </row>
    <row r="29" spans="1:4">
      <c r="A29" s="291" t="s">
        <v>88</v>
      </c>
      <c r="B29" s="340"/>
      <c r="C29" s="338"/>
      <c r="D29" s="290"/>
    </row>
    <row r="30" spans="1:4">
      <c r="A30" s="291" t="s">
        <v>89</v>
      </c>
      <c r="B30" s="340"/>
      <c r="C30" s="338"/>
      <c r="D30" s="290"/>
    </row>
    <row r="31" spans="1:4">
      <c r="A31" s="291" t="s">
        <v>90</v>
      </c>
      <c r="B31" s="339">
        <v>25874</v>
      </c>
      <c r="C31" s="338">
        <v>42000</v>
      </c>
      <c r="D31" s="290">
        <f>B31/C31*100</f>
        <v>61.6</v>
      </c>
    </row>
    <row r="32" spans="1:4">
      <c r="A32" s="296" t="s">
        <v>91</v>
      </c>
      <c r="B32" s="338">
        <f>B5+B23</f>
        <v>225225</v>
      </c>
      <c r="C32" s="338">
        <v>300050</v>
      </c>
      <c r="D32" s="290">
        <f t="shared" si="2"/>
        <v>75.06</v>
      </c>
    </row>
    <row r="33" s="104" customFormat="1" spans="1:4">
      <c r="A33" s="297" t="s">
        <v>92</v>
      </c>
      <c r="B33" s="298"/>
      <c r="C33" s="232"/>
      <c r="D33" s="299"/>
    </row>
    <row r="34" s="104" customFormat="1" spans="1:4">
      <c r="A34" s="297" t="s">
        <v>93</v>
      </c>
      <c r="B34" s="232">
        <f>B35-B39</f>
        <v>37487</v>
      </c>
      <c r="C34" s="232">
        <f>C35</f>
        <v>40917</v>
      </c>
      <c r="D34" s="299">
        <f t="shared" si="2"/>
        <v>91.62</v>
      </c>
    </row>
    <row r="35" s="104" customFormat="1" spans="1:4">
      <c r="A35" s="300" t="s">
        <v>94</v>
      </c>
      <c r="B35" s="232">
        <f>SUM(B36:B38)</f>
        <v>37487</v>
      </c>
      <c r="C35" s="232">
        <f>SUM(C36:C38)</f>
        <v>40917</v>
      </c>
      <c r="D35" s="299">
        <f t="shared" si="2"/>
        <v>91.62</v>
      </c>
    </row>
    <row r="36" s="104" customFormat="1" spans="1:4">
      <c r="A36" s="301" t="s">
        <v>95</v>
      </c>
      <c r="B36" s="302">
        <v>8376</v>
      </c>
      <c r="C36" s="232">
        <v>8376</v>
      </c>
      <c r="D36" s="299">
        <f t="shared" si="2"/>
        <v>100</v>
      </c>
    </row>
    <row r="37" s="104" customFormat="1" spans="1:4">
      <c r="A37" s="301" t="s">
        <v>96</v>
      </c>
      <c r="B37" s="302">
        <v>23111</v>
      </c>
      <c r="C37" s="232">
        <v>28310</v>
      </c>
      <c r="D37" s="299">
        <f t="shared" si="2"/>
        <v>81.64</v>
      </c>
    </row>
    <row r="38" s="104" customFormat="1" spans="1:4">
      <c r="A38" s="301" t="s">
        <v>97</v>
      </c>
      <c r="B38" s="302">
        <v>6000</v>
      </c>
      <c r="C38" s="232">
        <v>4231</v>
      </c>
      <c r="D38" s="299">
        <f t="shared" si="2"/>
        <v>141.81</v>
      </c>
    </row>
    <row r="39" s="104" customFormat="1" spans="1:4">
      <c r="A39" s="303" t="s">
        <v>98</v>
      </c>
      <c r="B39" s="304"/>
      <c r="C39" s="232"/>
      <c r="D39" s="299"/>
    </row>
    <row r="40" s="104" customFormat="1" spans="1:4">
      <c r="A40" s="305" t="s">
        <v>99</v>
      </c>
      <c r="B40" s="302">
        <v>38155</v>
      </c>
      <c r="C40" s="232"/>
      <c r="D40" s="299"/>
    </row>
    <row r="41" s="104" customFormat="1" spans="1:4">
      <c r="A41" s="305" t="s">
        <v>100</v>
      </c>
      <c r="B41" s="302">
        <v>45000</v>
      </c>
      <c r="C41" s="302">
        <v>43859</v>
      </c>
      <c r="D41" s="299">
        <f>B41/C41*100</f>
        <v>102.6</v>
      </c>
    </row>
    <row r="42" s="104" customFormat="1" spans="1:4">
      <c r="A42" s="306" t="s">
        <v>101</v>
      </c>
      <c r="B42" s="307"/>
      <c r="C42" s="232"/>
      <c r="D42" s="299"/>
    </row>
    <row r="43" s="104" customFormat="1" spans="1:4">
      <c r="A43" s="300" t="s">
        <v>102</v>
      </c>
      <c r="B43" s="302"/>
      <c r="C43" s="232"/>
      <c r="D43" s="299"/>
    </row>
    <row r="44" s="104" customFormat="1" spans="1:4">
      <c r="A44" s="300" t="s">
        <v>103</v>
      </c>
      <c r="B44" s="302"/>
      <c r="C44" s="232"/>
      <c r="D44" s="299"/>
    </row>
    <row r="45" s="104" customFormat="1" spans="1:4">
      <c r="A45" s="296" t="s">
        <v>104</v>
      </c>
      <c r="B45" s="232">
        <f>B32+B3+B433+B34+B40+B41+B42+B43</f>
        <v>345867</v>
      </c>
      <c r="C45" s="232">
        <f>C32+C3+C433+C34+C40+C41+C42+C43</f>
        <v>384826</v>
      </c>
      <c r="D45" s="299">
        <f>B45/C45*100</f>
        <v>89.88</v>
      </c>
    </row>
    <row r="46" s="104" customFormat="1" spans="1:4">
      <c r="A46" s="308"/>
      <c r="B46" s="309"/>
      <c r="C46" s="238"/>
      <c r="D46" s="341"/>
    </row>
    <row r="47" spans="1:4">
      <c r="A47" s="308"/>
      <c r="B47" s="309"/>
      <c r="C47" s="286"/>
      <c r="D47" s="342"/>
    </row>
    <row r="48" spans="1:4">
      <c r="A48" s="308"/>
      <c r="B48" s="309"/>
      <c r="C48" s="286"/>
      <c r="D48" s="343"/>
    </row>
    <row r="49" spans="1:3">
      <c r="A49" s="286"/>
      <c r="B49" s="283"/>
      <c r="C49" s="286"/>
    </row>
    <row r="50" spans="1:3">
      <c r="A50" s="286"/>
      <c r="B50" s="283"/>
      <c r="C50" s="286"/>
    </row>
    <row r="51" spans="1:3">
      <c r="A51" s="286"/>
      <c r="B51" s="283"/>
      <c r="C51" s="286"/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workbookViewId="0">
      <selection activeCell="J9" sqref="J9"/>
    </sheetView>
  </sheetViews>
  <sheetFormatPr defaultColWidth="9" defaultRowHeight="14.25" outlineLevelCol="3"/>
  <cols>
    <col min="1" max="1" width="43.375" customWidth="1"/>
    <col min="2" max="2" width="13.875" style="91" customWidth="1"/>
    <col min="3" max="3" width="13.5" style="91" customWidth="1"/>
    <col min="4" max="4" width="17.25" style="92" customWidth="1"/>
    <col min="5" max="5" width="25.5" customWidth="1"/>
  </cols>
  <sheetData>
    <row r="1" spans="1:4">
      <c r="A1" s="78" t="s">
        <v>826</v>
      </c>
    </row>
    <row r="2" ht="26.45" customHeight="1" spans="1:4">
      <c r="A2" s="93" t="s">
        <v>39</v>
      </c>
      <c r="B2" s="93"/>
      <c r="C2" s="93"/>
      <c r="D2" s="93"/>
    </row>
    <row r="3" spans="1:4">
      <c r="A3" s="94"/>
      <c r="B3" s="95"/>
      <c r="C3" s="95"/>
      <c r="D3" s="96" t="s">
        <v>670</v>
      </c>
    </row>
    <row r="4" ht="44.25" customHeight="1" spans="1:4">
      <c r="A4" s="97" t="s">
        <v>150</v>
      </c>
      <c r="B4" s="97" t="s">
        <v>61</v>
      </c>
      <c r="C4" s="98" t="s">
        <v>800</v>
      </c>
      <c r="D4" s="98" t="s">
        <v>801</v>
      </c>
    </row>
    <row r="5" customFormat="1" ht="18.6" customHeight="1" spans="1:4">
      <c r="A5" s="99" t="s">
        <v>811</v>
      </c>
      <c r="B5" s="100"/>
      <c r="C5" s="100"/>
      <c r="D5" s="100"/>
    </row>
    <row r="6" customFormat="1" ht="18.6" customHeight="1" spans="1:4">
      <c r="A6" s="101" t="s">
        <v>794</v>
      </c>
      <c r="B6" s="49"/>
      <c r="C6" s="49"/>
      <c r="D6" s="49"/>
    </row>
    <row r="7" customFormat="1" ht="18.6" customHeight="1" spans="1:4">
      <c r="A7" s="99" t="s">
        <v>812</v>
      </c>
      <c r="B7" s="100"/>
      <c r="C7" s="100"/>
      <c r="D7" s="100"/>
    </row>
    <row r="8" customFormat="1" ht="18.6" customHeight="1" spans="1:4">
      <c r="A8" s="101" t="s">
        <v>794</v>
      </c>
      <c r="B8" s="49"/>
      <c r="C8" s="49"/>
      <c r="D8" s="49"/>
    </row>
    <row r="9" customFormat="1" ht="18.6" customHeight="1" spans="1:4">
      <c r="A9" s="99" t="s">
        <v>813</v>
      </c>
      <c r="B9" s="102"/>
      <c r="C9" s="102"/>
      <c r="D9" s="102"/>
    </row>
    <row r="10" customFormat="1" ht="18.6" customHeight="1" spans="1:4">
      <c r="A10" s="101" t="s">
        <v>794</v>
      </c>
      <c r="B10" s="103"/>
      <c r="C10" s="103"/>
      <c r="D10" s="103"/>
    </row>
    <row r="11" customFormat="1" ht="18.6" customHeight="1" spans="1:4">
      <c r="A11" s="99" t="s">
        <v>814</v>
      </c>
      <c r="B11" s="102"/>
      <c r="C11" s="102"/>
      <c r="D11" s="102"/>
    </row>
    <row r="12" customFormat="1" ht="18.6" customHeight="1" spans="1:4">
      <c r="A12" s="101" t="s">
        <v>794</v>
      </c>
      <c r="B12" s="103"/>
      <c r="C12" s="103"/>
      <c r="D12" s="103"/>
    </row>
    <row r="13" customFormat="1" ht="18.6" customHeight="1" spans="1:4">
      <c r="A13" s="99" t="s">
        <v>815</v>
      </c>
      <c r="B13" s="102"/>
      <c r="C13" s="102"/>
      <c r="D13" s="102"/>
    </row>
    <row r="14" customFormat="1" ht="18.6" customHeight="1" spans="1:4">
      <c r="A14" s="101" t="s">
        <v>794</v>
      </c>
      <c r="B14" s="102"/>
      <c r="C14" s="102"/>
      <c r="D14" s="102"/>
    </row>
    <row r="15" customFormat="1" ht="18.6" customHeight="1" spans="1:4">
      <c r="A15" s="48" t="s">
        <v>132</v>
      </c>
      <c r="B15" s="103"/>
      <c r="C15" s="103"/>
      <c r="D15" s="103"/>
    </row>
    <row r="16" customFormat="1" ht="18.6" customHeight="1" spans="1:4">
      <c r="A16" s="49" t="s">
        <v>827</v>
      </c>
      <c r="B16" s="103"/>
      <c r="C16" s="103"/>
      <c r="D16" s="103"/>
    </row>
    <row r="17" customFormat="1" ht="18.6" customHeight="1" spans="1:4">
      <c r="A17" s="49" t="s">
        <v>828</v>
      </c>
      <c r="B17" s="103"/>
      <c r="C17" s="103"/>
      <c r="D17" s="103"/>
    </row>
    <row r="18" customFormat="1" ht="18.6" customHeight="1" spans="1:4">
      <c r="A18" s="49" t="s">
        <v>829</v>
      </c>
      <c r="B18" s="103"/>
      <c r="C18" s="103"/>
      <c r="D18" s="103"/>
    </row>
    <row r="19" customFormat="1" ht="18.6" customHeight="1" spans="1:4">
      <c r="A19" s="49" t="s">
        <v>830</v>
      </c>
      <c r="B19" s="103"/>
      <c r="C19" s="103"/>
      <c r="D19" s="103"/>
    </row>
    <row r="20" customFormat="1" ht="18.6" customHeight="1" spans="1:4">
      <c r="A20" s="48" t="s">
        <v>146</v>
      </c>
      <c r="B20" s="103"/>
      <c r="C20" s="103"/>
      <c r="D20" s="103"/>
    </row>
    <row r="21" customFormat="1"/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3" fitToHeight="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M10" sqref="M10"/>
    </sheetView>
  </sheetViews>
  <sheetFormatPr defaultColWidth="9" defaultRowHeight="14.25"/>
  <cols>
    <col min="1" max="1" width="19.75" customWidth="1"/>
    <col min="2" max="5" width="15" customWidth="1"/>
    <col min="6" max="10" width="10.125" customWidth="1"/>
    <col min="11" max="11" width="15.125" customWidth="1"/>
  </cols>
  <sheetData>
    <row r="1" customFormat="1" ht="18.6" customHeight="1" spans="1:11">
      <c r="A1" s="77" t="s">
        <v>831</v>
      </c>
      <c r="B1" s="78"/>
    </row>
    <row r="2" ht="22.5" spans="1:11">
      <c r="A2" s="79" t="s">
        <v>41</v>
      </c>
      <c r="B2" s="79"/>
      <c r="C2" s="79"/>
      <c r="D2" s="79"/>
      <c r="E2" s="79"/>
      <c r="F2" s="80"/>
      <c r="G2" s="80"/>
      <c r="H2" s="80"/>
      <c r="I2" s="80"/>
      <c r="J2" s="80"/>
      <c r="K2" s="80"/>
    </row>
    <row r="3" customFormat="1" ht="21.75" customHeight="1" spans="1:11">
      <c r="A3" s="81"/>
      <c r="B3" s="81"/>
      <c r="C3" s="81"/>
      <c r="D3" s="81"/>
      <c r="E3" s="82" t="s">
        <v>670</v>
      </c>
      <c r="F3" s="81"/>
      <c r="G3" s="81"/>
      <c r="H3" s="81"/>
      <c r="I3" s="81"/>
      <c r="K3" s="83"/>
    </row>
    <row r="4" customFormat="1" ht="24" customHeight="1" spans="1:11">
      <c r="A4" s="84" t="s">
        <v>736</v>
      </c>
      <c r="B4" s="85" t="s">
        <v>737</v>
      </c>
      <c r="C4" s="86" t="s">
        <v>832</v>
      </c>
      <c r="D4" s="86" t="s">
        <v>832</v>
      </c>
      <c r="E4" s="86" t="s">
        <v>833</v>
      </c>
    </row>
    <row r="5" customFormat="1" ht="24" customHeight="1" spans="1:11">
      <c r="A5" s="87" t="s">
        <v>741</v>
      </c>
      <c r="B5" s="48"/>
      <c r="C5" s="48"/>
      <c r="D5" s="48"/>
      <c r="E5" s="48"/>
    </row>
    <row r="6" customFormat="1" ht="24" customHeight="1" spans="1:11">
      <c r="A6" s="87" t="s">
        <v>741</v>
      </c>
      <c r="B6" s="48"/>
      <c r="C6" s="48"/>
      <c r="D6" s="48"/>
      <c r="E6" s="48"/>
    </row>
    <row r="7" customFormat="1" ht="24" customHeight="1" spans="1:11">
      <c r="A7" s="87" t="s">
        <v>741</v>
      </c>
      <c r="B7" s="48"/>
      <c r="C7" s="48"/>
      <c r="D7" s="48"/>
      <c r="E7" s="48"/>
    </row>
    <row r="8" customFormat="1" ht="24" customHeight="1" spans="1:11">
      <c r="A8" s="87" t="s">
        <v>741</v>
      </c>
      <c r="B8" s="48"/>
      <c r="C8" s="48"/>
      <c r="D8" s="48"/>
      <c r="E8" s="48"/>
    </row>
    <row r="9" customFormat="1" ht="24" customHeight="1" spans="1:11">
      <c r="A9" s="87" t="s">
        <v>741</v>
      </c>
      <c r="B9" s="48"/>
      <c r="C9" s="48"/>
      <c r="D9" s="48"/>
      <c r="E9" s="48"/>
    </row>
    <row r="10" customFormat="1" ht="24" customHeight="1" spans="1:11">
      <c r="A10" s="87" t="s">
        <v>741</v>
      </c>
      <c r="B10" s="48"/>
      <c r="C10" s="48"/>
      <c r="D10" s="48"/>
      <c r="E10" s="48"/>
    </row>
    <row r="11" customFormat="1" ht="24" customHeight="1" spans="1:11">
      <c r="A11" s="87" t="s">
        <v>741</v>
      </c>
      <c r="B11" s="48"/>
      <c r="C11" s="48"/>
      <c r="D11" s="48"/>
      <c r="E11" s="48"/>
    </row>
    <row r="12" customFormat="1" ht="24" customHeight="1" spans="1:11">
      <c r="A12" s="87" t="s">
        <v>741</v>
      </c>
      <c r="B12" s="48"/>
      <c r="C12" s="48"/>
      <c r="D12" s="48"/>
      <c r="E12" s="48"/>
    </row>
    <row r="13" customFormat="1" ht="24" customHeight="1" spans="1:11">
      <c r="A13" s="87" t="s">
        <v>741</v>
      </c>
      <c r="B13" s="48"/>
      <c r="C13" s="48"/>
      <c r="D13" s="48"/>
      <c r="E13" s="48"/>
    </row>
    <row r="14" customFormat="1" ht="24" customHeight="1" spans="1:11">
      <c r="A14" s="87" t="s">
        <v>741</v>
      </c>
      <c r="B14" s="48"/>
      <c r="C14" s="48"/>
      <c r="D14" s="48"/>
      <c r="E14" s="48"/>
    </row>
    <row r="15" customFormat="1" ht="24" customHeight="1" spans="1:11">
      <c r="A15" s="88" t="s">
        <v>742</v>
      </c>
      <c r="B15" s="89"/>
      <c r="C15" s="89"/>
      <c r="D15" s="89"/>
      <c r="E15" s="89"/>
    </row>
    <row r="16" customFormat="1" ht="24" customHeight="1" spans="1:11">
      <c r="A16" s="48" t="s">
        <v>595</v>
      </c>
      <c r="B16" s="48"/>
      <c r="C16" s="48"/>
      <c r="D16" s="48"/>
      <c r="E16" s="48"/>
    </row>
    <row r="17" customFormat="1"/>
    <row r="18" customFormat="1" ht="36.75" customHeight="1" spans="1:5">
      <c r="A18" s="90" t="s">
        <v>834</v>
      </c>
      <c r="B18" s="90"/>
      <c r="C18" s="90"/>
      <c r="D18" s="90"/>
      <c r="E18" s="90"/>
    </row>
  </sheetData>
  <mergeCells count="2">
    <mergeCell ref="A2:E2"/>
    <mergeCell ref="A18:E18"/>
  </mergeCells>
  <pageMargins left="0.75" right="0.75" top="1" bottom="1" header="0.5" footer="0.5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workbookViewId="0">
      <selection activeCell="I9" sqref="I9"/>
    </sheetView>
  </sheetViews>
  <sheetFormatPr defaultColWidth="8.125" defaultRowHeight="14.25" outlineLevelCol="5"/>
  <cols>
    <col min="1" max="1" width="36.125" style="31" customWidth="1"/>
    <col min="2" max="3" width="15.375" style="31" customWidth="1"/>
    <col min="4" max="4" width="16.625" style="57" customWidth="1"/>
    <col min="5" max="5" width="10.5" style="31" customWidth="1"/>
    <col min="6" max="6" width="9.125" style="31" customWidth="1"/>
    <col min="7" max="13" width="8.125" style="31"/>
    <col min="14" max="14" width="11.5" style="31" customWidth="1"/>
    <col min="15" max="16384" width="8.125" style="31"/>
  </cols>
  <sheetData>
    <row r="1" s="31" customFormat="1" ht="17.25" customHeight="1" spans="1:6">
      <c r="A1" s="58" t="s">
        <v>835</v>
      </c>
      <c r="D1" s="57"/>
    </row>
    <row r="2" s="31" customFormat="1" ht="22.5" spans="1:6">
      <c r="A2" s="59" t="s">
        <v>43</v>
      </c>
      <c r="B2" s="59"/>
      <c r="C2" s="59"/>
      <c r="D2" s="59"/>
    </row>
    <row r="3" s="31" customFormat="1" ht="23.25" customHeight="1" spans="1:6">
      <c r="B3" s="30"/>
      <c r="D3" s="32" t="s">
        <v>670</v>
      </c>
    </row>
    <row r="4" s="54" customFormat="1" ht="44.25" customHeight="1" spans="1:6">
      <c r="A4" s="34" t="s">
        <v>150</v>
      </c>
      <c r="B4" s="34" t="s">
        <v>61</v>
      </c>
      <c r="C4" s="35" t="s">
        <v>800</v>
      </c>
      <c r="D4" s="35" t="s">
        <v>801</v>
      </c>
    </row>
    <row r="5" s="31" customFormat="1" ht="27" customHeight="1" spans="1:6">
      <c r="A5" s="51" t="s">
        <v>836</v>
      </c>
      <c r="B5" s="65"/>
      <c r="C5" s="65"/>
      <c r="D5" s="72"/>
    </row>
    <row r="6" s="31" customFormat="1" ht="27" customHeight="1" spans="1:6">
      <c r="A6" s="51" t="s">
        <v>837</v>
      </c>
      <c r="B6" s="73"/>
      <c r="C6" s="73"/>
      <c r="D6" s="73"/>
    </row>
    <row r="7" s="31" customFormat="1" ht="27" customHeight="1" spans="1:6">
      <c r="A7" s="51" t="s">
        <v>838</v>
      </c>
      <c r="B7" s="73"/>
      <c r="C7" s="73"/>
      <c r="D7" s="73"/>
    </row>
    <row r="8" s="31" customFormat="1" ht="27" customHeight="1" spans="1:6">
      <c r="A8" s="51" t="s">
        <v>839</v>
      </c>
      <c r="B8" s="73"/>
      <c r="C8" s="73"/>
      <c r="D8" s="73"/>
    </row>
    <row r="9" s="31" customFormat="1" ht="27" customHeight="1" spans="1:6">
      <c r="A9" s="51" t="s">
        <v>840</v>
      </c>
      <c r="B9" s="74">
        <v>12703</v>
      </c>
      <c r="C9" s="74">
        <v>11700</v>
      </c>
      <c r="D9" s="66">
        <f>(B9-C9)/C9*100</f>
        <v>8.57</v>
      </c>
    </row>
    <row r="10" s="31" customFormat="1" ht="27" customHeight="1" spans="1:6">
      <c r="A10" s="51" t="s">
        <v>841</v>
      </c>
      <c r="B10" s="73"/>
      <c r="C10" s="73"/>
      <c r="D10" s="73"/>
    </row>
    <row r="11" s="31" customFormat="1" ht="27" customHeight="1" spans="1:6">
      <c r="A11" s="51" t="s">
        <v>842</v>
      </c>
      <c r="B11" s="73"/>
      <c r="C11" s="73"/>
      <c r="D11" s="73"/>
      <c r="F11" s="75"/>
    </row>
    <row r="12" s="26" customFormat="1" ht="27" customHeight="1" spans="1:6">
      <c r="A12" s="48" t="s">
        <v>595</v>
      </c>
      <c r="B12" s="76">
        <f>B9</f>
        <v>12703</v>
      </c>
      <c r="C12" s="76">
        <f>C9</f>
        <v>11700</v>
      </c>
      <c r="D12" s="66">
        <f>(B12-C12)/C12*100</f>
        <v>8.57</v>
      </c>
    </row>
  </sheetData>
  <mergeCells count="1">
    <mergeCell ref="A2:D2"/>
  </mergeCells>
  <conditionalFormatting sqref="D12">
    <cfRule type="cellIs" dxfId="0" priority="1" stopIfTrue="1" operator="lessThan">
      <formula>0</formula>
    </cfRule>
  </conditionalFormatting>
  <conditionalFormatting sqref="A5 A9">
    <cfRule type="expression" dxfId="1" priority="2" stopIfTrue="1">
      <formula>"len($A:$A)=3"</formula>
    </cfRule>
  </conditionalFormatting>
  <conditionalFormatting sqref="D5 D9">
    <cfRule type="cellIs" dxfId="0" priority="3" stopIfTrue="1" operator="lessThan">
      <formula>0</formula>
    </cfRule>
  </conditionalFormatting>
  <pageMargins left="0.707638888888889" right="0.707638888888889" top="0.747916666666667" bottom="0.747916666666667" header="0.313888888888889" footer="0.313888888888889"/>
  <pageSetup paperSize="9" scale="98" fitToHeight="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workbookViewId="0">
      <selection activeCell="A3" sqref="A3"/>
    </sheetView>
  </sheetViews>
  <sheetFormatPr defaultColWidth="8.125" defaultRowHeight="14.25" outlineLevelCol="5"/>
  <cols>
    <col min="1" max="1" width="37.125" style="31" customWidth="1"/>
    <col min="2" max="3" width="14.625" style="31" customWidth="1"/>
    <col min="4" max="4" width="17" style="57" customWidth="1"/>
    <col min="5" max="5" width="10.5" style="31" customWidth="1"/>
    <col min="6" max="6" width="9.125" style="31" customWidth="1"/>
    <col min="7" max="13" width="8.125" style="31"/>
    <col min="14" max="14" width="11.5" style="31" customWidth="1"/>
    <col min="15" max="16384" width="8.125" style="31"/>
  </cols>
  <sheetData>
    <row r="1" s="31" customFormat="1" ht="19.9" customHeight="1" spans="1:6">
      <c r="A1" s="58" t="s">
        <v>843</v>
      </c>
      <c r="D1" s="57"/>
    </row>
    <row r="2" s="31" customFormat="1" ht="22.5" spans="1:6">
      <c r="A2" s="59" t="s">
        <v>45</v>
      </c>
      <c r="B2" s="59"/>
      <c r="C2" s="59"/>
      <c r="D2" s="59"/>
    </row>
    <row r="3" s="31" customFormat="1" ht="20.25" customHeight="1" spans="1:6">
      <c r="B3" s="30"/>
      <c r="D3" s="32" t="s">
        <v>670</v>
      </c>
    </row>
    <row r="4" s="54" customFormat="1" ht="45.75" customHeight="1" spans="1:6">
      <c r="A4" s="34" t="s">
        <v>150</v>
      </c>
      <c r="B4" s="34" t="s">
        <v>61</v>
      </c>
      <c r="C4" s="35" t="s">
        <v>800</v>
      </c>
      <c r="D4" s="35" t="s">
        <v>801</v>
      </c>
    </row>
    <row r="5" s="55" customFormat="1" ht="27" customHeight="1" spans="1:6">
      <c r="A5" s="51" t="s">
        <v>844</v>
      </c>
      <c r="B5" s="60"/>
      <c r="C5" s="61"/>
      <c r="D5" s="62"/>
    </row>
    <row r="6" s="55" customFormat="1" ht="27" customHeight="1" spans="1:6">
      <c r="A6" s="51" t="s">
        <v>845</v>
      </c>
      <c r="B6" s="60"/>
      <c r="C6" s="61"/>
      <c r="D6" s="62"/>
    </row>
    <row r="7" s="55" customFormat="1" ht="27" customHeight="1" spans="1:6">
      <c r="A7" s="51" t="s">
        <v>846</v>
      </c>
      <c r="B7" s="63"/>
      <c r="C7" s="61"/>
      <c r="D7" s="62"/>
    </row>
    <row r="8" s="55" customFormat="1" ht="27" customHeight="1" spans="1:6">
      <c r="A8" s="51" t="s">
        <v>847</v>
      </c>
      <c r="B8" s="60"/>
      <c r="C8" s="61"/>
      <c r="D8" s="62"/>
    </row>
    <row r="9" s="55" customFormat="1" ht="27" customHeight="1" spans="1:6">
      <c r="A9" s="51" t="s">
        <v>848</v>
      </c>
      <c r="B9" s="64">
        <v>11620</v>
      </c>
      <c r="C9" s="65">
        <v>10800</v>
      </c>
      <c r="D9" s="66">
        <f>(B9-C9)/C9*100</f>
        <v>7.59</v>
      </c>
      <c r="F9" s="67"/>
    </row>
    <row r="10" s="56" customFormat="1" ht="27" customHeight="1" spans="1:6">
      <c r="A10" s="51" t="s">
        <v>849</v>
      </c>
      <c r="B10" s="68"/>
      <c r="C10" s="69"/>
      <c r="D10" s="70"/>
    </row>
    <row r="11" s="55" customFormat="1" ht="27" customHeight="1" spans="1:6">
      <c r="A11" s="51" t="s">
        <v>850</v>
      </c>
      <c r="B11" s="71"/>
      <c r="C11" s="71"/>
      <c r="D11" s="71"/>
    </row>
    <row r="12" s="26" customFormat="1" ht="27" customHeight="1" spans="1:6">
      <c r="A12" s="48" t="s">
        <v>595</v>
      </c>
      <c r="B12" s="49">
        <f>B9</f>
        <v>11620</v>
      </c>
      <c r="C12" s="49">
        <f>C9</f>
        <v>10800</v>
      </c>
      <c r="D12" s="66">
        <f>(B12-C12)/C12*100</f>
        <v>7.59</v>
      </c>
    </row>
    <row r="13" s="31" customFormat="1" spans="1:6">
      <c r="D13" s="57"/>
    </row>
    <row r="14" s="31" customFormat="1" spans="1:6">
      <c r="D14" s="57"/>
    </row>
    <row r="15" s="31" customFormat="1" spans="1:6">
      <c r="D15" s="57"/>
    </row>
    <row r="16" s="31" customFormat="1" spans="1:6">
      <c r="D16" s="57"/>
    </row>
  </sheetData>
  <mergeCells count="1">
    <mergeCell ref="A2:D2"/>
  </mergeCells>
  <conditionalFormatting sqref="A5 A9">
    <cfRule type="expression" dxfId="1" priority="1" stopIfTrue="1">
      <formula>"len($A:$A)=3"</formula>
    </cfRule>
  </conditionalFormatting>
  <conditionalFormatting sqref="D5:D10 D12">
    <cfRule type="cellIs" dxfId="0" priority="2" stopIfTrue="1" operator="lessThan">
      <formula>0</formula>
    </cfRule>
  </conditionalFormatting>
  <pageMargins left="0.707638888888889" right="0.707638888888889" top="0.747916666666667" bottom="0.747916666666667" header="0.313888888888889" footer="0.313888888888889"/>
  <pageSetup paperSize="9" scale="98" fitToHeight="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workbookViewId="0">
      <pane ySplit="4" topLeftCell="A19" activePane="bottomLeft" state="frozen"/>
      <selection/>
      <selection pane="bottomLeft" activeCell="A2" sqref="A2:D2"/>
    </sheetView>
  </sheetViews>
  <sheetFormatPr defaultColWidth="9" defaultRowHeight="14.25" outlineLevelCol="3"/>
  <cols>
    <col min="1" max="1" width="37.375" style="25" customWidth="1"/>
    <col min="2" max="3" width="14.875" style="25" customWidth="1"/>
    <col min="4" max="4" width="15.75" style="25" customWidth="1"/>
    <col min="5" max="16384" width="9" style="25"/>
  </cols>
  <sheetData>
    <row r="1" s="25" customFormat="1" ht="19.35" customHeight="1" spans="1:4">
      <c r="A1" s="27" t="s">
        <v>851</v>
      </c>
    </row>
    <row r="2" s="25" customFormat="1" ht="24.75" customHeight="1" spans="1:4">
      <c r="A2" s="28" t="s">
        <v>47</v>
      </c>
      <c r="B2" s="28"/>
      <c r="C2" s="28"/>
      <c r="D2" s="28"/>
    </row>
    <row r="3" s="25" customFormat="1" ht="24" customHeight="1" spans="1:4">
      <c r="A3" s="29"/>
      <c r="B3" s="30"/>
      <c r="C3" s="31"/>
      <c r="D3" s="32" t="s">
        <v>670</v>
      </c>
    </row>
    <row r="4" s="25" customFormat="1" ht="51" customHeight="1" spans="1:4">
      <c r="A4" s="33" t="s">
        <v>150</v>
      </c>
      <c r="B4" s="34" t="s">
        <v>61</v>
      </c>
      <c r="C4" s="35" t="s">
        <v>800</v>
      </c>
      <c r="D4" s="35" t="s">
        <v>801</v>
      </c>
    </row>
    <row r="5" s="25" customFormat="1" ht="20.1" customHeight="1" spans="1:4">
      <c r="A5" s="36" t="s">
        <v>836</v>
      </c>
      <c r="B5" s="37"/>
      <c r="C5" s="37"/>
      <c r="D5" s="38"/>
    </row>
    <row r="6" s="25" customFormat="1" ht="20.1" customHeight="1" spans="1:4">
      <c r="A6" s="39" t="s">
        <v>852</v>
      </c>
      <c r="B6" s="37"/>
      <c r="C6" s="37"/>
      <c r="D6" s="38"/>
    </row>
    <row r="7" s="25" customFormat="1" ht="20.1" customHeight="1" spans="1:4">
      <c r="A7" s="39" t="s">
        <v>853</v>
      </c>
      <c r="B7" s="37"/>
      <c r="C7" s="37"/>
      <c r="D7" s="38"/>
    </row>
    <row r="8" s="25" customFormat="1" ht="20.1" customHeight="1" spans="1:4">
      <c r="A8" s="39" t="s">
        <v>854</v>
      </c>
      <c r="B8" s="37"/>
      <c r="C8" s="37"/>
      <c r="D8" s="38"/>
    </row>
    <row r="9" s="25" customFormat="1" ht="20.1" customHeight="1" spans="1:4">
      <c r="A9" s="40" t="s">
        <v>855</v>
      </c>
      <c r="B9" s="37"/>
      <c r="C9" s="37"/>
      <c r="D9" s="38"/>
    </row>
    <row r="10" s="25" customFormat="1" ht="20.1" customHeight="1" spans="1:4">
      <c r="A10" s="39" t="s">
        <v>856</v>
      </c>
      <c r="B10" s="37"/>
      <c r="C10" s="37"/>
      <c r="D10" s="38"/>
    </row>
    <row r="11" s="25" customFormat="1" ht="20.1" customHeight="1" spans="1:4">
      <c r="A11" s="36" t="s">
        <v>837</v>
      </c>
      <c r="B11" s="40"/>
      <c r="C11" s="40"/>
      <c r="D11" s="40"/>
    </row>
    <row r="12" s="25" customFormat="1" ht="20.1" customHeight="1" spans="1:4">
      <c r="A12" s="39" t="s">
        <v>857</v>
      </c>
      <c r="B12" s="40"/>
      <c r="C12" s="40"/>
      <c r="D12" s="40"/>
    </row>
    <row r="13" s="25" customFormat="1" ht="20.1" customHeight="1" spans="1:4">
      <c r="A13" s="39" t="s">
        <v>853</v>
      </c>
      <c r="B13" s="40"/>
      <c r="C13" s="40"/>
      <c r="D13" s="40"/>
    </row>
    <row r="14" s="25" customFormat="1" ht="20.1" customHeight="1" spans="1:4">
      <c r="A14" s="39" t="s">
        <v>854</v>
      </c>
      <c r="B14" s="40"/>
      <c r="C14" s="40"/>
      <c r="D14" s="40"/>
    </row>
    <row r="15" s="25" customFormat="1" ht="20.1" customHeight="1" spans="1:4">
      <c r="A15" s="39" t="s">
        <v>856</v>
      </c>
      <c r="B15" s="40"/>
      <c r="C15" s="40"/>
      <c r="D15" s="40"/>
    </row>
    <row r="16" s="25" customFormat="1" ht="20.1" customHeight="1" spans="1:4">
      <c r="A16" s="36" t="s">
        <v>838</v>
      </c>
      <c r="B16" s="40"/>
      <c r="C16" s="40"/>
      <c r="D16" s="40"/>
    </row>
    <row r="17" s="25" customFormat="1" ht="20.1" customHeight="1" spans="1:4">
      <c r="A17" s="51" t="s">
        <v>858</v>
      </c>
      <c r="B17" s="40"/>
      <c r="C17" s="40"/>
      <c r="D17" s="40"/>
    </row>
    <row r="18" s="25" customFormat="1" ht="20.1" customHeight="1" spans="1:4">
      <c r="A18" s="51" t="s">
        <v>853</v>
      </c>
      <c r="B18" s="40"/>
      <c r="C18" s="40"/>
      <c r="D18" s="40"/>
    </row>
    <row r="19" s="25" customFormat="1" ht="20.1" customHeight="1" spans="1:4">
      <c r="A19" s="51" t="s">
        <v>854</v>
      </c>
      <c r="B19" s="40"/>
      <c r="C19" s="40"/>
      <c r="D19" s="40"/>
    </row>
    <row r="20" s="25" customFormat="1" ht="20.1" customHeight="1" spans="1:4">
      <c r="A20" s="51" t="s">
        <v>856</v>
      </c>
      <c r="B20" s="40"/>
      <c r="C20" s="40"/>
      <c r="D20" s="40"/>
    </row>
    <row r="21" s="25" customFormat="1" ht="20.1" customHeight="1" spans="1:4">
      <c r="A21" s="36" t="s">
        <v>839</v>
      </c>
      <c r="B21" s="40"/>
      <c r="C21" s="40"/>
      <c r="D21" s="40"/>
    </row>
    <row r="22" s="25" customFormat="1" ht="20.1" customHeight="1" spans="1:4">
      <c r="A22" s="39" t="s">
        <v>859</v>
      </c>
      <c r="B22" s="40"/>
      <c r="C22" s="40"/>
      <c r="D22" s="40"/>
    </row>
    <row r="23" s="25" customFormat="1" ht="20.1" customHeight="1" spans="1:4">
      <c r="A23" s="39" t="s">
        <v>853</v>
      </c>
      <c r="B23" s="40"/>
      <c r="C23" s="40"/>
      <c r="D23" s="40"/>
    </row>
    <row r="24" s="25" customFormat="1" ht="20.1" customHeight="1" spans="1:4">
      <c r="A24" s="39" t="s">
        <v>854</v>
      </c>
      <c r="B24" s="40"/>
      <c r="C24" s="40"/>
      <c r="D24" s="40"/>
    </row>
    <row r="25" s="25" customFormat="1" ht="20.1" customHeight="1" spans="1:4">
      <c r="A25" s="39" t="s">
        <v>860</v>
      </c>
      <c r="B25" s="40"/>
      <c r="C25" s="40"/>
      <c r="D25" s="40"/>
    </row>
    <row r="26" s="25" customFormat="1" ht="20.1" customHeight="1" spans="1:4">
      <c r="A26" s="39" t="s">
        <v>856</v>
      </c>
      <c r="B26" s="40"/>
      <c r="C26" s="40"/>
      <c r="D26" s="40"/>
    </row>
    <row r="27" s="25" customFormat="1" ht="20.1" customHeight="1" spans="1:4">
      <c r="A27" s="36" t="s">
        <v>840</v>
      </c>
      <c r="B27" s="40">
        <f>SUM(B28:B34)</f>
        <v>12703</v>
      </c>
      <c r="C27" s="40">
        <f>SUM(C28:C34)</f>
        <v>11723</v>
      </c>
      <c r="D27" s="44">
        <f t="shared" ref="D27:D34" si="0">(B27-C27)/C27*100</f>
        <v>8.36</v>
      </c>
    </row>
    <row r="28" s="25" customFormat="1" ht="20.1" customHeight="1" spans="1:4">
      <c r="A28" s="39" t="s">
        <v>861</v>
      </c>
      <c r="B28" s="40">
        <v>804</v>
      </c>
      <c r="C28" s="40">
        <v>794</v>
      </c>
      <c r="D28" s="44">
        <f t="shared" si="0"/>
        <v>1.26</v>
      </c>
    </row>
    <row r="29" s="25" customFormat="1" ht="20.1" customHeight="1" spans="1:4">
      <c r="A29" s="39" t="s">
        <v>853</v>
      </c>
      <c r="B29" s="40">
        <v>11480</v>
      </c>
      <c r="C29" s="40">
        <v>10719</v>
      </c>
      <c r="D29" s="44">
        <f t="shared" si="0"/>
        <v>7.1</v>
      </c>
    </row>
    <row r="30" s="25" customFormat="1" ht="20.1" customHeight="1" spans="1:4">
      <c r="A30" s="39" t="s">
        <v>854</v>
      </c>
      <c r="B30" s="40">
        <v>223</v>
      </c>
      <c r="C30" s="40">
        <v>26</v>
      </c>
      <c r="D30" s="44">
        <f t="shared" si="0"/>
        <v>757.69</v>
      </c>
    </row>
    <row r="31" s="25" customFormat="1" ht="20.1" customHeight="1" spans="1:4">
      <c r="A31" s="52" t="s">
        <v>855</v>
      </c>
      <c r="B31" s="40">
        <v>109</v>
      </c>
      <c r="C31" s="40">
        <v>98</v>
      </c>
      <c r="D31" s="44">
        <f t="shared" si="0"/>
        <v>11.22</v>
      </c>
    </row>
    <row r="32" s="25" customFormat="1" ht="20.1" customHeight="1" spans="1:4">
      <c r="A32" s="52" t="s">
        <v>862</v>
      </c>
      <c r="B32" s="40">
        <v>11</v>
      </c>
      <c r="C32" s="40">
        <v>10</v>
      </c>
      <c r="D32" s="44">
        <f t="shared" si="0"/>
        <v>10</v>
      </c>
    </row>
    <row r="33" s="25" customFormat="1" ht="20.1" customHeight="1" spans="1:4">
      <c r="A33" s="52" t="s">
        <v>863</v>
      </c>
      <c r="B33" s="40">
        <v>68</v>
      </c>
      <c r="C33" s="40">
        <v>68</v>
      </c>
      <c r="D33" s="44">
        <f t="shared" si="0"/>
        <v>0</v>
      </c>
    </row>
    <row r="34" s="25" customFormat="1" ht="20.1" customHeight="1" spans="1:4">
      <c r="A34" s="39" t="s">
        <v>856</v>
      </c>
      <c r="B34" s="40">
        <v>8</v>
      </c>
      <c r="C34" s="40">
        <v>8</v>
      </c>
      <c r="D34" s="44">
        <f t="shared" si="0"/>
        <v>0</v>
      </c>
    </row>
    <row r="35" s="25" customFormat="1" ht="20.1" customHeight="1" spans="1:4">
      <c r="A35" s="36" t="s">
        <v>841</v>
      </c>
      <c r="B35" s="40"/>
      <c r="C35" s="40"/>
      <c r="D35" s="44"/>
    </row>
    <row r="36" s="25" customFormat="1" ht="20.1" customHeight="1" spans="1:4">
      <c r="A36" s="51" t="s">
        <v>852</v>
      </c>
      <c r="B36" s="40"/>
      <c r="C36" s="40"/>
      <c r="D36" s="44"/>
    </row>
    <row r="37" s="25" customFormat="1" ht="20.1" customHeight="1" spans="1:4">
      <c r="A37" s="51" t="s">
        <v>853</v>
      </c>
      <c r="B37" s="40"/>
      <c r="C37" s="53"/>
      <c r="D37" s="44"/>
    </row>
    <row r="38" s="25" customFormat="1" ht="20.1" customHeight="1" spans="1:4">
      <c r="A38" s="51" t="s">
        <v>854</v>
      </c>
      <c r="B38" s="40"/>
      <c r="C38" s="40"/>
      <c r="D38" s="44"/>
    </row>
    <row r="39" s="25" customFormat="1" ht="20.1" customHeight="1" spans="1:4">
      <c r="A39" s="51" t="s">
        <v>856</v>
      </c>
      <c r="B39" s="40"/>
      <c r="C39" s="40"/>
      <c r="D39" s="44"/>
    </row>
    <row r="40" s="25" customFormat="1" ht="20.1" customHeight="1" spans="1:4">
      <c r="A40" s="36" t="s">
        <v>842</v>
      </c>
      <c r="B40" s="40"/>
      <c r="C40" s="40"/>
      <c r="D40" s="44"/>
    </row>
    <row r="41" s="25" customFormat="1" ht="20.1" customHeight="1" spans="1:4">
      <c r="A41" s="39" t="s">
        <v>858</v>
      </c>
      <c r="B41" s="40"/>
      <c r="C41" s="40"/>
      <c r="D41" s="44"/>
    </row>
    <row r="42" s="25" customFormat="1" ht="20.1" customHeight="1" spans="1:4">
      <c r="A42" s="39" t="s">
        <v>853</v>
      </c>
      <c r="B42" s="40"/>
      <c r="C42" s="40"/>
      <c r="D42" s="44"/>
    </row>
    <row r="43" s="25" customFormat="1" ht="20.1" customHeight="1" spans="1:4">
      <c r="A43" s="39" t="s">
        <v>854</v>
      </c>
      <c r="B43" s="40"/>
      <c r="C43" s="40"/>
      <c r="D43" s="44"/>
    </row>
    <row r="44" s="25" customFormat="1" ht="20.1" customHeight="1" spans="1:4">
      <c r="A44" s="39" t="s">
        <v>856</v>
      </c>
      <c r="B44" s="40"/>
      <c r="C44" s="40"/>
      <c r="D44" s="44"/>
    </row>
    <row r="45" s="26" customFormat="1" ht="20.1" customHeight="1" spans="1:4">
      <c r="A45" s="48" t="s">
        <v>595</v>
      </c>
      <c r="B45" s="49">
        <f>B27</f>
        <v>12703</v>
      </c>
      <c r="C45" s="49">
        <f>C27</f>
        <v>11723</v>
      </c>
      <c r="D45" s="44">
        <f>(B45-C45)/C45*100</f>
        <v>8.36</v>
      </c>
    </row>
  </sheetData>
  <mergeCells count="1">
    <mergeCell ref="A2:D2"/>
  </mergeCells>
  <conditionalFormatting sqref="A22:A26">
    <cfRule type="expression" dxfId="1" priority="1" stopIfTrue="1">
      <formula>"len($A:$A)=3"</formula>
    </cfRule>
  </conditionalFormatting>
  <conditionalFormatting sqref="A5:A8 A30">
    <cfRule type="expression" dxfId="1" priority="3" stopIfTrue="1">
      <formula>"len($A:$A)=3"</formula>
    </cfRule>
  </conditionalFormatting>
  <conditionalFormatting sqref="A27:A29 A10 A12:A15 A34 A41:A44">
    <cfRule type="expression" dxfId="1" priority="2" stopIfTrue="1">
      <formula>"len($A:$A)=3"</formula>
    </cfRule>
  </conditionalFormatting>
  <pageMargins left="0.707638888888889" right="0.707638888888889" top="0.747916666666667" bottom="0.747916666666667" header="0.313888888888889" footer="0.313888888888889"/>
  <pageSetup paperSize="9" scale="99" fitToHeight="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workbookViewId="0">
      <selection activeCell="Q22" sqref="Q22"/>
    </sheetView>
  </sheetViews>
  <sheetFormatPr defaultColWidth="9" defaultRowHeight="14.25" outlineLevelCol="3"/>
  <cols>
    <col min="1" max="1" width="46.375" style="25" customWidth="1"/>
    <col min="2" max="3" width="13.75" style="25" customWidth="1"/>
    <col min="4" max="4" width="16" style="25" customWidth="1"/>
    <col min="5" max="16384" width="9" style="25"/>
  </cols>
  <sheetData>
    <row r="1" s="25" customFormat="1" ht="19.35" customHeight="1" spans="1:4">
      <c r="A1" s="27" t="s">
        <v>864</v>
      </c>
    </row>
    <row r="2" s="25" customFormat="1" ht="26.45" customHeight="1" spans="1:4">
      <c r="A2" s="28" t="s">
        <v>49</v>
      </c>
      <c r="B2" s="28"/>
      <c r="C2" s="28"/>
      <c r="D2" s="28"/>
    </row>
    <row r="3" s="25" customFormat="1" ht="23.25" customHeight="1" spans="1:4">
      <c r="A3" s="29"/>
      <c r="B3" s="30"/>
      <c r="C3" s="31"/>
      <c r="D3" s="32" t="s">
        <v>670</v>
      </c>
    </row>
    <row r="4" s="25" customFormat="1" ht="44.45" customHeight="1" spans="1:4">
      <c r="A4" s="33" t="s">
        <v>150</v>
      </c>
      <c r="B4" s="34" t="s">
        <v>61</v>
      </c>
      <c r="C4" s="35" t="s">
        <v>800</v>
      </c>
      <c r="D4" s="35" t="s">
        <v>801</v>
      </c>
    </row>
    <row r="5" s="25" customFormat="1" ht="20.1" customHeight="1" spans="1:4">
      <c r="A5" s="36" t="s">
        <v>844</v>
      </c>
      <c r="B5" s="37"/>
      <c r="C5" s="37"/>
      <c r="D5" s="38"/>
    </row>
    <row r="6" s="25" customFormat="1" ht="20.1" customHeight="1" spans="1:4">
      <c r="A6" s="39" t="s">
        <v>865</v>
      </c>
      <c r="B6" s="37"/>
      <c r="C6" s="37"/>
      <c r="D6" s="38"/>
    </row>
    <row r="7" s="25" customFormat="1" ht="20.1" customHeight="1" spans="1:4">
      <c r="A7" s="39" t="s">
        <v>866</v>
      </c>
      <c r="B7" s="37"/>
      <c r="C7" s="37"/>
      <c r="D7" s="38"/>
    </row>
    <row r="8" s="25" customFormat="1" ht="20.1" customHeight="1" spans="1:4">
      <c r="A8" s="39" t="s">
        <v>867</v>
      </c>
      <c r="B8" s="37"/>
      <c r="C8" s="37"/>
      <c r="D8" s="38"/>
    </row>
    <row r="9" s="25" customFormat="1" ht="20.1" customHeight="1" spans="1:4">
      <c r="A9" s="39" t="s">
        <v>868</v>
      </c>
      <c r="B9" s="37"/>
      <c r="C9" s="37"/>
      <c r="D9" s="38"/>
    </row>
    <row r="10" s="25" customFormat="1" ht="20.1" customHeight="1" spans="1:4">
      <c r="A10" s="39" t="s">
        <v>869</v>
      </c>
      <c r="B10" s="37"/>
      <c r="C10" s="37"/>
      <c r="D10" s="38"/>
    </row>
    <row r="11" s="25" customFormat="1" ht="20.1" customHeight="1" spans="1:4">
      <c r="A11" s="36" t="s">
        <v>845</v>
      </c>
      <c r="B11" s="40"/>
      <c r="C11" s="40"/>
      <c r="D11" s="40"/>
    </row>
    <row r="12" s="25" customFormat="1" ht="20.1" customHeight="1" spans="1:4">
      <c r="A12" s="41" t="s">
        <v>870</v>
      </c>
      <c r="B12" s="40"/>
      <c r="C12" s="40"/>
      <c r="D12" s="40"/>
    </row>
    <row r="13" s="25" customFormat="1" ht="20.1" customHeight="1" spans="1:4">
      <c r="A13" s="41" t="s">
        <v>871</v>
      </c>
      <c r="B13" s="40"/>
      <c r="C13" s="40"/>
      <c r="D13" s="40"/>
    </row>
    <row r="14" s="25" customFormat="1" ht="20.1" customHeight="1" spans="1:4">
      <c r="A14" s="39" t="s">
        <v>867</v>
      </c>
      <c r="B14" s="40"/>
      <c r="C14" s="40"/>
      <c r="D14" s="40"/>
    </row>
    <row r="15" s="25" customFormat="1" ht="20.1" customHeight="1" spans="1:4">
      <c r="A15" s="41" t="s">
        <v>872</v>
      </c>
      <c r="B15" s="40"/>
      <c r="C15" s="40"/>
      <c r="D15" s="40"/>
    </row>
    <row r="16" s="25" customFormat="1" ht="20.1" customHeight="1" spans="1:4">
      <c r="A16" s="41" t="s">
        <v>873</v>
      </c>
      <c r="B16" s="40"/>
      <c r="C16" s="40"/>
      <c r="D16" s="40"/>
    </row>
    <row r="17" s="25" customFormat="1" ht="20.1" customHeight="1" spans="1:4">
      <c r="A17" s="41" t="s">
        <v>874</v>
      </c>
      <c r="B17" s="40"/>
      <c r="C17" s="40"/>
      <c r="D17" s="40"/>
    </row>
    <row r="18" s="25" customFormat="1" ht="20.1" customHeight="1" spans="1:4">
      <c r="A18" s="41" t="s">
        <v>875</v>
      </c>
      <c r="B18" s="40"/>
      <c r="C18" s="40"/>
      <c r="D18" s="40"/>
    </row>
    <row r="19" s="25" customFormat="1" ht="20.1" customHeight="1" spans="1:4">
      <c r="A19" s="41" t="s">
        <v>869</v>
      </c>
      <c r="B19" s="40"/>
      <c r="C19" s="40"/>
      <c r="D19" s="40"/>
    </row>
    <row r="20" s="25" customFormat="1" ht="20.1" customHeight="1" spans="1:4">
      <c r="A20" s="36" t="s">
        <v>846</v>
      </c>
      <c r="B20" s="40"/>
      <c r="C20" s="40"/>
      <c r="D20" s="40"/>
    </row>
    <row r="21" s="25" customFormat="1" ht="20.1" customHeight="1" spans="1:4">
      <c r="A21" s="42" t="s">
        <v>876</v>
      </c>
      <c r="B21" s="40"/>
      <c r="C21" s="40"/>
      <c r="D21" s="40"/>
    </row>
    <row r="22" s="25" customFormat="1" ht="20.1" customHeight="1" spans="1:4">
      <c r="A22" s="42" t="s">
        <v>877</v>
      </c>
      <c r="B22" s="40"/>
      <c r="C22" s="40"/>
      <c r="D22" s="40"/>
    </row>
    <row r="23" s="25" customFormat="1" ht="20.1" customHeight="1" spans="1:4">
      <c r="A23" s="42" t="s">
        <v>869</v>
      </c>
      <c r="B23" s="40"/>
      <c r="C23" s="40"/>
      <c r="D23" s="40"/>
    </row>
    <row r="24" s="25" customFormat="1" ht="20.1" customHeight="1" spans="1:4">
      <c r="A24" s="36" t="s">
        <v>847</v>
      </c>
      <c r="B24" s="40"/>
      <c r="C24" s="40"/>
      <c r="D24" s="40"/>
    </row>
    <row r="25" s="25" customFormat="1" ht="20.1" customHeight="1" spans="1:4">
      <c r="A25" s="43" t="s">
        <v>878</v>
      </c>
      <c r="B25" s="40"/>
      <c r="C25" s="40"/>
      <c r="D25" s="40"/>
    </row>
    <row r="26" s="25" customFormat="1" ht="20.1" customHeight="1" spans="1:4">
      <c r="A26" s="43" t="s">
        <v>879</v>
      </c>
      <c r="B26" s="40"/>
      <c r="C26" s="40"/>
      <c r="D26" s="40"/>
    </row>
    <row r="27" s="25" customFormat="1" ht="20.1" customHeight="1" spans="1:4">
      <c r="A27" s="43" t="s">
        <v>880</v>
      </c>
      <c r="B27" s="40"/>
      <c r="C27" s="40"/>
      <c r="D27" s="40"/>
    </row>
    <row r="28" s="25" customFormat="1" ht="20.1" customHeight="1" spans="1:4">
      <c r="A28" s="43" t="s">
        <v>881</v>
      </c>
      <c r="B28" s="40"/>
      <c r="C28" s="40"/>
      <c r="D28" s="40"/>
    </row>
    <row r="29" s="25" customFormat="1" ht="20.1" customHeight="1" spans="1:4">
      <c r="A29" s="43" t="s">
        <v>869</v>
      </c>
      <c r="B29" s="40"/>
      <c r="C29" s="40"/>
      <c r="D29" s="40"/>
    </row>
    <row r="30" s="25" customFormat="1" ht="20.1" customHeight="1" spans="1:4">
      <c r="A30" s="36" t="s">
        <v>848</v>
      </c>
      <c r="B30" s="40">
        <f>SUM(B31:B35)</f>
        <v>11620</v>
      </c>
      <c r="C30" s="40">
        <f>SUM(C31:C35)</f>
        <v>10964</v>
      </c>
      <c r="D30" s="44">
        <f>(B30-C30)/C30*100</f>
        <v>5.98</v>
      </c>
    </row>
    <row r="31" s="25" customFormat="1" ht="20.1" customHeight="1" spans="1:4">
      <c r="A31" s="45" t="s">
        <v>882</v>
      </c>
      <c r="B31" s="40">
        <v>10480</v>
      </c>
      <c r="C31" s="40">
        <v>9869</v>
      </c>
      <c r="D31" s="44">
        <f>(B31-C31)/C31*100</f>
        <v>6.19</v>
      </c>
    </row>
    <row r="32" s="25" customFormat="1" ht="20.1" customHeight="1" spans="1:4">
      <c r="A32" s="45" t="s">
        <v>883</v>
      </c>
      <c r="B32" s="40">
        <v>712</v>
      </c>
      <c r="C32" s="40">
        <v>667</v>
      </c>
      <c r="D32" s="44">
        <f>(B32-C32)/C32*100</f>
        <v>6.75</v>
      </c>
    </row>
    <row r="33" s="25" customFormat="1" ht="20.1" customHeight="1" spans="1:4">
      <c r="A33" s="39" t="s">
        <v>884</v>
      </c>
      <c r="B33" s="40">
        <v>391</v>
      </c>
      <c r="C33" s="40">
        <v>391</v>
      </c>
      <c r="D33" s="44">
        <f>(B33-C33)/C33*100</f>
        <v>0</v>
      </c>
    </row>
    <row r="34" s="25" customFormat="1" ht="20.1" customHeight="1" spans="1:4">
      <c r="A34" s="39" t="s">
        <v>885</v>
      </c>
      <c r="B34" s="40">
        <v>36</v>
      </c>
      <c r="C34" s="40">
        <v>36</v>
      </c>
      <c r="D34" s="44"/>
    </row>
    <row r="35" s="25" customFormat="1" ht="20.1" customHeight="1" spans="1:4">
      <c r="A35" s="45" t="s">
        <v>869</v>
      </c>
      <c r="B35" s="40">
        <v>1</v>
      </c>
      <c r="C35" s="40">
        <v>1</v>
      </c>
      <c r="D35" s="44">
        <f>(B35-C35)/C35*100</f>
        <v>0</v>
      </c>
    </row>
    <row r="36" s="25" customFormat="1" ht="20.1" customHeight="1" spans="1:4">
      <c r="A36" s="36" t="s">
        <v>849</v>
      </c>
      <c r="B36" s="40"/>
      <c r="C36" s="40"/>
      <c r="D36" s="40"/>
    </row>
    <row r="37" s="25" customFormat="1" ht="20.1" customHeight="1" spans="1:4">
      <c r="A37" s="46" t="s">
        <v>865</v>
      </c>
      <c r="B37" s="40"/>
      <c r="C37" s="40"/>
      <c r="D37" s="40"/>
    </row>
    <row r="38" s="25" customFormat="1" ht="20.1" customHeight="1" spans="1:4">
      <c r="A38" s="46" t="s">
        <v>869</v>
      </c>
      <c r="B38" s="40"/>
      <c r="C38" s="40"/>
      <c r="D38" s="40"/>
    </row>
    <row r="39" s="25" customFormat="1" ht="20.1" customHeight="1" spans="1:4">
      <c r="A39" s="36" t="s">
        <v>850</v>
      </c>
      <c r="B39" s="40"/>
      <c r="C39" s="40"/>
      <c r="D39" s="40"/>
    </row>
    <row r="40" s="25" customFormat="1" ht="20.1" customHeight="1" spans="1:4">
      <c r="A40" s="47" t="s">
        <v>886</v>
      </c>
      <c r="B40" s="40"/>
      <c r="C40" s="40"/>
      <c r="D40" s="40"/>
    </row>
    <row r="41" s="25" customFormat="1" ht="20.1" customHeight="1" spans="1:4">
      <c r="A41" s="47" t="s">
        <v>887</v>
      </c>
      <c r="B41" s="40"/>
      <c r="C41" s="40"/>
      <c r="D41" s="40"/>
    </row>
    <row r="42" s="25" customFormat="1" ht="20.1" customHeight="1" spans="1:4">
      <c r="A42" s="47" t="s">
        <v>869</v>
      </c>
      <c r="B42" s="40"/>
      <c r="C42" s="40"/>
      <c r="D42" s="40"/>
    </row>
    <row r="43" s="26" customFormat="1" ht="20.1" customHeight="1" spans="1:4">
      <c r="A43" s="48" t="s">
        <v>595</v>
      </c>
      <c r="B43" s="49">
        <f>B30</f>
        <v>11620</v>
      </c>
      <c r="C43" s="49">
        <f>C30</f>
        <v>10964</v>
      </c>
      <c r="D43" s="44">
        <f>(B43-C43)/C43*100</f>
        <v>5.98</v>
      </c>
    </row>
    <row r="45" s="25" customFormat="1" spans="1:4">
      <c r="A45" s="50"/>
      <c r="B45" s="50"/>
      <c r="C45" s="50"/>
      <c r="D45" s="50"/>
    </row>
  </sheetData>
  <mergeCells count="2">
    <mergeCell ref="A2:D2"/>
    <mergeCell ref="A45:D45"/>
  </mergeCells>
  <conditionalFormatting sqref="A14">
    <cfRule type="expression" dxfId="1" priority="2" stopIfTrue="1">
      <formula>"len($A:$A)=3"</formula>
    </cfRule>
  </conditionalFormatting>
  <conditionalFormatting sqref="A5:A10 A30:A35">
    <cfRule type="expression" dxfId="1" priority="3" stopIfTrue="1">
      <formula>"len($A:$A)=3"</formula>
    </cfRule>
  </conditionalFormatting>
  <pageMargins left="0.707638888888889" right="0.707638888888889" top="0.747916666666667" bottom="0.747916666666667" header="0.313888888888889" footer="0.313888888888889"/>
  <pageSetup paperSize="9" scale="91" fitToHeight="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workbookViewId="0">
      <selection activeCell="N15" sqref="N15"/>
    </sheetView>
  </sheetViews>
  <sheetFormatPr defaultColWidth="10" defaultRowHeight="14.25" outlineLevelRow="6" outlineLevelCol="6"/>
  <cols>
    <col min="1" max="1" width="23.875" style="20" customWidth="1"/>
    <col min="2" max="7" width="11.125" style="9" customWidth="1"/>
    <col min="8" max="8" width="9.75" style="9" customWidth="1"/>
    <col min="9" max="256" width="10" style="9"/>
    <col min="257" max="257" width="22.75" style="9" customWidth="1"/>
    <col min="258" max="263" width="13.75" style="9" customWidth="1"/>
    <col min="264" max="264" width="9.75" style="9" customWidth="1"/>
    <col min="265" max="512" width="10" style="9"/>
    <col min="513" max="513" width="22.75" style="9" customWidth="1"/>
    <col min="514" max="519" width="13.75" style="9" customWidth="1"/>
    <col min="520" max="520" width="9.75" style="9" customWidth="1"/>
    <col min="521" max="768" width="10" style="9"/>
    <col min="769" max="769" width="22.75" style="9" customWidth="1"/>
    <col min="770" max="775" width="13.75" style="9" customWidth="1"/>
    <col min="776" max="776" width="9.75" style="9" customWidth="1"/>
    <col min="777" max="1024" width="10" style="9"/>
    <col min="1025" max="1025" width="22.75" style="9" customWidth="1"/>
    <col min="1026" max="1031" width="13.75" style="9" customWidth="1"/>
    <col min="1032" max="1032" width="9.75" style="9" customWidth="1"/>
    <col min="1033" max="1280" width="10" style="9"/>
    <col min="1281" max="1281" width="22.75" style="9" customWidth="1"/>
    <col min="1282" max="1287" width="13.75" style="9" customWidth="1"/>
    <col min="1288" max="1288" width="9.75" style="9" customWidth="1"/>
    <col min="1289" max="1536" width="10" style="9"/>
    <col min="1537" max="1537" width="22.75" style="9" customWidth="1"/>
    <col min="1538" max="1543" width="13.75" style="9" customWidth="1"/>
    <col min="1544" max="1544" width="9.75" style="9" customWidth="1"/>
    <col min="1545" max="1792" width="10" style="9"/>
    <col min="1793" max="1793" width="22.75" style="9" customWidth="1"/>
    <col min="1794" max="1799" width="13.75" style="9" customWidth="1"/>
    <col min="1800" max="1800" width="9.75" style="9" customWidth="1"/>
    <col min="1801" max="2048" width="10" style="9"/>
    <col min="2049" max="2049" width="22.75" style="9" customWidth="1"/>
    <col min="2050" max="2055" width="13.75" style="9" customWidth="1"/>
    <col min="2056" max="2056" width="9.75" style="9" customWidth="1"/>
    <col min="2057" max="2304" width="10" style="9"/>
    <col min="2305" max="2305" width="22.75" style="9" customWidth="1"/>
    <col min="2306" max="2311" width="13.75" style="9" customWidth="1"/>
    <col min="2312" max="2312" width="9.75" style="9" customWidth="1"/>
    <col min="2313" max="2560" width="10" style="9"/>
    <col min="2561" max="2561" width="22.75" style="9" customWidth="1"/>
    <col min="2562" max="2567" width="13.75" style="9" customWidth="1"/>
    <col min="2568" max="2568" width="9.75" style="9" customWidth="1"/>
    <col min="2569" max="2816" width="10" style="9"/>
    <col min="2817" max="2817" width="22.75" style="9" customWidth="1"/>
    <col min="2818" max="2823" width="13.75" style="9" customWidth="1"/>
    <col min="2824" max="2824" width="9.75" style="9" customWidth="1"/>
    <col min="2825" max="3072" width="10" style="9"/>
    <col min="3073" max="3073" width="22.75" style="9" customWidth="1"/>
    <col min="3074" max="3079" width="13.75" style="9" customWidth="1"/>
    <col min="3080" max="3080" width="9.75" style="9" customWidth="1"/>
    <col min="3081" max="3328" width="10" style="9"/>
    <col min="3329" max="3329" width="22.75" style="9" customWidth="1"/>
    <col min="3330" max="3335" width="13.75" style="9" customWidth="1"/>
    <col min="3336" max="3336" width="9.75" style="9" customWidth="1"/>
    <col min="3337" max="3584" width="10" style="9"/>
    <col min="3585" max="3585" width="22.75" style="9" customWidth="1"/>
    <col min="3586" max="3591" width="13.75" style="9" customWidth="1"/>
    <col min="3592" max="3592" width="9.75" style="9" customWidth="1"/>
    <col min="3593" max="3840" width="10" style="9"/>
    <col min="3841" max="3841" width="22.75" style="9" customWidth="1"/>
    <col min="3842" max="3847" width="13.75" style="9" customWidth="1"/>
    <col min="3848" max="3848" width="9.75" style="9" customWidth="1"/>
    <col min="3849" max="4096" width="10" style="9"/>
    <col min="4097" max="4097" width="22.75" style="9" customWidth="1"/>
    <col min="4098" max="4103" width="13.75" style="9" customWidth="1"/>
    <col min="4104" max="4104" width="9.75" style="9" customWidth="1"/>
    <col min="4105" max="4352" width="10" style="9"/>
    <col min="4353" max="4353" width="22.75" style="9" customWidth="1"/>
    <col min="4354" max="4359" width="13.75" style="9" customWidth="1"/>
    <col min="4360" max="4360" width="9.75" style="9" customWidth="1"/>
    <col min="4361" max="4608" width="10" style="9"/>
    <col min="4609" max="4609" width="22.75" style="9" customWidth="1"/>
    <col min="4610" max="4615" width="13.75" style="9" customWidth="1"/>
    <col min="4616" max="4616" width="9.75" style="9" customWidth="1"/>
    <col min="4617" max="4864" width="10" style="9"/>
    <col min="4865" max="4865" width="22.75" style="9" customWidth="1"/>
    <col min="4866" max="4871" width="13.75" style="9" customWidth="1"/>
    <col min="4872" max="4872" width="9.75" style="9" customWidth="1"/>
    <col min="4873" max="5120" width="10" style="9"/>
    <col min="5121" max="5121" width="22.75" style="9" customWidth="1"/>
    <col min="5122" max="5127" width="13.75" style="9" customWidth="1"/>
    <col min="5128" max="5128" width="9.75" style="9" customWidth="1"/>
    <col min="5129" max="5376" width="10" style="9"/>
    <col min="5377" max="5377" width="22.75" style="9" customWidth="1"/>
    <col min="5378" max="5383" width="13.75" style="9" customWidth="1"/>
    <col min="5384" max="5384" width="9.75" style="9" customWidth="1"/>
    <col min="5385" max="5632" width="10" style="9"/>
    <col min="5633" max="5633" width="22.75" style="9" customWidth="1"/>
    <col min="5634" max="5639" width="13.75" style="9" customWidth="1"/>
    <col min="5640" max="5640" width="9.75" style="9" customWidth="1"/>
    <col min="5641" max="5888" width="10" style="9"/>
    <col min="5889" max="5889" width="22.75" style="9" customWidth="1"/>
    <col min="5890" max="5895" width="13.75" style="9" customWidth="1"/>
    <col min="5896" max="5896" width="9.75" style="9" customWidth="1"/>
    <col min="5897" max="6144" width="10" style="9"/>
    <col min="6145" max="6145" width="22.75" style="9" customWidth="1"/>
    <col min="6146" max="6151" width="13.75" style="9" customWidth="1"/>
    <col min="6152" max="6152" width="9.75" style="9" customWidth="1"/>
    <col min="6153" max="6400" width="10" style="9"/>
    <col min="6401" max="6401" width="22.75" style="9" customWidth="1"/>
    <col min="6402" max="6407" width="13.75" style="9" customWidth="1"/>
    <col min="6408" max="6408" width="9.75" style="9" customWidth="1"/>
    <col min="6409" max="6656" width="10" style="9"/>
    <col min="6657" max="6657" width="22.75" style="9" customWidth="1"/>
    <col min="6658" max="6663" width="13.75" style="9" customWidth="1"/>
    <col min="6664" max="6664" width="9.75" style="9" customWidth="1"/>
    <col min="6665" max="6912" width="10" style="9"/>
    <col min="6913" max="6913" width="22.75" style="9" customWidth="1"/>
    <col min="6914" max="6919" width="13.75" style="9" customWidth="1"/>
    <col min="6920" max="6920" width="9.75" style="9" customWidth="1"/>
    <col min="6921" max="7168" width="10" style="9"/>
    <col min="7169" max="7169" width="22.75" style="9" customWidth="1"/>
    <col min="7170" max="7175" width="13.75" style="9" customWidth="1"/>
    <col min="7176" max="7176" width="9.75" style="9" customWidth="1"/>
    <col min="7177" max="7424" width="10" style="9"/>
    <col min="7425" max="7425" width="22.75" style="9" customWidth="1"/>
    <col min="7426" max="7431" width="13.75" style="9" customWidth="1"/>
    <col min="7432" max="7432" width="9.75" style="9" customWidth="1"/>
    <col min="7433" max="7680" width="10" style="9"/>
    <col min="7681" max="7681" width="22.75" style="9" customWidth="1"/>
    <col min="7682" max="7687" width="13.75" style="9" customWidth="1"/>
    <col min="7688" max="7688" width="9.75" style="9" customWidth="1"/>
    <col min="7689" max="7936" width="10" style="9"/>
    <col min="7937" max="7937" width="22.75" style="9" customWidth="1"/>
    <col min="7938" max="7943" width="13.75" style="9" customWidth="1"/>
    <col min="7944" max="7944" width="9.75" style="9" customWidth="1"/>
    <col min="7945" max="8192" width="10" style="9"/>
    <col min="8193" max="8193" width="22.75" style="9" customWidth="1"/>
    <col min="8194" max="8199" width="13.75" style="9" customWidth="1"/>
    <col min="8200" max="8200" width="9.75" style="9" customWidth="1"/>
    <col min="8201" max="8448" width="10" style="9"/>
    <col min="8449" max="8449" width="22.75" style="9" customWidth="1"/>
    <col min="8450" max="8455" width="13.75" style="9" customWidth="1"/>
    <col min="8456" max="8456" width="9.75" style="9" customWidth="1"/>
    <col min="8457" max="8704" width="10" style="9"/>
    <col min="8705" max="8705" width="22.75" style="9" customWidth="1"/>
    <col min="8706" max="8711" width="13.75" style="9" customWidth="1"/>
    <col min="8712" max="8712" width="9.75" style="9" customWidth="1"/>
    <col min="8713" max="8960" width="10" style="9"/>
    <col min="8961" max="8961" width="22.75" style="9" customWidth="1"/>
    <col min="8962" max="8967" width="13.75" style="9" customWidth="1"/>
    <col min="8968" max="8968" width="9.75" style="9" customWidth="1"/>
    <col min="8969" max="9216" width="10" style="9"/>
    <col min="9217" max="9217" width="22.75" style="9" customWidth="1"/>
    <col min="9218" max="9223" width="13.75" style="9" customWidth="1"/>
    <col min="9224" max="9224" width="9.75" style="9" customWidth="1"/>
    <col min="9225" max="9472" width="10" style="9"/>
    <col min="9473" max="9473" width="22.75" style="9" customWidth="1"/>
    <col min="9474" max="9479" width="13.75" style="9" customWidth="1"/>
    <col min="9480" max="9480" width="9.75" style="9" customWidth="1"/>
    <col min="9481" max="9728" width="10" style="9"/>
    <col min="9729" max="9729" width="22.75" style="9" customWidth="1"/>
    <col min="9730" max="9735" width="13.75" style="9" customWidth="1"/>
    <col min="9736" max="9736" width="9.75" style="9" customWidth="1"/>
    <col min="9737" max="9984" width="10" style="9"/>
    <col min="9985" max="9985" width="22.75" style="9" customWidth="1"/>
    <col min="9986" max="9991" width="13.75" style="9" customWidth="1"/>
    <col min="9992" max="9992" width="9.75" style="9" customWidth="1"/>
    <col min="9993" max="10240" width="10" style="9"/>
    <col min="10241" max="10241" width="22.75" style="9" customWidth="1"/>
    <col min="10242" max="10247" width="13.75" style="9" customWidth="1"/>
    <col min="10248" max="10248" width="9.75" style="9" customWidth="1"/>
    <col min="10249" max="10496" width="10" style="9"/>
    <col min="10497" max="10497" width="22.75" style="9" customWidth="1"/>
    <col min="10498" max="10503" width="13.75" style="9" customWidth="1"/>
    <col min="10504" max="10504" width="9.75" style="9" customWidth="1"/>
    <col min="10505" max="10752" width="10" style="9"/>
    <col min="10753" max="10753" width="22.75" style="9" customWidth="1"/>
    <col min="10754" max="10759" width="13.75" style="9" customWidth="1"/>
    <col min="10760" max="10760" width="9.75" style="9" customWidth="1"/>
    <col min="10761" max="11008" width="10" style="9"/>
    <col min="11009" max="11009" width="22.75" style="9" customWidth="1"/>
    <col min="11010" max="11015" width="13.75" style="9" customWidth="1"/>
    <col min="11016" max="11016" width="9.75" style="9" customWidth="1"/>
    <col min="11017" max="11264" width="10" style="9"/>
    <col min="11265" max="11265" width="22.75" style="9" customWidth="1"/>
    <col min="11266" max="11271" width="13.75" style="9" customWidth="1"/>
    <col min="11272" max="11272" width="9.75" style="9" customWidth="1"/>
    <col min="11273" max="11520" width="10" style="9"/>
    <col min="11521" max="11521" width="22.75" style="9" customWidth="1"/>
    <col min="11522" max="11527" width="13.75" style="9" customWidth="1"/>
    <col min="11528" max="11528" width="9.75" style="9" customWidth="1"/>
    <col min="11529" max="11776" width="10" style="9"/>
    <col min="11777" max="11777" width="22.75" style="9" customWidth="1"/>
    <col min="11778" max="11783" width="13.75" style="9" customWidth="1"/>
    <col min="11784" max="11784" width="9.75" style="9" customWidth="1"/>
    <col min="11785" max="12032" width="10" style="9"/>
    <col min="12033" max="12033" width="22.75" style="9" customWidth="1"/>
    <col min="12034" max="12039" width="13.75" style="9" customWidth="1"/>
    <col min="12040" max="12040" width="9.75" style="9" customWidth="1"/>
    <col min="12041" max="12288" width="10" style="9"/>
    <col min="12289" max="12289" width="22.75" style="9" customWidth="1"/>
    <col min="12290" max="12295" width="13.75" style="9" customWidth="1"/>
    <col min="12296" max="12296" width="9.75" style="9" customWidth="1"/>
    <col min="12297" max="12544" width="10" style="9"/>
    <col min="12545" max="12545" width="22.75" style="9" customWidth="1"/>
    <col min="12546" max="12551" width="13.75" style="9" customWidth="1"/>
    <col min="12552" max="12552" width="9.75" style="9" customWidth="1"/>
    <col min="12553" max="12800" width="10" style="9"/>
    <col min="12801" max="12801" width="22.75" style="9" customWidth="1"/>
    <col min="12802" max="12807" width="13.75" style="9" customWidth="1"/>
    <col min="12808" max="12808" width="9.75" style="9" customWidth="1"/>
    <col min="12809" max="13056" width="10" style="9"/>
    <col min="13057" max="13057" width="22.75" style="9" customWidth="1"/>
    <col min="13058" max="13063" width="13.75" style="9" customWidth="1"/>
    <col min="13064" max="13064" width="9.75" style="9" customWidth="1"/>
    <col min="13065" max="13312" width="10" style="9"/>
    <col min="13313" max="13313" width="22.75" style="9" customWidth="1"/>
    <col min="13314" max="13319" width="13.75" style="9" customWidth="1"/>
    <col min="13320" max="13320" width="9.75" style="9" customWidth="1"/>
    <col min="13321" max="13568" width="10" style="9"/>
    <col min="13569" max="13569" width="22.75" style="9" customWidth="1"/>
    <col min="13570" max="13575" width="13.75" style="9" customWidth="1"/>
    <col min="13576" max="13576" width="9.75" style="9" customWidth="1"/>
    <col min="13577" max="13824" width="10" style="9"/>
    <col min="13825" max="13825" width="22.75" style="9" customWidth="1"/>
    <col min="13826" max="13831" width="13.75" style="9" customWidth="1"/>
    <col min="13832" max="13832" width="9.75" style="9" customWidth="1"/>
    <col min="13833" max="14080" width="10" style="9"/>
    <col min="14081" max="14081" width="22.75" style="9" customWidth="1"/>
    <col min="14082" max="14087" width="13.75" style="9" customWidth="1"/>
    <col min="14088" max="14088" width="9.75" style="9" customWidth="1"/>
    <col min="14089" max="14336" width="10" style="9"/>
    <col min="14337" max="14337" width="22.75" style="9" customWidth="1"/>
    <col min="14338" max="14343" width="13.75" style="9" customWidth="1"/>
    <col min="14344" max="14344" width="9.75" style="9" customWidth="1"/>
    <col min="14345" max="14592" width="10" style="9"/>
    <col min="14593" max="14593" width="22.75" style="9" customWidth="1"/>
    <col min="14594" max="14599" width="13.75" style="9" customWidth="1"/>
    <col min="14600" max="14600" width="9.75" style="9" customWidth="1"/>
    <col min="14601" max="14848" width="10" style="9"/>
    <col min="14849" max="14849" width="22.75" style="9" customWidth="1"/>
    <col min="14850" max="14855" width="13.75" style="9" customWidth="1"/>
    <col min="14856" max="14856" width="9.75" style="9" customWidth="1"/>
    <col min="14857" max="15104" width="10" style="9"/>
    <col min="15105" max="15105" width="22.75" style="9" customWidth="1"/>
    <col min="15106" max="15111" width="13.75" style="9" customWidth="1"/>
    <col min="15112" max="15112" width="9.75" style="9" customWidth="1"/>
    <col min="15113" max="15360" width="10" style="9"/>
    <col min="15361" max="15361" width="22.75" style="9" customWidth="1"/>
    <col min="15362" max="15367" width="13.75" style="9" customWidth="1"/>
    <col min="15368" max="15368" width="9.75" style="9" customWidth="1"/>
    <col min="15369" max="15616" width="10" style="9"/>
    <col min="15617" max="15617" width="22.75" style="9" customWidth="1"/>
    <col min="15618" max="15623" width="13.75" style="9" customWidth="1"/>
    <col min="15624" max="15624" width="9.75" style="9" customWidth="1"/>
    <col min="15625" max="15872" width="10" style="9"/>
    <col min="15873" max="15873" width="22.75" style="9" customWidth="1"/>
    <col min="15874" max="15879" width="13.75" style="9" customWidth="1"/>
    <col min="15880" max="15880" width="9.75" style="9" customWidth="1"/>
    <col min="15881" max="16128" width="10" style="9"/>
    <col min="16129" max="16129" width="22.75" style="9" customWidth="1"/>
    <col min="16130" max="16135" width="13.75" style="9" customWidth="1"/>
    <col min="16136" max="16136" width="9.75" style="9" customWidth="1"/>
    <col min="16137" max="16384" width="10" style="9"/>
  </cols>
  <sheetData>
    <row r="1" s="9" customFormat="1" ht="19.5" customHeight="1" spans="1:7">
      <c r="A1" s="2" t="s">
        <v>888</v>
      </c>
    </row>
    <row r="2" s="9" customFormat="1" ht="22.5" spans="1:7">
      <c r="A2" s="21" t="s">
        <v>889</v>
      </c>
      <c r="B2" s="21"/>
      <c r="C2" s="21"/>
      <c r="D2" s="21"/>
      <c r="E2" s="21"/>
      <c r="F2" s="21"/>
      <c r="G2" s="21"/>
    </row>
    <row r="3" s="9" customFormat="1" ht="23.25" customHeight="1" spans="1:7">
      <c r="A3" s="11"/>
      <c r="B3" s="11"/>
      <c r="G3" s="12" t="s">
        <v>890</v>
      </c>
    </row>
    <row r="4" s="9" customFormat="1" ht="32.25" customHeight="1" spans="1:7">
      <c r="A4" s="13" t="s">
        <v>736</v>
      </c>
      <c r="B4" s="13" t="s">
        <v>891</v>
      </c>
      <c r="C4" s="13"/>
      <c r="D4" s="13"/>
      <c r="E4" s="13" t="s">
        <v>892</v>
      </c>
      <c r="F4" s="13"/>
      <c r="G4" s="13"/>
    </row>
    <row r="5" s="9" customFormat="1" ht="32.25" customHeight="1" spans="1:7">
      <c r="A5" s="13"/>
      <c r="B5" s="13" t="s">
        <v>737</v>
      </c>
      <c r="C5" s="13" t="s">
        <v>893</v>
      </c>
      <c r="D5" s="13" t="s">
        <v>894</v>
      </c>
      <c r="E5" s="13" t="s">
        <v>737</v>
      </c>
      <c r="F5" s="13" t="s">
        <v>893</v>
      </c>
      <c r="G5" s="13" t="s">
        <v>894</v>
      </c>
    </row>
    <row r="6" s="9" customFormat="1" ht="35.25" customHeight="1" spans="1:7">
      <c r="A6" s="22" t="s">
        <v>895</v>
      </c>
      <c r="B6" s="23">
        <f>C6+D6</f>
        <v>49.89</v>
      </c>
      <c r="C6" s="23">
        <v>13.19</v>
      </c>
      <c r="D6" s="23">
        <v>36.7</v>
      </c>
      <c r="E6" s="23">
        <f>F6+G6</f>
        <v>49.3</v>
      </c>
      <c r="F6" s="23">
        <v>12.63</v>
      </c>
      <c r="G6" s="23">
        <v>36.67</v>
      </c>
    </row>
    <row r="7" s="9" customFormat="1" spans="1:7">
      <c r="A7" s="24"/>
      <c r="B7" s="24"/>
      <c r="C7" s="24"/>
      <c r="D7" s="24"/>
      <c r="E7" s="24"/>
      <c r="F7" s="24"/>
      <c r="G7" s="24"/>
    </row>
  </sheetData>
  <mergeCells count="5">
    <mergeCell ref="A2:G2"/>
    <mergeCell ref="B4:D4"/>
    <mergeCell ref="E4:G4"/>
    <mergeCell ref="A7:G7"/>
    <mergeCell ref="A4:A5"/>
  </mergeCells>
  <pageMargins left="0.707638888888889" right="0.707638888888889" top="0.747916666666667" bottom="0.747916666666667" header="0.313888888888889" footer="0.313888888888889"/>
  <pageSetup paperSize="9" fitToHeight="0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I8" sqref="I8"/>
    </sheetView>
  </sheetViews>
  <sheetFormatPr defaultColWidth="10" defaultRowHeight="14.25"/>
  <cols>
    <col min="1" max="1" width="46.125" style="9" customWidth="1"/>
    <col min="2" max="3" width="17.625" style="9" customWidth="1"/>
    <col min="4" max="4" width="12.8" style="9"/>
    <col min="5" max="5" width="10.5" style="9"/>
    <col min="6" max="6" width="10" style="9"/>
    <col min="7" max="7" width="10.5" style="9"/>
    <col min="8" max="256" width="10" style="9"/>
    <col min="257" max="257" width="51.125" style="9" customWidth="1"/>
    <col min="258" max="258" width="19.5" style="9" customWidth="1"/>
    <col min="259" max="259" width="16" style="9" customWidth="1"/>
    <col min="260" max="512" width="10" style="9"/>
    <col min="513" max="513" width="51.125" style="9" customWidth="1"/>
    <col min="514" max="514" width="19.5" style="9" customWidth="1"/>
    <col min="515" max="515" width="16" style="9" customWidth="1"/>
    <col min="516" max="768" width="10" style="9"/>
    <col min="769" max="769" width="51.125" style="9" customWidth="1"/>
    <col min="770" max="770" width="19.5" style="9" customWidth="1"/>
    <col min="771" max="771" width="16" style="9" customWidth="1"/>
    <col min="772" max="1024" width="10" style="9"/>
    <col min="1025" max="1025" width="51.125" style="9" customWidth="1"/>
    <col min="1026" max="1026" width="19.5" style="9" customWidth="1"/>
    <col min="1027" max="1027" width="16" style="9" customWidth="1"/>
    <col min="1028" max="1280" width="10" style="9"/>
    <col min="1281" max="1281" width="51.125" style="9" customWidth="1"/>
    <col min="1282" max="1282" width="19.5" style="9" customWidth="1"/>
    <col min="1283" max="1283" width="16" style="9" customWidth="1"/>
    <col min="1284" max="1536" width="10" style="9"/>
    <col min="1537" max="1537" width="51.125" style="9" customWidth="1"/>
    <col min="1538" max="1538" width="19.5" style="9" customWidth="1"/>
    <col min="1539" max="1539" width="16" style="9" customWidth="1"/>
    <col min="1540" max="1792" width="10" style="9"/>
    <col min="1793" max="1793" width="51.125" style="9" customWidth="1"/>
    <col min="1794" max="1794" width="19.5" style="9" customWidth="1"/>
    <col min="1795" max="1795" width="16" style="9" customWidth="1"/>
    <col min="1796" max="2048" width="10" style="9"/>
    <col min="2049" max="2049" width="51.125" style="9" customWidth="1"/>
    <col min="2050" max="2050" width="19.5" style="9" customWidth="1"/>
    <col min="2051" max="2051" width="16" style="9" customWidth="1"/>
    <col min="2052" max="2304" width="10" style="9"/>
    <col min="2305" max="2305" width="51.125" style="9" customWidth="1"/>
    <col min="2306" max="2306" width="19.5" style="9" customWidth="1"/>
    <col min="2307" max="2307" width="16" style="9" customWidth="1"/>
    <col min="2308" max="2560" width="10" style="9"/>
    <col min="2561" max="2561" width="51.125" style="9" customWidth="1"/>
    <col min="2562" max="2562" width="19.5" style="9" customWidth="1"/>
    <col min="2563" max="2563" width="16" style="9" customWidth="1"/>
    <col min="2564" max="2816" width="10" style="9"/>
    <col min="2817" max="2817" width="51.125" style="9" customWidth="1"/>
    <col min="2818" max="2818" width="19.5" style="9" customWidth="1"/>
    <col min="2819" max="2819" width="16" style="9" customWidth="1"/>
    <col min="2820" max="3072" width="10" style="9"/>
    <col min="3073" max="3073" width="51.125" style="9" customWidth="1"/>
    <col min="3074" max="3074" width="19.5" style="9" customWidth="1"/>
    <col min="3075" max="3075" width="16" style="9" customWidth="1"/>
    <col min="3076" max="3328" width="10" style="9"/>
    <col min="3329" max="3329" width="51.125" style="9" customWidth="1"/>
    <col min="3330" max="3330" width="19.5" style="9" customWidth="1"/>
    <col min="3331" max="3331" width="16" style="9" customWidth="1"/>
    <col min="3332" max="3584" width="10" style="9"/>
    <col min="3585" max="3585" width="51.125" style="9" customWidth="1"/>
    <col min="3586" max="3586" width="19.5" style="9" customWidth="1"/>
    <col min="3587" max="3587" width="16" style="9" customWidth="1"/>
    <col min="3588" max="3840" width="10" style="9"/>
    <col min="3841" max="3841" width="51.125" style="9" customWidth="1"/>
    <col min="3842" max="3842" width="19.5" style="9" customWidth="1"/>
    <col min="3843" max="3843" width="16" style="9" customWidth="1"/>
    <col min="3844" max="4096" width="10" style="9"/>
    <col min="4097" max="4097" width="51.125" style="9" customWidth="1"/>
    <col min="4098" max="4098" width="19.5" style="9" customWidth="1"/>
    <col min="4099" max="4099" width="16" style="9" customWidth="1"/>
    <col min="4100" max="4352" width="10" style="9"/>
    <col min="4353" max="4353" width="51.125" style="9" customWidth="1"/>
    <col min="4354" max="4354" width="19.5" style="9" customWidth="1"/>
    <col min="4355" max="4355" width="16" style="9" customWidth="1"/>
    <col min="4356" max="4608" width="10" style="9"/>
    <col min="4609" max="4609" width="51.125" style="9" customWidth="1"/>
    <col min="4610" max="4610" width="19.5" style="9" customWidth="1"/>
    <col min="4611" max="4611" width="16" style="9" customWidth="1"/>
    <col min="4612" max="4864" width="10" style="9"/>
    <col min="4865" max="4865" width="51.125" style="9" customWidth="1"/>
    <col min="4866" max="4866" width="19.5" style="9" customWidth="1"/>
    <col min="4867" max="4867" width="16" style="9" customWidth="1"/>
    <col min="4868" max="5120" width="10" style="9"/>
    <col min="5121" max="5121" width="51.125" style="9" customWidth="1"/>
    <col min="5122" max="5122" width="19.5" style="9" customWidth="1"/>
    <col min="5123" max="5123" width="16" style="9" customWidth="1"/>
    <col min="5124" max="5376" width="10" style="9"/>
    <col min="5377" max="5377" width="51.125" style="9" customWidth="1"/>
    <col min="5378" max="5378" width="19.5" style="9" customWidth="1"/>
    <col min="5379" max="5379" width="16" style="9" customWidth="1"/>
    <col min="5380" max="5632" width="10" style="9"/>
    <col min="5633" max="5633" width="51.125" style="9" customWidth="1"/>
    <col min="5634" max="5634" width="19.5" style="9" customWidth="1"/>
    <col min="5635" max="5635" width="16" style="9" customWidth="1"/>
    <col min="5636" max="5888" width="10" style="9"/>
    <col min="5889" max="5889" width="51.125" style="9" customWidth="1"/>
    <col min="5890" max="5890" width="19.5" style="9" customWidth="1"/>
    <col min="5891" max="5891" width="16" style="9" customWidth="1"/>
    <col min="5892" max="6144" width="10" style="9"/>
    <col min="6145" max="6145" width="51.125" style="9" customWidth="1"/>
    <col min="6146" max="6146" width="19.5" style="9" customWidth="1"/>
    <col min="6147" max="6147" width="16" style="9" customWidth="1"/>
    <col min="6148" max="6400" width="10" style="9"/>
    <col min="6401" max="6401" width="51.125" style="9" customWidth="1"/>
    <col min="6402" max="6402" width="19.5" style="9" customWidth="1"/>
    <col min="6403" max="6403" width="16" style="9" customWidth="1"/>
    <col min="6404" max="6656" width="10" style="9"/>
    <col min="6657" max="6657" width="51.125" style="9" customWidth="1"/>
    <col min="6658" max="6658" width="19.5" style="9" customWidth="1"/>
    <col min="6659" max="6659" width="16" style="9" customWidth="1"/>
    <col min="6660" max="6912" width="10" style="9"/>
    <col min="6913" max="6913" width="51.125" style="9" customWidth="1"/>
    <col min="6914" max="6914" width="19.5" style="9" customWidth="1"/>
    <col min="6915" max="6915" width="16" style="9" customWidth="1"/>
    <col min="6916" max="7168" width="10" style="9"/>
    <col min="7169" max="7169" width="51.125" style="9" customWidth="1"/>
    <col min="7170" max="7170" width="19.5" style="9" customWidth="1"/>
    <col min="7171" max="7171" width="16" style="9" customWidth="1"/>
    <col min="7172" max="7424" width="10" style="9"/>
    <col min="7425" max="7425" width="51.125" style="9" customWidth="1"/>
    <col min="7426" max="7426" width="19.5" style="9" customWidth="1"/>
    <col min="7427" max="7427" width="16" style="9" customWidth="1"/>
    <col min="7428" max="7680" width="10" style="9"/>
    <col min="7681" max="7681" width="51.125" style="9" customWidth="1"/>
    <col min="7682" max="7682" width="19.5" style="9" customWidth="1"/>
    <col min="7683" max="7683" width="16" style="9" customWidth="1"/>
    <col min="7684" max="7936" width="10" style="9"/>
    <col min="7937" max="7937" width="51.125" style="9" customWidth="1"/>
    <col min="7938" max="7938" width="19.5" style="9" customWidth="1"/>
    <col min="7939" max="7939" width="16" style="9" customWidth="1"/>
    <col min="7940" max="8192" width="10" style="9"/>
    <col min="8193" max="8193" width="51.125" style="9" customWidth="1"/>
    <col min="8194" max="8194" width="19.5" style="9" customWidth="1"/>
    <col min="8195" max="8195" width="16" style="9" customWidth="1"/>
    <col min="8196" max="8448" width="10" style="9"/>
    <col min="8449" max="8449" width="51.125" style="9" customWidth="1"/>
    <col min="8450" max="8450" width="19.5" style="9" customWidth="1"/>
    <col min="8451" max="8451" width="16" style="9" customWidth="1"/>
    <col min="8452" max="8704" width="10" style="9"/>
    <col min="8705" max="8705" width="51.125" style="9" customWidth="1"/>
    <col min="8706" max="8706" width="19.5" style="9" customWidth="1"/>
    <col min="8707" max="8707" width="16" style="9" customWidth="1"/>
    <col min="8708" max="8960" width="10" style="9"/>
    <col min="8961" max="8961" width="51.125" style="9" customWidth="1"/>
    <col min="8962" max="8962" width="19.5" style="9" customWidth="1"/>
    <col min="8963" max="8963" width="16" style="9" customWidth="1"/>
    <col min="8964" max="9216" width="10" style="9"/>
    <col min="9217" max="9217" width="51.125" style="9" customWidth="1"/>
    <col min="9218" max="9218" width="19.5" style="9" customWidth="1"/>
    <col min="9219" max="9219" width="16" style="9" customWidth="1"/>
    <col min="9220" max="9472" width="10" style="9"/>
    <col min="9473" max="9473" width="51.125" style="9" customWidth="1"/>
    <col min="9474" max="9474" width="19.5" style="9" customWidth="1"/>
    <col min="9475" max="9475" width="16" style="9" customWidth="1"/>
    <col min="9476" max="9728" width="10" style="9"/>
    <col min="9729" max="9729" width="51.125" style="9" customWidth="1"/>
    <col min="9730" max="9730" width="19.5" style="9" customWidth="1"/>
    <col min="9731" max="9731" width="16" style="9" customWidth="1"/>
    <col min="9732" max="9984" width="10" style="9"/>
    <col min="9985" max="9985" width="51.125" style="9" customWidth="1"/>
    <col min="9986" max="9986" width="19.5" style="9" customWidth="1"/>
    <col min="9987" max="9987" width="16" style="9" customWidth="1"/>
    <col min="9988" max="10240" width="10" style="9"/>
    <col min="10241" max="10241" width="51.125" style="9" customWidth="1"/>
    <col min="10242" max="10242" width="19.5" style="9" customWidth="1"/>
    <col min="10243" max="10243" width="16" style="9" customWidth="1"/>
    <col min="10244" max="10496" width="10" style="9"/>
    <col min="10497" max="10497" width="51.125" style="9" customWidth="1"/>
    <col min="10498" max="10498" width="19.5" style="9" customWidth="1"/>
    <col min="10499" max="10499" width="16" style="9" customWidth="1"/>
    <col min="10500" max="10752" width="10" style="9"/>
    <col min="10753" max="10753" width="51.125" style="9" customWidth="1"/>
    <col min="10754" max="10754" width="19.5" style="9" customWidth="1"/>
    <col min="10755" max="10755" width="16" style="9" customWidth="1"/>
    <col min="10756" max="11008" width="10" style="9"/>
    <col min="11009" max="11009" width="51.125" style="9" customWidth="1"/>
    <col min="11010" max="11010" width="19.5" style="9" customWidth="1"/>
    <col min="11011" max="11011" width="16" style="9" customWidth="1"/>
    <col min="11012" max="11264" width="10" style="9"/>
    <col min="11265" max="11265" width="51.125" style="9" customWidth="1"/>
    <col min="11266" max="11266" width="19.5" style="9" customWidth="1"/>
    <col min="11267" max="11267" width="16" style="9" customWidth="1"/>
    <col min="11268" max="11520" width="10" style="9"/>
    <col min="11521" max="11521" width="51.125" style="9" customWidth="1"/>
    <col min="11522" max="11522" width="19.5" style="9" customWidth="1"/>
    <col min="11523" max="11523" width="16" style="9" customWidth="1"/>
    <col min="11524" max="11776" width="10" style="9"/>
    <col min="11777" max="11777" width="51.125" style="9" customWidth="1"/>
    <col min="11778" max="11778" width="19.5" style="9" customWidth="1"/>
    <col min="11779" max="11779" width="16" style="9" customWidth="1"/>
    <col min="11780" max="12032" width="10" style="9"/>
    <col min="12033" max="12033" width="51.125" style="9" customWidth="1"/>
    <col min="12034" max="12034" width="19.5" style="9" customWidth="1"/>
    <col min="12035" max="12035" width="16" style="9" customWidth="1"/>
    <col min="12036" max="12288" width="10" style="9"/>
    <col min="12289" max="12289" width="51.125" style="9" customWidth="1"/>
    <col min="12290" max="12290" width="19.5" style="9" customWidth="1"/>
    <col min="12291" max="12291" width="16" style="9" customWidth="1"/>
    <col min="12292" max="12544" width="10" style="9"/>
    <col min="12545" max="12545" width="51.125" style="9" customWidth="1"/>
    <col min="12546" max="12546" width="19.5" style="9" customWidth="1"/>
    <col min="12547" max="12547" width="16" style="9" customWidth="1"/>
    <col min="12548" max="12800" width="10" style="9"/>
    <col min="12801" max="12801" width="51.125" style="9" customWidth="1"/>
    <col min="12802" max="12802" width="19.5" style="9" customWidth="1"/>
    <col min="12803" max="12803" width="16" style="9" customWidth="1"/>
    <col min="12804" max="13056" width="10" style="9"/>
    <col min="13057" max="13057" width="51.125" style="9" customWidth="1"/>
    <col min="13058" max="13058" width="19.5" style="9" customWidth="1"/>
    <col min="13059" max="13059" width="16" style="9" customWidth="1"/>
    <col min="13060" max="13312" width="10" style="9"/>
    <col min="13313" max="13313" width="51.125" style="9" customWidth="1"/>
    <col min="13314" max="13314" width="19.5" style="9" customWidth="1"/>
    <col min="13315" max="13315" width="16" style="9" customWidth="1"/>
    <col min="13316" max="13568" width="10" style="9"/>
    <col min="13569" max="13569" width="51.125" style="9" customWidth="1"/>
    <col min="13570" max="13570" width="19.5" style="9" customWidth="1"/>
    <col min="13571" max="13571" width="16" style="9" customWidth="1"/>
    <col min="13572" max="13824" width="10" style="9"/>
    <col min="13825" max="13825" width="51.125" style="9" customWidth="1"/>
    <col min="13826" max="13826" width="19.5" style="9" customWidth="1"/>
    <col min="13827" max="13827" width="16" style="9" customWidth="1"/>
    <col min="13828" max="14080" width="10" style="9"/>
    <col min="14081" max="14081" width="51.125" style="9" customWidth="1"/>
    <col min="14082" max="14082" width="19.5" style="9" customWidth="1"/>
    <col min="14083" max="14083" width="16" style="9" customWidth="1"/>
    <col min="14084" max="14336" width="10" style="9"/>
    <col min="14337" max="14337" width="51.125" style="9" customWidth="1"/>
    <col min="14338" max="14338" width="19.5" style="9" customWidth="1"/>
    <col min="14339" max="14339" width="16" style="9" customWidth="1"/>
    <col min="14340" max="14592" width="10" style="9"/>
    <col min="14593" max="14593" width="51.125" style="9" customWidth="1"/>
    <col min="14594" max="14594" width="19.5" style="9" customWidth="1"/>
    <col min="14595" max="14595" width="16" style="9" customWidth="1"/>
    <col min="14596" max="14848" width="10" style="9"/>
    <col min="14849" max="14849" width="51.125" style="9" customWidth="1"/>
    <col min="14850" max="14850" width="19.5" style="9" customWidth="1"/>
    <col min="14851" max="14851" width="16" style="9" customWidth="1"/>
    <col min="14852" max="15104" width="10" style="9"/>
    <col min="15105" max="15105" width="51.125" style="9" customWidth="1"/>
    <col min="15106" max="15106" width="19.5" style="9" customWidth="1"/>
    <col min="15107" max="15107" width="16" style="9" customWidth="1"/>
    <col min="15108" max="15360" width="10" style="9"/>
    <col min="15361" max="15361" width="51.125" style="9" customWidth="1"/>
    <col min="15362" max="15362" width="19.5" style="9" customWidth="1"/>
    <col min="15363" max="15363" width="16" style="9" customWidth="1"/>
    <col min="15364" max="15616" width="10" style="9"/>
    <col min="15617" max="15617" width="51.125" style="9" customWidth="1"/>
    <col min="15618" max="15618" width="19.5" style="9" customWidth="1"/>
    <col min="15619" max="15619" width="16" style="9" customWidth="1"/>
    <col min="15620" max="15872" width="10" style="9"/>
    <col min="15873" max="15873" width="51.125" style="9" customWidth="1"/>
    <col min="15874" max="15874" width="19.5" style="9" customWidth="1"/>
    <col min="15875" max="15875" width="16" style="9" customWidth="1"/>
    <col min="15876" max="16128" width="10" style="9"/>
    <col min="16129" max="16129" width="51.125" style="9" customWidth="1"/>
    <col min="16130" max="16130" width="19.5" style="9" customWidth="1"/>
    <col min="16131" max="16131" width="16" style="9" customWidth="1"/>
    <col min="16132" max="16384" width="10" style="9"/>
  </cols>
  <sheetData>
    <row r="1" s="9" customFormat="1" ht="17.25" customHeight="1" spans="1:11">
      <c r="A1" s="2" t="s">
        <v>896</v>
      </c>
    </row>
    <row r="2" s="9" customFormat="1" ht="28.7" customHeight="1" spans="1:11">
      <c r="A2" s="10" t="s">
        <v>897</v>
      </c>
      <c r="B2" s="10"/>
      <c r="C2" s="10"/>
    </row>
    <row r="3" s="9" customFormat="1" ht="22.5" customHeight="1" spans="1:11">
      <c r="A3" s="11"/>
      <c r="B3" s="12"/>
      <c r="C3" s="12" t="s">
        <v>890</v>
      </c>
    </row>
    <row r="4" s="9" customFormat="1" ht="33.75" customHeight="1" spans="1:11">
      <c r="A4" s="13" t="s">
        <v>150</v>
      </c>
      <c r="B4" s="13" t="s">
        <v>898</v>
      </c>
      <c r="C4" s="13" t="s">
        <v>899</v>
      </c>
    </row>
    <row r="5" s="1" customFormat="1" ht="33.75" customHeight="1" spans="1:11">
      <c r="A5" s="14" t="s">
        <v>900</v>
      </c>
      <c r="B5" s="15">
        <v>11.73</v>
      </c>
      <c r="C5" s="15">
        <v>11.73</v>
      </c>
      <c r="E5" s="16"/>
    </row>
    <row r="6" s="1" customFormat="1" ht="33.75" customHeight="1" spans="1:11">
      <c r="A6" s="14" t="s">
        <v>901</v>
      </c>
      <c r="B6" s="15">
        <v>1.42</v>
      </c>
      <c r="C6" s="15">
        <v>1.42</v>
      </c>
      <c r="E6" s="16"/>
      <c r="G6" s="17"/>
      <c r="H6" s="17"/>
      <c r="I6" s="17"/>
      <c r="J6" s="16"/>
      <c r="K6" s="16"/>
    </row>
    <row r="7" s="1" customFormat="1" ht="33.75" customHeight="1" spans="1:11">
      <c r="A7" s="14" t="s">
        <v>902</v>
      </c>
      <c r="B7" s="15">
        <v>0.52</v>
      </c>
      <c r="C7" s="15">
        <v>0.52</v>
      </c>
      <c r="E7" s="16"/>
    </row>
    <row r="8" s="1" customFormat="1" ht="33.75" customHeight="1" spans="1:11">
      <c r="A8" s="14" t="s">
        <v>903</v>
      </c>
      <c r="B8" s="15">
        <f>B5+B6-B7</f>
        <v>12.63</v>
      </c>
      <c r="C8" s="15">
        <f>C5+C6-C7</f>
        <v>12.63</v>
      </c>
      <c r="D8" s="18"/>
    </row>
    <row r="9" s="1" customFormat="1" ht="33.75" customHeight="1" spans="1:11">
      <c r="A9" s="14" t="s">
        <v>904</v>
      </c>
      <c r="B9" s="15">
        <v>13.19</v>
      </c>
      <c r="C9" s="15">
        <v>13.19</v>
      </c>
    </row>
    <row r="10" s="1" customFormat="1" ht="33.75" customHeight="1" spans="1:11">
      <c r="A10" s="14" t="s">
        <v>905</v>
      </c>
      <c r="B10" s="15">
        <v>0</v>
      </c>
      <c r="C10" s="15">
        <v>0</v>
      </c>
      <c r="H10" s="18"/>
      <c r="J10" s="18"/>
    </row>
    <row r="15" s="9" customFormat="1" spans="1:11">
      <c r="J15" s="19"/>
    </row>
  </sheetData>
  <mergeCells count="1">
    <mergeCell ref="A2:C2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A1" sqref="$A1:$XFD1048576"/>
    </sheetView>
  </sheetViews>
  <sheetFormatPr defaultColWidth="10" defaultRowHeight="14.25" outlineLevelCol="2"/>
  <cols>
    <col min="1" max="1" width="46.125" style="9" customWidth="1"/>
    <col min="2" max="3" width="17.625" style="9" customWidth="1"/>
    <col min="4" max="256" width="10" style="9"/>
    <col min="257" max="257" width="51.125" style="9" customWidth="1"/>
    <col min="258" max="258" width="21.75" style="9" customWidth="1"/>
    <col min="259" max="259" width="9.75" style="9" customWidth="1"/>
    <col min="260" max="512" width="10" style="9"/>
    <col min="513" max="513" width="51.125" style="9" customWidth="1"/>
    <col min="514" max="514" width="21.75" style="9" customWidth="1"/>
    <col min="515" max="515" width="9.75" style="9" customWidth="1"/>
    <col min="516" max="768" width="10" style="9"/>
    <col min="769" max="769" width="51.125" style="9" customWidth="1"/>
    <col min="770" max="770" width="21.75" style="9" customWidth="1"/>
    <col min="771" max="771" width="9.75" style="9" customWidth="1"/>
    <col min="772" max="1024" width="10" style="9"/>
    <col min="1025" max="1025" width="51.125" style="9" customWidth="1"/>
    <col min="1026" max="1026" width="21.75" style="9" customWidth="1"/>
    <col min="1027" max="1027" width="9.75" style="9" customWidth="1"/>
    <col min="1028" max="1280" width="10" style="9"/>
    <col min="1281" max="1281" width="51.125" style="9" customWidth="1"/>
    <col min="1282" max="1282" width="21.75" style="9" customWidth="1"/>
    <col min="1283" max="1283" width="9.75" style="9" customWidth="1"/>
    <col min="1284" max="1536" width="10" style="9"/>
    <col min="1537" max="1537" width="51.125" style="9" customWidth="1"/>
    <col min="1538" max="1538" width="21.75" style="9" customWidth="1"/>
    <col min="1539" max="1539" width="9.75" style="9" customWidth="1"/>
    <col min="1540" max="1792" width="10" style="9"/>
    <col min="1793" max="1793" width="51.125" style="9" customWidth="1"/>
    <col min="1794" max="1794" width="21.75" style="9" customWidth="1"/>
    <col min="1795" max="1795" width="9.75" style="9" customWidth="1"/>
    <col min="1796" max="2048" width="10" style="9"/>
    <col min="2049" max="2049" width="51.125" style="9" customWidth="1"/>
    <col min="2050" max="2050" width="21.75" style="9" customWidth="1"/>
    <col min="2051" max="2051" width="9.75" style="9" customWidth="1"/>
    <col min="2052" max="2304" width="10" style="9"/>
    <col min="2305" max="2305" width="51.125" style="9" customWidth="1"/>
    <col min="2306" max="2306" width="21.75" style="9" customWidth="1"/>
    <col min="2307" max="2307" width="9.75" style="9" customWidth="1"/>
    <col min="2308" max="2560" width="10" style="9"/>
    <col min="2561" max="2561" width="51.125" style="9" customWidth="1"/>
    <col min="2562" max="2562" width="21.75" style="9" customWidth="1"/>
    <col min="2563" max="2563" width="9.75" style="9" customWidth="1"/>
    <col min="2564" max="2816" width="10" style="9"/>
    <col min="2817" max="2817" width="51.125" style="9" customWidth="1"/>
    <col min="2818" max="2818" width="21.75" style="9" customWidth="1"/>
    <col min="2819" max="2819" width="9.75" style="9" customWidth="1"/>
    <col min="2820" max="3072" width="10" style="9"/>
    <col min="3073" max="3073" width="51.125" style="9" customWidth="1"/>
    <col min="3074" max="3074" width="21.75" style="9" customWidth="1"/>
    <col min="3075" max="3075" width="9.75" style="9" customWidth="1"/>
    <col min="3076" max="3328" width="10" style="9"/>
    <col min="3329" max="3329" width="51.125" style="9" customWidth="1"/>
    <col min="3330" max="3330" width="21.75" style="9" customWidth="1"/>
    <col min="3331" max="3331" width="9.75" style="9" customWidth="1"/>
    <col min="3332" max="3584" width="10" style="9"/>
    <col min="3585" max="3585" width="51.125" style="9" customWidth="1"/>
    <col min="3586" max="3586" width="21.75" style="9" customWidth="1"/>
    <col min="3587" max="3587" width="9.75" style="9" customWidth="1"/>
    <col min="3588" max="3840" width="10" style="9"/>
    <col min="3841" max="3841" width="51.125" style="9" customWidth="1"/>
    <col min="3842" max="3842" width="21.75" style="9" customWidth="1"/>
    <col min="3843" max="3843" width="9.75" style="9" customWidth="1"/>
    <col min="3844" max="4096" width="10" style="9"/>
    <col min="4097" max="4097" width="51.125" style="9" customWidth="1"/>
    <col min="4098" max="4098" width="21.75" style="9" customWidth="1"/>
    <col min="4099" max="4099" width="9.75" style="9" customWidth="1"/>
    <col min="4100" max="4352" width="10" style="9"/>
    <col min="4353" max="4353" width="51.125" style="9" customWidth="1"/>
    <col min="4354" max="4354" width="21.75" style="9" customWidth="1"/>
    <col min="4355" max="4355" width="9.75" style="9" customWidth="1"/>
    <col min="4356" max="4608" width="10" style="9"/>
    <col min="4609" max="4609" width="51.125" style="9" customWidth="1"/>
    <col min="4610" max="4610" width="21.75" style="9" customWidth="1"/>
    <col min="4611" max="4611" width="9.75" style="9" customWidth="1"/>
    <col min="4612" max="4864" width="10" style="9"/>
    <col min="4865" max="4865" width="51.125" style="9" customWidth="1"/>
    <col min="4866" max="4866" width="21.75" style="9" customWidth="1"/>
    <col min="4867" max="4867" width="9.75" style="9" customWidth="1"/>
    <col min="4868" max="5120" width="10" style="9"/>
    <col min="5121" max="5121" width="51.125" style="9" customWidth="1"/>
    <col min="5122" max="5122" width="21.75" style="9" customWidth="1"/>
    <col min="5123" max="5123" width="9.75" style="9" customWidth="1"/>
    <col min="5124" max="5376" width="10" style="9"/>
    <col min="5377" max="5377" width="51.125" style="9" customWidth="1"/>
    <col min="5378" max="5378" width="21.75" style="9" customWidth="1"/>
    <col min="5379" max="5379" width="9.75" style="9" customWidth="1"/>
    <col min="5380" max="5632" width="10" style="9"/>
    <col min="5633" max="5633" width="51.125" style="9" customWidth="1"/>
    <col min="5634" max="5634" width="21.75" style="9" customWidth="1"/>
    <col min="5635" max="5635" width="9.75" style="9" customWidth="1"/>
    <col min="5636" max="5888" width="10" style="9"/>
    <col min="5889" max="5889" width="51.125" style="9" customWidth="1"/>
    <col min="5890" max="5890" width="21.75" style="9" customWidth="1"/>
    <col min="5891" max="5891" width="9.75" style="9" customWidth="1"/>
    <col min="5892" max="6144" width="10" style="9"/>
    <col min="6145" max="6145" width="51.125" style="9" customWidth="1"/>
    <col min="6146" max="6146" width="21.75" style="9" customWidth="1"/>
    <col min="6147" max="6147" width="9.75" style="9" customWidth="1"/>
    <col min="6148" max="6400" width="10" style="9"/>
    <col min="6401" max="6401" width="51.125" style="9" customWidth="1"/>
    <col min="6402" max="6402" width="21.75" style="9" customWidth="1"/>
    <col min="6403" max="6403" width="9.75" style="9" customWidth="1"/>
    <col min="6404" max="6656" width="10" style="9"/>
    <col min="6657" max="6657" width="51.125" style="9" customWidth="1"/>
    <col min="6658" max="6658" width="21.75" style="9" customWidth="1"/>
    <col min="6659" max="6659" width="9.75" style="9" customWidth="1"/>
    <col min="6660" max="6912" width="10" style="9"/>
    <col min="6913" max="6913" width="51.125" style="9" customWidth="1"/>
    <col min="6914" max="6914" width="21.75" style="9" customWidth="1"/>
    <col min="6915" max="6915" width="9.75" style="9" customWidth="1"/>
    <col min="6916" max="7168" width="10" style="9"/>
    <col min="7169" max="7169" width="51.125" style="9" customWidth="1"/>
    <col min="7170" max="7170" width="21.75" style="9" customWidth="1"/>
    <col min="7171" max="7171" width="9.75" style="9" customWidth="1"/>
    <col min="7172" max="7424" width="10" style="9"/>
    <col min="7425" max="7425" width="51.125" style="9" customWidth="1"/>
    <col min="7426" max="7426" width="21.75" style="9" customWidth="1"/>
    <col min="7427" max="7427" width="9.75" style="9" customWidth="1"/>
    <col min="7428" max="7680" width="10" style="9"/>
    <col min="7681" max="7681" width="51.125" style="9" customWidth="1"/>
    <col min="7682" max="7682" width="21.75" style="9" customWidth="1"/>
    <col min="7683" max="7683" width="9.75" style="9" customWidth="1"/>
    <col min="7684" max="7936" width="10" style="9"/>
    <col min="7937" max="7937" width="51.125" style="9" customWidth="1"/>
    <col min="7938" max="7938" width="21.75" style="9" customWidth="1"/>
    <col min="7939" max="7939" width="9.75" style="9" customWidth="1"/>
    <col min="7940" max="8192" width="10" style="9"/>
    <col min="8193" max="8193" width="51.125" style="9" customWidth="1"/>
    <col min="8194" max="8194" width="21.75" style="9" customWidth="1"/>
    <col min="8195" max="8195" width="9.75" style="9" customWidth="1"/>
    <col min="8196" max="8448" width="10" style="9"/>
    <col min="8449" max="8449" width="51.125" style="9" customWidth="1"/>
    <col min="8450" max="8450" width="21.75" style="9" customWidth="1"/>
    <col min="8451" max="8451" width="9.75" style="9" customWidth="1"/>
    <col min="8452" max="8704" width="10" style="9"/>
    <col min="8705" max="8705" width="51.125" style="9" customWidth="1"/>
    <col min="8706" max="8706" width="21.75" style="9" customWidth="1"/>
    <col min="8707" max="8707" width="9.75" style="9" customWidth="1"/>
    <col min="8708" max="8960" width="10" style="9"/>
    <col min="8961" max="8961" width="51.125" style="9" customWidth="1"/>
    <col min="8962" max="8962" width="21.75" style="9" customWidth="1"/>
    <col min="8963" max="8963" width="9.75" style="9" customWidth="1"/>
    <col min="8964" max="9216" width="10" style="9"/>
    <col min="9217" max="9217" width="51.125" style="9" customWidth="1"/>
    <col min="9218" max="9218" width="21.75" style="9" customWidth="1"/>
    <col min="9219" max="9219" width="9.75" style="9" customWidth="1"/>
    <col min="9220" max="9472" width="10" style="9"/>
    <col min="9473" max="9473" width="51.125" style="9" customWidth="1"/>
    <col min="9474" max="9474" width="21.75" style="9" customWidth="1"/>
    <col min="9475" max="9475" width="9.75" style="9" customWidth="1"/>
    <col min="9476" max="9728" width="10" style="9"/>
    <col min="9729" max="9729" width="51.125" style="9" customWidth="1"/>
    <col min="9730" max="9730" width="21.75" style="9" customWidth="1"/>
    <col min="9731" max="9731" width="9.75" style="9" customWidth="1"/>
    <col min="9732" max="9984" width="10" style="9"/>
    <col min="9985" max="9985" width="51.125" style="9" customWidth="1"/>
    <col min="9986" max="9986" width="21.75" style="9" customWidth="1"/>
    <col min="9987" max="9987" width="9.75" style="9" customWidth="1"/>
    <col min="9988" max="10240" width="10" style="9"/>
    <col min="10241" max="10241" width="51.125" style="9" customWidth="1"/>
    <col min="10242" max="10242" width="21.75" style="9" customWidth="1"/>
    <col min="10243" max="10243" width="9.75" style="9" customWidth="1"/>
    <col min="10244" max="10496" width="10" style="9"/>
    <col min="10497" max="10497" width="51.125" style="9" customWidth="1"/>
    <col min="10498" max="10498" width="21.75" style="9" customWidth="1"/>
    <col min="10499" max="10499" width="9.75" style="9" customWidth="1"/>
    <col min="10500" max="10752" width="10" style="9"/>
    <col min="10753" max="10753" width="51.125" style="9" customWidth="1"/>
    <col min="10754" max="10754" width="21.75" style="9" customWidth="1"/>
    <col min="10755" max="10755" width="9.75" style="9" customWidth="1"/>
    <col min="10756" max="11008" width="10" style="9"/>
    <col min="11009" max="11009" width="51.125" style="9" customWidth="1"/>
    <col min="11010" max="11010" width="21.75" style="9" customWidth="1"/>
    <col min="11011" max="11011" width="9.75" style="9" customWidth="1"/>
    <col min="11012" max="11264" width="10" style="9"/>
    <col min="11265" max="11265" width="51.125" style="9" customWidth="1"/>
    <col min="11266" max="11266" width="21.75" style="9" customWidth="1"/>
    <col min="11267" max="11267" width="9.75" style="9" customWidth="1"/>
    <col min="11268" max="11520" width="10" style="9"/>
    <col min="11521" max="11521" width="51.125" style="9" customWidth="1"/>
    <col min="11522" max="11522" width="21.75" style="9" customWidth="1"/>
    <col min="11523" max="11523" width="9.75" style="9" customWidth="1"/>
    <col min="11524" max="11776" width="10" style="9"/>
    <col min="11777" max="11777" width="51.125" style="9" customWidth="1"/>
    <col min="11778" max="11778" width="21.75" style="9" customWidth="1"/>
    <col min="11779" max="11779" width="9.75" style="9" customWidth="1"/>
    <col min="11780" max="12032" width="10" style="9"/>
    <col min="12033" max="12033" width="51.125" style="9" customWidth="1"/>
    <col min="12034" max="12034" width="21.75" style="9" customWidth="1"/>
    <col min="12035" max="12035" width="9.75" style="9" customWidth="1"/>
    <col min="12036" max="12288" width="10" style="9"/>
    <col min="12289" max="12289" width="51.125" style="9" customWidth="1"/>
    <col min="12290" max="12290" width="21.75" style="9" customWidth="1"/>
    <col min="12291" max="12291" width="9.75" style="9" customWidth="1"/>
    <col min="12292" max="12544" width="10" style="9"/>
    <col min="12545" max="12545" width="51.125" style="9" customWidth="1"/>
    <col min="12546" max="12546" width="21.75" style="9" customWidth="1"/>
    <col min="12547" max="12547" width="9.75" style="9" customWidth="1"/>
    <col min="12548" max="12800" width="10" style="9"/>
    <col min="12801" max="12801" width="51.125" style="9" customWidth="1"/>
    <col min="12802" max="12802" width="21.75" style="9" customWidth="1"/>
    <col min="12803" max="12803" width="9.75" style="9" customWidth="1"/>
    <col min="12804" max="13056" width="10" style="9"/>
    <col min="13057" max="13057" width="51.125" style="9" customWidth="1"/>
    <col min="13058" max="13058" width="21.75" style="9" customWidth="1"/>
    <col min="13059" max="13059" width="9.75" style="9" customWidth="1"/>
    <col min="13060" max="13312" width="10" style="9"/>
    <col min="13313" max="13313" width="51.125" style="9" customWidth="1"/>
    <col min="13314" max="13314" width="21.75" style="9" customWidth="1"/>
    <col min="13315" max="13315" width="9.75" style="9" customWidth="1"/>
    <col min="13316" max="13568" width="10" style="9"/>
    <col min="13569" max="13569" width="51.125" style="9" customWidth="1"/>
    <col min="13570" max="13570" width="21.75" style="9" customWidth="1"/>
    <col min="13571" max="13571" width="9.75" style="9" customWidth="1"/>
    <col min="13572" max="13824" width="10" style="9"/>
    <col min="13825" max="13825" width="51.125" style="9" customWidth="1"/>
    <col min="13826" max="13826" width="21.75" style="9" customWidth="1"/>
    <col min="13827" max="13827" width="9.75" style="9" customWidth="1"/>
    <col min="13828" max="14080" width="10" style="9"/>
    <col min="14081" max="14081" width="51.125" style="9" customWidth="1"/>
    <col min="14082" max="14082" width="21.75" style="9" customWidth="1"/>
    <col min="14083" max="14083" width="9.75" style="9" customWidth="1"/>
    <col min="14084" max="14336" width="10" style="9"/>
    <col min="14337" max="14337" width="51.125" style="9" customWidth="1"/>
    <col min="14338" max="14338" width="21.75" style="9" customWidth="1"/>
    <col min="14339" max="14339" width="9.75" style="9" customWidth="1"/>
    <col min="14340" max="14592" width="10" style="9"/>
    <col min="14593" max="14593" width="51.125" style="9" customWidth="1"/>
    <col min="14594" max="14594" width="21.75" style="9" customWidth="1"/>
    <col min="14595" max="14595" width="9.75" style="9" customWidth="1"/>
    <col min="14596" max="14848" width="10" style="9"/>
    <col min="14849" max="14849" width="51.125" style="9" customWidth="1"/>
    <col min="14850" max="14850" width="21.75" style="9" customWidth="1"/>
    <col min="14851" max="14851" width="9.75" style="9" customWidth="1"/>
    <col min="14852" max="15104" width="10" style="9"/>
    <col min="15105" max="15105" width="51.125" style="9" customWidth="1"/>
    <col min="15106" max="15106" width="21.75" style="9" customWidth="1"/>
    <col min="15107" max="15107" width="9.75" style="9" customWidth="1"/>
    <col min="15108" max="15360" width="10" style="9"/>
    <col min="15361" max="15361" width="51.125" style="9" customWidth="1"/>
    <col min="15362" max="15362" width="21.75" style="9" customWidth="1"/>
    <col min="15363" max="15363" width="9.75" style="9" customWidth="1"/>
    <col min="15364" max="15616" width="10" style="9"/>
    <col min="15617" max="15617" width="51.125" style="9" customWidth="1"/>
    <col min="15618" max="15618" width="21.75" style="9" customWidth="1"/>
    <col min="15619" max="15619" width="9.75" style="9" customWidth="1"/>
    <col min="15620" max="15872" width="10" style="9"/>
    <col min="15873" max="15873" width="51.125" style="9" customWidth="1"/>
    <col min="15874" max="15874" width="21.75" style="9" customWidth="1"/>
    <col min="15875" max="15875" width="9.75" style="9" customWidth="1"/>
    <col min="15876" max="16128" width="10" style="9"/>
    <col min="16129" max="16129" width="51.125" style="9" customWidth="1"/>
    <col min="16130" max="16130" width="21.75" style="9" customWidth="1"/>
    <col min="16131" max="16131" width="9.75" style="9" customWidth="1"/>
    <col min="16132" max="16384" width="10" style="9"/>
  </cols>
  <sheetData>
    <row r="1" s="9" customFormat="1" ht="20.25" customHeight="1" spans="1:3">
      <c r="A1" s="2" t="s">
        <v>906</v>
      </c>
    </row>
    <row r="2" s="9" customFormat="1" ht="28.7" customHeight="1" spans="1:3">
      <c r="A2" s="10" t="s">
        <v>907</v>
      </c>
      <c r="B2" s="10"/>
      <c r="C2" s="10"/>
    </row>
    <row r="3" s="9" customFormat="1" ht="20.25" customHeight="1" spans="1:3">
      <c r="A3" s="11"/>
      <c r="B3" s="12"/>
      <c r="C3" s="12" t="s">
        <v>890</v>
      </c>
    </row>
    <row r="4" s="9" customFormat="1" ht="33.75" customHeight="1" spans="1:3">
      <c r="A4" s="13" t="s">
        <v>150</v>
      </c>
      <c r="B4" s="13" t="s">
        <v>898</v>
      </c>
      <c r="C4" s="13" t="s">
        <v>899</v>
      </c>
    </row>
    <row r="5" s="1" customFormat="1" ht="33.75" customHeight="1" spans="1:3">
      <c r="A5" s="14" t="s">
        <v>908</v>
      </c>
      <c r="B5" s="15">
        <v>32.09</v>
      </c>
      <c r="C5" s="15">
        <v>32.09</v>
      </c>
    </row>
    <row r="6" s="1" customFormat="1" ht="33.75" customHeight="1" spans="1:3">
      <c r="A6" s="14" t="s">
        <v>909</v>
      </c>
      <c r="B6" s="15">
        <v>4.61</v>
      </c>
      <c r="C6" s="15">
        <v>4.61</v>
      </c>
    </row>
    <row r="7" s="1" customFormat="1" ht="33.75" customHeight="1" spans="1:3">
      <c r="A7" s="14" t="s">
        <v>910</v>
      </c>
      <c r="B7" s="15">
        <v>0.03</v>
      </c>
      <c r="C7" s="15">
        <v>0.03</v>
      </c>
    </row>
    <row r="8" s="1" customFormat="1" ht="33.75" customHeight="1" spans="1:3">
      <c r="A8" s="14" t="s">
        <v>911</v>
      </c>
      <c r="B8" s="15">
        <f>B5+B6-B7</f>
        <v>36.67</v>
      </c>
      <c r="C8" s="15">
        <f>C5+C6-C7</f>
        <v>36.67</v>
      </c>
    </row>
    <row r="9" s="1" customFormat="1" ht="33.75" customHeight="1" spans="1:3">
      <c r="A9" s="14" t="s">
        <v>912</v>
      </c>
      <c r="B9" s="15">
        <v>36.7</v>
      </c>
      <c r="C9" s="15">
        <v>36.7</v>
      </c>
    </row>
    <row r="10" s="1" customFormat="1" ht="33.75" customHeight="1" spans="1:3">
      <c r="A10" s="14" t="s">
        <v>913</v>
      </c>
      <c r="B10" s="15">
        <v>0</v>
      </c>
      <c r="C10" s="15">
        <v>0</v>
      </c>
    </row>
  </sheetData>
  <mergeCells count="1">
    <mergeCell ref="A2:C2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I6" sqref="I6"/>
    </sheetView>
  </sheetViews>
  <sheetFormatPr defaultColWidth="10" defaultRowHeight="14.25" outlineLevelCol="2"/>
  <cols>
    <col min="1" max="1" width="34.875" style="1" customWidth="1"/>
    <col min="2" max="3" width="21.125" style="1" customWidth="1"/>
    <col min="4" max="4" width="9.75" style="1" customWidth="1"/>
    <col min="5" max="256" width="10" style="1"/>
    <col min="257" max="257" width="31.125" style="1" customWidth="1"/>
    <col min="258" max="258" width="20.5" style="1" customWidth="1"/>
    <col min="259" max="259" width="25" style="1" customWidth="1"/>
    <col min="260" max="260" width="9.75" style="1" customWidth="1"/>
    <col min="261" max="512" width="10" style="1"/>
    <col min="513" max="513" width="31.125" style="1" customWidth="1"/>
    <col min="514" max="514" width="20.5" style="1" customWidth="1"/>
    <col min="515" max="515" width="25" style="1" customWidth="1"/>
    <col min="516" max="516" width="9.75" style="1" customWidth="1"/>
    <col min="517" max="768" width="10" style="1"/>
    <col min="769" max="769" width="31.125" style="1" customWidth="1"/>
    <col min="770" max="770" width="20.5" style="1" customWidth="1"/>
    <col min="771" max="771" width="25" style="1" customWidth="1"/>
    <col min="772" max="772" width="9.75" style="1" customWidth="1"/>
    <col min="773" max="1024" width="10" style="1"/>
    <col min="1025" max="1025" width="31.125" style="1" customWidth="1"/>
    <col min="1026" max="1026" width="20.5" style="1" customWidth="1"/>
    <col min="1027" max="1027" width="25" style="1" customWidth="1"/>
    <col min="1028" max="1028" width="9.75" style="1" customWidth="1"/>
    <col min="1029" max="1280" width="10" style="1"/>
    <col min="1281" max="1281" width="31.125" style="1" customWidth="1"/>
    <col min="1282" max="1282" width="20.5" style="1" customWidth="1"/>
    <col min="1283" max="1283" width="25" style="1" customWidth="1"/>
    <col min="1284" max="1284" width="9.75" style="1" customWidth="1"/>
    <col min="1285" max="1536" width="10" style="1"/>
    <col min="1537" max="1537" width="31.125" style="1" customWidth="1"/>
    <col min="1538" max="1538" width="20.5" style="1" customWidth="1"/>
    <col min="1539" max="1539" width="25" style="1" customWidth="1"/>
    <col min="1540" max="1540" width="9.75" style="1" customWidth="1"/>
    <col min="1541" max="1792" width="10" style="1"/>
    <col min="1793" max="1793" width="31.125" style="1" customWidth="1"/>
    <col min="1794" max="1794" width="20.5" style="1" customWidth="1"/>
    <col min="1795" max="1795" width="25" style="1" customWidth="1"/>
    <col min="1796" max="1796" width="9.75" style="1" customWidth="1"/>
    <col min="1797" max="2048" width="10" style="1"/>
    <col min="2049" max="2049" width="31.125" style="1" customWidth="1"/>
    <col min="2050" max="2050" width="20.5" style="1" customWidth="1"/>
    <col min="2051" max="2051" width="25" style="1" customWidth="1"/>
    <col min="2052" max="2052" width="9.75" style="1" customWidth="1"/>
    <col min="2053" max="2304" width="10" style="1"/>
    <col min="2305" max="2305" width="31.125" style="1" customWidth="1"/>
    <col min="2306" max="2306" width="20.5" style="1" customWidth="1"/>
    <col min="2307" max="2307" width="25" style="1" customWidth="1"/>
    <col min="2308" max="2308" width="9.75" style="1" customWidth="1"/>
    <col min="2309" max="2560" width="10" style="1"/>
    <col min="2561" max="2561" width="31.125" style="1" customWidth="1"/>
    <col min="2562" max="2562" width="20.5" style="1" customWidth="1"/>
    <col min="2563" max="2563" width="25" style="1" customWidth="1"/>
    <col min="2564" max="2564" width="9.75" style="1" customWidth="1"/>
    <col min="2565" max="2816" width="10" style="1"/>
    <col min="2817" max="2817" width="31.125" style="1" customWidth="1"/>
    <col min="2818" max="2818" width="20.5" style="1" customWidth="1"/>
    <col min="2819" max="2819" width="25" style="1" customWidth="1"/>
    <col min="2820" max="2820" width="9.75" style="1" customWidth="1"/>
    <col min="2821" max="3072" width="10" style="1"/>
    <col min="3073" max="3073" width="31.125" style="1" customWidth="1"/>
    <col min="3074" max="3074" width="20.5" style="1" customWidth="1"/>
    <col min="3075" max="3075" width="25" style="1" customWidth="1"/>
    <col min="3076" max="3076" width="9.75" style="1" customWidth="1"/>
    <col min="3077" max="3328" width="10" style="1"/>
    <col min="3329" max="3329" width="31.125" style="1" customWidth="1"/>
    <col min="3330" max="3330" width="20.5" style="1" customWidth="1"/>
    <col min="3331" max="3331" width="25" style="1" customWidth="1"/>
    <col min="3332" max="3332" width="9.75" style="1" customWidth="1"/>
    <col min="3333" max="3584" width="10" style="1"/>
    <col min="3585" max="3585" width="31.125" style="1" customWidth="1"/>
    <col min="3586" max="3586" width="20.5" style="1" customWidth="1"/>
    <col min="3587" max="3587" width="25" style="1" customWidth="1"/>
    <col min="3588" max="3588" width="9.75" style="1" customWidth="1"/>
    <col min="3589" max="3840" width="10" style="1"/>
    <col min="3841" max="3841" width="31.125" style="1" customWidth="1"/>
    <col min="3842" max="3842" width="20.5" style="1" customWidth="1"/>
    <col min="3843" max="3843" width="25" style="1" customWidth="1"/>
    <col min="3844" max="3844" width="9.75" style="1" customWidth="1"/>
    <col min="3845" max="4096" width="10" style="1"/>
    <col min="4097" max="4097" width="31.125" style="1" customWidth="1"/>
    <col min="4098" max="4098" width="20.5" style="1" customWidth="1"/>
    <col min="4099" max="4099" width="25" style="1" customWidth="1"/>
    <col min="4100" max="4100" width="9.75" style="1" customWidth="1"/>
    <col min="4101" max="4352" width="10" style="1"/>
    <col min="4353" max="4353" width="31.125" style="1" customWidth="1"/>
    <col min="4354" max="4354" width="20.5" style="1" customWidth="1"/>
    <col min="4355" max="4355" width="25" style="1" customWidth="1"/>
    <col min="4356" max="4356" width="9.75" style="1" customWidth="1"/>
    <col min="4357" max="4608" width="10" style="1"/>
    <col min="4609" max="4609" width="31.125" style="1" customWidth="1"/>
    <col min="4610" max="4610" width="20.5" style="1" customWidth="1"/>
    <col min="4611" max="4611" width="25" style="1" customWidth="1"/>
    <col min="4612" max="4612" width="9.75" style="1" customWidth="1"/>
    <col min="4613" max="4864" width="10" style="1"/>
    <col min="4865" max="4865" width="31.125" style="1" customWidth="1"/>
    <col min="4866" max="4866" width="20.5" style="1" customWidth="1"/>
    <col min="4867" max="4867" width="25" style="1" customWidth="1"/>
    <col min="4868" max="4868" width="9.75" style="1" customWidth="1"/>
    <col min="4869" max="5120" width="10" style="1"/>
    <col min="5121" max="5121" width="31.125" style="1" customWidth="1"/>
    <col min="5122" max="5122" width="20.5" style="1" customWidth="1"/>
    <col min="5123" max="5123" width="25" style="1" customWidth="1"/>
    <col min="5124" max="5124" width="9.75" style="1" customWidth="1"/>
    <col min="5125" max="5376" width="10" style="1"/>
    <col min="5377" max="5377" width="31.125" style="1" customWidth="1"/>
    <col min="5378" max="5378" width="20.5" style="1" customWidth="1"/>
    <col min="5379" max="5379" width="25" style="1" customWidth="1"/>
    <col min="5380" max="5380" width="9.75" style="1" customWidth="1"/>
    <col min="5381" max="5632" width="10" style="1"/>
    <col min="5633" max="5633" width="31.125" style="1" customWidth="1"/>
    <col min="5634" max="5634" width="20.5" style="1" customWidth="1"/>
    <col min="5635" max="5635" width="25" style="1" customWidth="1"/>
    <col min="5636" max="5636" width="9.75" style="1" customWidth="1"/>
    <col min="5637" max="5888" width="10" style="1"/>
    <col min="5889" max="5889" width="31.125" style="1" customWidth="1"/>
    <col min="5890" max="5890" width="20.5" style="1" customWidth="1"/>
    <col min="5891" max="5891" width="25" style="1" customWidth="1"/>
    <col min="5892" max="5892" width="9.75" style="1" customWidth="1"/>
    <col min="5893" max="6144" width="10" style="1"/>
    <col min="6145" max="6145" width="31.125" style="1" customWidth="1"/>
    <col min="6146" max="6146" width="20.5" style="1" customWidth="1"/>
    <col min="6147" max="6147" width="25" style="1" customWidth="1"/>
    <col min="6148" max="6148" width="9.75" style="1" customWidth="1"/>
    <col min="6149" max="6400" width="10" style="1"/>
    <col min="6401" max="6401" width="31.125" style="1" customWidth="1"/>
    <col min="6402" max="6402" width="20.5" style="1" customWidth="1"/>
    <col min="6403" max="6403" width="25" style="1" customWidth="1"/>
    <col min="6404" max="6404" width="9.75" style="1" customWidth="1"/>
    <col min="6405" max="6656" width="10" style="1"/>
    <col min="6657" max="6657" width="31.125" style="1" customWidth="1"/>
    <col min="6658" max="6658" width="20.5" style="1" customWidth="1"/>
    <col min="6659" max="6659" width="25" style="1" customWidth="1"/>
    <col min="6660" max="6660" width="9.75" style="1" customWidth="1"/>
    <col min="6661" max="6912" width="10" style="1"/>
    <col min="6913" max="6913" width="31.125" style="1" customWidth="1"/>
    <col min="6914" max="6914" width="20.5" style="1" customWidth="1"/>
    <col min="6915" max="6915" width="25" style="1" customWidth="1"/>
    <col min="6916" max="6916" width="9.75" style="1" customWidth="1"/>
    <col min="6917" max="7168" width="10" style="1"/>
    <col min="7169" max="7169" width="31.125" style="1" customWidth="1"/>
    <col min="7170" max="7170" width="20.5" style="1" customWidth="1"/>
    <col min="7171" max="7171" width="25" style="1" customWidth="1"/>
    <col min="7172" max="7172" width="9.75" style="1" customWidth="1"/>
    <col min="7173" max="7424" width="10" style="1"/>
    <col min="7425" max="7425" width="31.125" style="1" customWidth="1"/>
    <col min="7426" max="7426" width="20.5" style="1" customWidth="1"/>
    <col min="7427" max="7427" width="25" style="1" customWidth="1"/>
    <col min="7428" max="7428" width="9.75" style="1" customWidth="1"/>
    <col min="7429" max="7680" width="10" style="1"/>
    <col min="7681" max="7681" width="31.125" style="1" customWidth="1"/>
    <col min="7682" max="7682" width="20.5" style="1" customWidth="1"/>
    <col min="7683" max="7683" width="25" style="1" customWidth="1"/>
    <col min="7684" max="7684" width="9.75" style="1" customWidth="1"/>
    <col min="7685" max="7936" width="10" style="1"/>
    <col min="7937" max="7937" width="31.125" style="1" customWidth="1"/>
    <col min="7938" max="7938" width="20.5" style="1" customWidth="1"/>
    <col min="7939" max="7939" width="25" style="1" customWidth="1"/>
    <col min="7940" max="7940" width="9.75" style="1" customWidth="1"/>
    <col min="7941" max="8192" width="10" style="1"/>
    <col min="8193" max="8193" width="31.125" style="1" customWidth="1"/>
    <col min="8194" max="8194" width="20.5" style="1" customWidth="1"/>
    <col min="8195" max="8195" width="25" style="1" customWidth="1"/>
    <col min="8196" max="8196" width="9.75" style="1" customWidth="1"/>
    <col min="8197" max="8448" width="10" style="1"/>
    <col min="8449" max="8449" width="31.125" style="1" customWidth="1"/>
    <col min="8450" max="8450" width="20.5" style="1" customWidth="1"/>
    <col min="8451" max="8451" width="25" style="1" customWidth="1"/>
    <col min="8452" max="8452" width="9.75" style="1" customWidth="1"/>
    <col min="8453" max="8704" width="10" style="1"/>
    <col min="8705" max="8705" width="31.125" style="1" customWidth="1"/>
    <col min="8706" max="8706" width="20.5" style="1" customWidth="1"/>
    <col min="8707" max="8707" width="25" style="1" customWidth="1"/>
    <col min="8708" max="8708" width="9.75" style="1" customWidth="1"/>
    <col min="8709" max="8960" width="10" style="1"/>
    <col min="8961" max="8961" width="31.125" style="1" customWidth="1"/>
    <col min="8962" max="8962" width="20.5" style="1" customWidth="1"/>
    <col min="8963" max="8963" width="25" style="1" customWidth="1"/>
    <col min="8964" max="8964" width="9.75" style="1" customWidth="1"/>
    <col min="8965" max="9216" width="10" style="1"/>
    <col min="9217" max="9217" width="31.125" style="1" customWidth="1"/>
    <col min="9218" max="9218" width="20.5" style="1" customWidth="1"/>
    <col min="9219" max="9219" width="25" style="1" customWidth="1"/>
    <col min="9220" max="9220" width="9.75" style="1" customWidth="1"/>
    <col min="9221" max="9472" width="10" style="1"/>
    <col min="9473" max="9473" width="31.125" style="1" customWidth="1"/>
    <col min="9474" max="9474" width="20.5" style="1" customWidth="1"/>
    <col min="9475" max="9475" width="25" style="1" customWidth="1"/>
    <col min="9476" max="9476" width="9.75" style="1" customWidth="1"/>
    <col min="9477" max="9728" width="10" style="1"/>
    <col min="9729" max="9729" width="31.125" style="1" customWidth="1"/>
    <col min="9730" max="9730" width="20.5" style="1" customWidth="1"/>
    <col min="9731" max="9731" width="25" style="1" customWidth="1"/>
    <col min="9732" max="9732" width="9.75" style="1" customWidth="1"/>
    <col min="9733" max="9984" width="10" style="1"/>
    <col min="9985" max="9985" width="31.125" style="1" customWidth="1"/>
    <col min="9986" max="9986" width="20.5" style="1" customWidth="1"/>
    <col min="9987" max="9987" width="25" style="1" customWidth="1"/>
    <col min="9988" max="9988" width="9.75" style="1" customWidth="1"/>
    <col min="9989" max="10240" width="10" style="1"/>
    <col min="10241" max="10241" width="31.125" style="1" customWidth="1"/>
    <col min="10242" max="10242" width="20.5" style="1" customWidth="1"/>
    <col min="10243" max="10243" width="25" style="1" customWidth="1"/>
    <col min="10244" max="10244" width="9.75" style="1" customWidth="1"/>
    <col min="10245" max="10496" width="10" style="1"/>
    <col min="10497" max="10497" width="31.125" style="1" customWidth="1"/>
    <col min="10498" max="10498" width="20.5" style="1" customWidth="1"/>
    <col min="10499" max="10499" width="25" style="1" customWidth="1"/>
    <col min="10500" max="10500" width="9.75" style="1" customWidth="1"/>
    <col min="10501" max="10752" width="10" style="1"/>
    <col min="10753" max="10753" width="31.125" style="1" customWidth="1"/>
    <col min="10754" max="10754" width="20.5" style="1" customWidth="1"/>
    <col min="10755" max="10755" width="25" style="1" customWidth="1"/>
    <col min="10756" max="10756" width="9.75" style="1" customWidth="1"/>
    <col min="10757" max="11008" width="10" style="1"/>
    <col min="11009" max="11009" width="31.125" style="1" customWidth="1"/>
    <col min="11010" max="11010" width="20.5" style="1" customWidth="1"/>
    <col min="11011" max="11011" width="25" style="1" customWidth="1"/>
    <col min="11012" max="11012" width="9.75" style="1" customWidth="1"/>
    <col min="11013" max="11264" width="10" style="1"/>
    <col min="11265" max="11265" width="31.125" style="1" customWidth="1"/>
    <col min="11266" max="11266" width="20.5" style="1" customWidth="1"/>
    <col min="11267" max="11267" width="25" style="1" customWidth="1"/>
    <col min="11268" max="11268" width="9.75" style="1" customWidth="1"/>
    <col min="11269" max="11520" width="10" style="1"/>
    <col min="11521" max="11521" width="31.125" style="1" customWidth="1"/>
    <col min="11522" max="11522" width="20.5" style="1" customWidth="1"/>
    <col min="11523" max="11523" width="25" style="1" customWidth="1"/>
    <col min="11524" max="11524" width="9.75" style="1" customWidth="1"/>
    <col min="11525" max="11776" width="10" style="1"/>
    <col min="11777" max="11777" width="31.125" style="1" customWidth="1"/>
    <col min="11778" max="11778" width="20.5" style="1" customWidth="1"/>
    <col min="11779" max="11779" width="25" style="1" customWidth="1"/>
    <col min="11780" max="11780" width="9.75" style="1" customWidth="1"/>
    <col min="11781" max="12032" width="10" style="1"/>
    <col min="12033" max="12033" width="31.125" style="1" customWidth="1"/>
    <col min="12034" max="12034" width="20.5" style="1" customWidth="1"/>
    <col min="12035" max="12035" width="25" style="1" customWidth="1"/>
    <col min="12036" max="12036" width="9.75" style="1" customWidth="1"/>
    <col min="12037" max="12288" width="10" style="1"/>
    <col min="12289" max="12289" width="31.125" style="1" customWidth="1"/>
    <col min="12290" max="12290" width="20.5" style="1" customWidth="1"/>
    <col min="12291" max="12291" width="25" style="1" customWidth="1"/>
    <col min="12292" max="12292" width="9.75" style="1" customWidth="1"/>
    <col min="12293" max="12544" width="10" style="1"/>
    <col min="12545" max="12545" width="31.125" style="1" customWidth="1"/>
    <col min="12546" max="12546" width="20.5" style="1" customWidth="1"/>
    <col min="12547" max="12547" width="25" style="1" customWidth="1"/>
    <col min="12548" max="12548" width="9.75" style="1" customWidth="1"/>
    <col min="12549" max="12800" width="10" style="1"/>
    <col min="12801" max="12801" width="31.125" style="1" customWidth="1"/>
    <col min="12802" max="12802" width="20.5" style="1" customWidth="1"/>
    <col min="12803" max="12803" width="25" style="1" customWidth="1"/>
    <col min="12804" max="12804" width="9.75" style="1" customWidth="1"/>
    <col min="12805" max="13056" width="10" style="1"/>
    <col min="13057" max="13057" width="31.125" style="1" customWidth="1"/>
    <col min="13058" max="13058" width="20.5" style="1" customWidth="1"/>
    <col min="13059" max="13059" width="25" style="1" customWidth="1"/>
    <col min="13060" max="13060" width="9.75" style="1" customWidth="1"/>
    <col min="13061" max="13312" width="10" style="1"/>
    <col min="13313" max="13313" width="31.125" style="1" customWidth="1"/>
    <col min="13314" max="13314" width="20.5" style="1" customWidth="1"/>
    <col min="13315" max="13315" width="25" style="1" customWidth="1"/>
    <col min="13316" max="13316" width="9.75" style="1" customWidth="1"/>
    <col min="13317" max="13568" width="10" style="1"/>
    <col min="13569" max="13569" width="31.125" style="1" customWidth="1"/>
    <col min="13570" max="13570" width="20.5" style="1" customWidth="1"/>
    <col min="13571" max="13571" width="25" style="1" customWidth="1"/>
    <col min="13572" max="13572" width="9.75" style="1" customWidth="1"/>
    <col min="13573" max="13824" width="10" style="1"/>
    <col min="13825" max="13825" width="31.125" style="1" customWidth="1"/>
    <col min="13826" max="13826" width="20.5" style="1" customWidth="1"/>
    <col min="13827" max="13827" width="25" style="1" customWidth="1"/>
    <col min="13828" max="13828" width="9.75" style="1" customWidth="1"/>
    <col min="13829" max="14080" width="10" style="1"/>
    <col min="14081" max="14081" width="31.125" style="1" customWidth="1"/>
    <col min="14082" max="14082" width="20.5" style="1" customWidth="1"/>
    <col min="14083" max="14083" width="25" style="1" customWidth="1"/>
    <col min="14084" max="14084" width="9.75" style="1" customWidth="1"/>
    <col min="14085" max="14336" width="10" style="1"/>
    <col min="14337" max="14337" width="31.125" style="1" customWidth="1"/>
    <col min="14338" max="14338" width="20.5" style="1" customWidth="1"/>
    <col min="14339" max="14339" width="25" style="1" customWidth="1"/>
    <col min="14340" max="14340" width="9.75" style="1" customWidth="1"/>
    <col min="14341" max="14592" width="10" style="1"/>
    <col min="14593" max="14593" width="31.125" style="1" customWidth="1"/>
    <col min="14594" max="14594" width="20.5" style="1" customWidth="1"/>
    <col min="14595" max="14595" width="25" style="1" customWidth="1"/>
    <col min="14596" max="14596" width="9.75" style="1" customWidth="1"/>
    <col min="14597" max="14848" width="10" style="1"/>
    <col min="14849" max="14849" width="31.125" style="1" customWidth="1"/>
    <col min="14850" max="14850" width="20.5" style="1" customWidth="1"/>
    <col min="14851" max="14851" width="25" style="1" customWidth="1"/>
    <col min="14852" max="14852" width="9.75" style="1" customWidth="1"/>
    <col min="14853" max="15104" width="10" style="1"/>
    <col min="15105" max="15105" width="31.125" style="1" customWidth="1"/>
    <col min="15106" max="15106" width="20.5" style="1" customWidth="1"/>
    <col min="15107" max="15107" width="25" style="1" customWidth="1"/>
    <col min="15108" max="15108" width="9.75" style="1" customWidth="1"/>
    <col min="15109" max="15360" width="10" style="1"/>
    <col min="15361" max="15361" width="31.125" style="1" customWidth="1"/>
    <col min="15362" max="15362" width="20.5" style="1" customWidth="1"/>
    <col min="15363" max="15363" width="25" style="1" customWidth="1"/>
    <col min="15364" max="15364" width="9.75" style="1" customWidth="1"/>
    <col min="15365" max="15616" width="10" style="1"/>
    <col min="15617" max="15617" width="31.125" style="1" customWidth="1"/>
    <col min="15618" max="15618" width="20.5" style="1" customWidth="1"/>
    <col min="15619" max="15619" width="25" style="1" customWidth="1"/>
    <col min="15620" max="15620" width="9.75" style="1" customWidth="1"/>
    <col min="15621" max="15872" width="10" style="1"/>
    <col min="15873" max="15873" width="31.125" style="1" customWidth="1"/>
    <col min="15874" max="15874" width="20.5" style="1" customWidth="1"/>
    <col min="15875" max="15875" width="25" style="1" customWidth="1"/>
    <col min="15876" max="15876" width="9.75" style="1" customWidth="1"/>
    <col min="15877" max="16128" width="10" style="1"/>
    <col min="16129" max="16129" width="31.125" style="1" customWidth="1"/>
    <col min="16130" max="16130" width="20.5" style="1" customWidth="1"/>
    <col min="16131" max="16131" width="25" style="1" customWidth="1"/>
    <col min="16132" max="16132" width="9.75" style="1" customWidth="1"/>
    <col min="16133" max="16384" width="10" style="1"/>
  </cols>
  <sheetData>
    <row r="1" s="1" customFormat="1" ht="25.5" customHeight="1" spans="1:3">
      <c r="A1" s="2" t="s">
        <v>914</v>
      </c>
    </row>
    <row r="2" s="1" customFormat="1" ht="39" customHeight="1" spans="1:3">
      <c r="A2" s="3" t="s">
        <v>915</v>
      </c>
      <c r="B2" s="3"/>
      <c r="C2" s="3"/>
    </row>
    <row r="3" s="1" customFormat="1" ht="24" customHeight="1" spans="1:3">
      <c r="C3" s="4" t="s">
        <v>890</v>
      </c>
    </row>
    <row r="4" s="1" customFormat="1" ht="22.5" customHeight="1" spans="1:3">
      <c r="A4" s="5" t="s">
        <v>150</v>
      </c>
      <c r="B4" s="5" t="s">
        <v>898</v>
      </c>
      <c r="C4" s="5" t="s">
        <v>899</v>
      </c>
    </row>
    <row r="5" s="1" customFormat="1" ht="22.5" customHeight="1" spans="1:3">
      <c r="A5" s="6" t="s">
        <v>916</v>
      </c>
      <c r="B5" s="7">
        <v>6.02</v>
      </c>
      <c r="C5" s="7">
        <v>6.02</v>
      </c>
    </row>
    <row r="6" s="1" customFormat="1" ht="22.5" customHeight="1" spans="1:3">
      <c r="A6" s="8" t="s">
        <v>917</v>
      </c>
      <c r="B6" s="7">
        <v>1.42</v>
      </c>
      <c r="C6" s="7">
        <v>1.42</v>
      </c>
    </row>
    <row r="7" s="1" customFormat="1" ht="22.5" customHeight="1" spans="1:3">
      <c r="A7" s="8" t="s">
        <v>918</v>
      </c>
      <c r="B7" s="7">
        <v>0.47</v>
      </c>
      <c r="C7" s="7">
        <v>0.47</v>
      </c>
    </row>
    <row r="8" s="1" customFormat="1" ht="22.5" customHeight="1" spans="1:3">
      <c r="A8" s="8" t="s">
        <v>919</v>
      </c>
      <c r="B8" s="7">
        <v>4.6</v>
      </c>
      <c r="C8" s="7">
        <v>4.6</v>
      </c>
    </row>
    <row r="9" s="1" customFormat="1" ht="22.5" customHeight="1" spans="1:3">
      <c r="A9" s="8" t="s">
        <v>918</v>
      </c>
      <c r="B9" s="7">
        <v>0</v>
      </c>
      <c r="C9" s="7">
        <v>0</v>
      </c>
    </row>
    <row r="10" s="1" customFormat="1" ht="22.5" customHeight="1" spans="1:3">
      <c r="A10" s="6" t="s">
        <v>920</v>
      </c>
      <c r="B10" s="7">
        <v>0.55</v>
      </c>
      <c r="C10" s="7">
        <v>0.55</v>
      </c>
    </row>
    <row r="11" s="1" customFormat="1" ht="22.5" customHeight="1" spans="1:3">
      <c r="A11" s="8" t="s">
        <v>917</v>
      </c>
      <c r="B11" s="7">
        <v>0.52</v>
      </c>
      <c r="C11" s="7">
        <v>0.52</v>
      </c>
    </row>
    <row r="12" s="1" customFormat="1" ht="22.5" customHeight="1" spans="1:3">
      <c r="A12" s="8" t="s">
        <v>919</v>
      </c>
      <c r="B12" s="7">
        <v>0.03</v>
      </c>
      <c r="C12" s="7">
        <v>0.03</v>
      </c>
    </row>
    <row r="13" s="1" customFormat="1" ht="22.5" customHeight="1" spans="1:3">
      <c r="A13" s="6" t="s">
        <v>921</v>
      </c>
      <c r="B13" s="7">
        <v>1.25</v>
      </c>
      <c r="C13" s="7">
        <v>1.25</v>
      </c>
    </row>
    <row r="14" s="1" customFormat="1" ht="22.5" customHeight="1" spans="1:3">
      <c r="A14" s="8" t="s">
        <v>917</v>
      </c>
      <c r="B14" s="7">
        <v>0.37</v>
      </c>
      <c r="C14" s="7">
        <v>0.37</v>
      </c>
    </row>
    <row r="15" s="1" customFormat="1" ht="22.5" customHeight="1" spans="1:3">
      <c r="A15" s="8" t="s">
        <v>919</v>
      </c>
      <c r="B15" s="7">
        <f>B13-B14</f>
        <v>0.88</v>
      </c>
      <c r="C15" s="7">
        <f>C13-C14</f>
        <v>0.88</v>
      </c>
    </row>
    <row r="16" s="1" customFormat="1" ht="22.5" customHeight="1" spans="1:3">
      <c r="A16" s="6" t="s">
        <v>922</v>
      </c>
      <c r="B16" s="7">
        <v>0.44</v>
      </c>
      <c r="C16" s="7">
        <v>0.44</v>
      </c>
    </row>
    <row r="17" s="1" customFormat="1" ht="22.5" customHeight="1" spans="1:3">
      <c r="A17" s="8" t="s">
        <v>917</v>
      </c>
      <c r="B17" s="7">
        <v>0.44</v>
      </c>
      <c r="C17" s="7">
        <v>0.44</v>
      </c>
    </row>
    <row r="18" s="1" customFormat="1" ht="22.5" customHeight="1" spans="1:3">
      <c r="A18" s="8" t="s">
        <v>918</v>
      </c>
      <c r="B18" s="7">
        <v>0.39</v>
      </c>
      <c r="C18" s="7">
        <v>0.39</v>
      </c>
    </row>
    <row r="19" s="1" customFormat="1" ht="22.5" customHeight="1" spans="1:3">
      <c r="A19" s="8" t="s">
        <v>923</v>
      </c>
      <c r="B19" s="7">
        <v>0.05</v>
      </c>
      <c r="C19" s="7">
        <v>0.05</v>
      </c>
    </row>
    <row r="20" s="1" customFormat="1" ht="22.5" customHeight="1" spans="1:3">
      <c r="A20" s="8" t="s">
        <v>919</v>
      </c>
      <c r="B20" s="7">
        <f>B21+B22</f>
        <v>0</v>
      </c>
      <c r="C20" s="7">
        <f>C21+C22</f>
        <v>0</v>
      </c>
    </row>
    <row r="21" s="1" customFormat="1" ht="22.5" customHeight="1" spans="1:3">
      <c r="A21" s="8" t="s">
        <v>918</v>
      </c>
      <c r="B21" s="7"/>
      <c r="C21" s="7"/>
    </row>
    <row r="22" s="1" customFormat="1" ht="22.5" customHeight="1" spans="1:3">
      <c r="A22" s="8" t="s">
        <v>923</v>
      </c>
      <c r="B22" s="7">
        <v>0</v>
      </c>
      <c r="C22" s="7">
        <v>0</v>
      </c>
    </row>
    <row r="23" s="1" customFormat="1" ht="22.5" customHeight="1" spans="1:3">
      <c r="A23" s="6" t="s">
        <v>924</v>
      </c>
      <c r="B23" s="7">
        <v>1.33</v>
      </c>
      <c r="C23" s="7">
        <v>1.33</v>
      </c>
    </row>
    <row r="24" s="1" customFormat="1" ht="22.5" customHeight="1" spans="1:3">
      <c r="A24" s="8" t="s">
        <v>917</v>
      </c>
      <c r="B24" s="7">
        <v>0.37</v>
      </c>
      <c r="C24" s="7">
        <v>0.37</v>
      </c>
    </row>
    <row r="25" s="1" customFormat="1" ht="22.5" customHeight="1" spans="1:3">
      <c r="A25" s="8" t="s">
        <v>919</v>
      </c>
      <c r="B25" s="7">
        <v>0.96</v>
      </c>
      <c r="C25" s="7">
        <v>0.96</v>
      </c>
    </row>
    <row r="26" customHeight="1"/>
  </sheetData>
  <mergeCells count="1">
    <mergeCell ref="A2:C2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pane ySplit="4" topLeftCell="A5" activePane="bottomLeft" state="frozen"/>
      <selection/>
      <selection pane="bottomLeft" activeCell="I34" sqref="I34"/>
    </sheetView>
  </sheetViews>
  <sheetFormatPr defaultColWidth="9" defaultRowHeight="14.25" outlineLevelCol="6"/>
  <cols>
    <col min="1" max="1" width="33.75" customWidth="1"/>
    <col min="2" max="3" width="13.125" style="310" customWidth="1"/>
    <col min="4" max="4" width="15.125" style="92" customWidth="1"/>
  </cols>
  <sheetData>
    <row r="1" customFormat="1" ht="18" customHeight="1" spans="1:7">
      <c r="A1" s="282" t="s">
        <v>105</v>
      </c>
      <c r="B1" s="311"/>
      <c r="C1" s="111"/>
    </row>
    <row r="2" ht="22.5" spans="1:7">
      <c r="A2" s="284" t="s">
        <v>5</v>
      </c>
      <c r="B2" s="239"/>
      <c r="C2" s="239"/>
      <c r="D2" s="284"/>
    </row>
    <row r="3" spans="1:7">
      <c r="A3" s="237"/>
      <c r="B3" s="312"/>
      <c r="C3" s="313"/>
      <c r="D3" s="287" t="s">
        <v>59</v>
      </c>
    </row>
    <row r="4" ht="42.6" customHeight="1" spans="1:7">
      <c r="A4" s="314" t="s">
        <v>106</v>
      </c>
      <c r="B4" s="315" t="s">
        <v>61</v>
      </c>
      <c r="C4" s="196" t="s">
        <v>62</v>
      </c>
      <c r="D4" s="151" t="s">
        <v>63</v>
      </c>
    </row>
    <row r="5" spans="1:7">
      <c r="A5" s="101" t="s">
        <v>107</v>
      </c>
      <c r="B5" s="316">
        <v>46061.88</v>
      </c>
      <c r="C5" s="317">
        <v>45794.49</v>
      </c>
      <c r="D5" s="318">
        <f>B5/C5*100</f>
        <v>100.58</v>
      </c>
    </row>
    <row r="6" spans="1:7">
      <c r="A6" s="101" t="s">
        <v>108</v>
      </c>
      <c r="B6" s="319"/>
      <c r="C6" s="320"/>
      <c r="D6" s="318"/>
    </row>
    <row r="7" spans="1:7">
      <c r="A7" s="101" t="s">
        <v>109</v>
      </c>
      <c r="B7" s="321">
        <v>337.25</v>
      </c>
      <c r="C7" s="317">
        <v>345.85</v>
      </c>
      <c r="D7" s="318">
        <f t="shared" ref="D7:D31" si="0">B7/C7*100</f>
        <v>97.51</v>
      </c>
    </row>
    <row r="8" spans="1:7">
      <c r="A8" s="101" t="s">
        <v>110</v>
      </c>
      <c r="B8" s="321">
        <v>6395.18</v>
      </c>
      <c r="C8" s="317">
        <v>6839.44</v>
      </c>
      <c r="D8" s="318">
        <f t="shared" si="0"/>
        <v>93.5</v>
      </c>
    </row>
    <row r="9" spans="1:7">
      <c r="A9" s="101" t="s">
        <v>111</v>
      </c>
      <c r="B9" s="321">
        <v>69900.55</v>
      </c>
      <c r="C9" s="317">
        <v>79116.13</v>
      </c>
      <c r="D9" s="318">
        <f t="shared" si="0"/>
        <v>88.35</v>
      </c>
      <c r="G9" s="139"/>
    </row>
    <row r="10" spans="1:7">
      <c r="A10" s="101" t="s">
        <v>112</v>
      </c>
      <c r="B10" s="321">
        <v>4228.71</v>
      </c>
      <c r="C10" s="317">
        <v>4479.3</v>
      </c>
      <c r="D10" s="318">
        <f t="shared" si="0"/>
        <v>94.41</v>
      </c>
    </row>
    <row r="11" spans="1:7">
      <c r="A11" s="101" t="s">
        <v>113</v>
      </c>
      <c r="B11" s="321">
        <v>3378.65</v>
      </c>
      <c r="C11" s="317">
        <v>3176.6</v>
      </c>
      <c r="D11" s="318">
        <f t="shared" si="0"/>
        <v>106.36</v>
      </c>
    </row>
    <row r="12" spans="1:7">
      <c r="A12" s="101" t="s">
        <v>114</v>
      </c>
      <c r="B12" s="321">
        <v>58237.11</v>
      </c>
      <c r="C12" s="317">
        <v>45483.24</v>
      </c>
      <c r="D12" s="318">
        <f t="shared" si="0"/>
        <v>128.04</v>
      </c>
    </row>
    <row r="13" spans="1:7">
      <c r="A13" s="101" t="s">
        <v>115</v>
      </c>
      <c r="B13" s="321">
        <v>28720.35</v>
      </c>
      <c r="C13" s="317">
        <v>32851.73</v>
      </c>
      <c r="D13" s="318">
        <f t="shared" si="0"/>
        <v>87.42</v>
      </c>
    </row>
    <row r="14" spans="1:7">
      <c r="A14" s="101" t="s">
        <v>116</v>
      </c>
      <c r="B14" s="321">
        <v>132.66</v>
      </c>
      <c r="C14" s="317">
        <v>536.14</v>
      </c>
      <c r="D14" s="318">
        <f t="shared" si="0"/>
        <v>24.74</v>
      </c>
    </row>
    <row r="15" spans="1:7">
      <c r="A15" s="101" t="s">
        <v>117</v>
      </c>
      <c r="B15" s="321">
        <v>42339.87</v>
      </c>
      <c r="C15" s="317">
        <v>45000.98</v>
      </c>
      <c r="D15" s="318">
        <f t="shared" si="0"/>
        <v>94.09</v>
      </c>
    </row>
    <row r="16" spans="1:7">
      <c r="A16" s="101" t="s">
        <v>118</v>
      </c>
      <c r="B16" s="321">
        <v>7388.89</v>
      </c>
      <c r="C16" s="317">
        <v>4195.14</v>
      </c>
      <c r="D16" s="318">
        <f t="shared" si="0"/>
        <v>176.13</v>
      </c>
    </row>
    <row r="17" spans="1:4">
      <c r="A17" s="101" t="s">
        <v>119</v>
      </c>
      <c r="B17" s="321">
        <v>475.88</v>
      </c>
      <c r="C17" s="317">
        <v>458.42</v>
      </c>
      <c r="D17" s="318">
        <f t="shared" si="0"/>
        <v>103.81</v>
      </c>
    </row>
    <row r="18" spans="1:4">
      <c r="A18" s="101" t="s">
        <v>120</v>
      </c>
      <c r="B18" s="321">
        <v>867.46</v>
      </c>
      <c r="C18" s="317">
        <v>9189.26</v>
      </c>
      <c r="D18" s="318">
        <f t="shared" si="0"/>
        <v>9.44</v>
      </c>
    </row>
    <row r="19" spans="1:4">
      <c r="A19" s="101" t="s">
        <v>121</v>
      </c>
      <c r="B19" s="321">
        <v>701.8</v>
      </c>
      <c r="C19" s="317">
        <v>668.75</v>
      </c>
      <c r="D19" s="318">
        <f t="shared" si="0"/>
        <v>104.94</v>
      </c>
    </row>
    <row r="20" spans="1:4">
      <c r="A20" s="101" t="s">
        <v>122</v>
      </c>
      <c r="B20" s="319"/>
      <c r="C20" s="320"/>
      <c r="D20" s="318"/>
    </row>
    <row r="21" spans="1:4">
      <c r="A21" s="101" t="s">
        <v>123</v>
      </c>
      <c r="B21" s="316">
        <v>1850</v>
      </c>
      <c r="C21" s="320">
        <v>1980</v>
      </c>
      <c r="D21" s="318">
        <f>B21/C21*100</f>
        <v>93.43</v>
      </c>
    </row>
    <row r="22" spans="1:4">
      <c r="A22" s="101" t="s">
        <v>124</v>
      </c>
      <c r="B22" s="316">
        <v>1450.92</v>
      </c>
      <c r="C22" s="317">
        <v>1430.91</v>
      </c>
      <c r="D22" s="318">
        <f t="shared" si="0"/>
        <v>101.4</v>
      </c>
    </row>
    <row r="23" spans="1:4">
      <c r="A23" s="101" t="s">
        <v>125</v>
      </c>
      <c r="B23" s="316">
        <v>17911.31</v>
      </c>
      <c r="C23" s="317">
        <v>16868.18</v>
      </c>
      <c r="D23" s="318">
        <f t="shared" si="0"/>
        <v>106.18</v>
      </c>
    </row>
    <row r="24" spans="1:4">
      <c r="A24" s="101" t="s">
        <v>126</v>
      </c>
      <c r="B24" s="319"/>
      <c r="C24" s="320"/>
      <c r="D24" s="318"/>
    </row>
    <row r="25" spans="1:4">
      <c r="A25" s="322" t="s">
        <v>127</v>
      </c>
      <c r="B25" s="316">
        <v>1959.15</v>
      </c>
      <c r="C25" s="317">
        <v>2004.93</v>
      </c>
      <c r="D25" s="318">
        <f t="shared" si="0"/>
        <v>97.72</v>
      </c>
    </row>
    <row r="26" spans="1:4">
      <c r="A26" s="322" t="s">
        <v>128</v>
      </c>
      <c r="B26" s="316">
        <v>3040</v>
      </c>
      <c r="C26" s="317">
        <v>3367</v>
      </c>
      <c r="D26" s="318">
        <f t="shared" si="0"/>
        <v>90.29</v>
      </c>
    </row>
    <row r="27" spans="1:4">
      <c r="A27" s="322" t="s">
        <v>129</v>
      </c>
      <c r="B27" s="316">
        <v>9561.05</v>
      </c>
      <c r="C27" s="317">
        <v>15037.71</v>
      </c>
      <c r="D27" s="318">
        <f t="shared" si="0"/>
        <v>63.58</v>
      </c>
    </row>
    <row r="28" spans="1:4">
      <c r="A28" s="322" t="s">
        <v>130</v>
      </c>
      <c r="B28" s="316">
        <v>17413</v>
      </c>
      <c r="C28" s="317">
        <v>13598</v>
      </c>
      <c r="D28" s="318">
        <f t="shared" si="0"/>
        <v>128.06</v>
      </c>
    </row>
    <row r="29" spans="1:4">
      <c r="A29" s="322" t="s">
        <v>131</v>
      </c>
      <c r="B29" s="316">
        <v>45</v>
      </c>
      <c r="C29" s="317">
        <v>100</v>
      </c>
      <c r="D29" s="318">
        <f t="shared" si="0"/>
        <v>45</v>
      </c>
    </row>
    <row r="30" ht="16.15" customHeight="1" spans="1:4">
      <c r="A30" s="323" t="s">
        <v>132</v>
      </c>
      <c r="B30" s="324">
        <f>SUM(B5:B29)</f>
        <v>322396.67</v>
      </c>
      <c r="C30" s="325">
        <v>332522</v>
      </c>
      <c r="D30" s="318">
        <f>B30/C30*100</f>
        <v>96.95</v>
      </c>
    </row>
    <row r="31" s="104" customFormat="1" ht="15" customHeight="1" spans="1:4">
      <c r="A31" s="326" t="s">
        <v>133</v>
      </c>
      <c r="B31" s="316">
        <v>438</v>
      </c>
      <c r="C31" s="317">
        <v>2303.4</v>
      </c>
      <c r="D31" s="327">
        <f>B31/C31</f>
        <v>0.1902</v>
      </c>
    </row>
    <row r="32" s="104" customFormat="1" ht="15" customHeight="1" spans="1:4">
      <c r="A32" s="326" t="s">
        <v>134</v>
      </c>
      <c r="B32" s="316">
        <v>4857.06</v>
      </c>
      <c r="C32" s="328"/>
      <c r="D32" s="327"/>
    </row>
    <row r="33" s="104" customFormat="1" ht="15" customHeight="1" spans="1:4">
      <c r="A33" s="329" t="s">
        <v>135</v>
      </c>
      <c r="B33" s="328"/>
      <c r="C33" s="328"/>
      <c r="D33" s="327"/>
    </row>
    <row r="34" s="104" customFormat="1" ht="15" customHeight="1" spans="1:4">
      <c r="A34" s="329" t="s">
        <v>136</v>
      </c>
      <c r="B34" s="328"/>
      <c r="C34" s="328"/>
      <c r="D34" s="327"/>
    </row>
    <row r="35" s="104" customFormat="1" ht="15" customHeight="1" spans="1:4">
      <c r="A35" s="330" t="s">
        <v>137</v>
      </c>
      <c r="B35" s="328"/>
      <c r="C35" s="328"/>
      <c r="D35" s="327"/>
    </row>
    <row r="36" s="104" customFormat="1" ht="15.6" customHeight="1" spans="1:4">
      <c r="A36" s="330" t="s">
        <v>138</v>
      </c>
      <c r="B36" s="328"/>
      <c r="C36" s="328"/>
      <c r="D36" s="327"/>
    </row>
    <row r="37" s="104" customFormat="1" spans="1:4">
      <c r="A37" s="329" t="s">
        <v>139</v>
      </c>
      <c r="B37" s="331"/>
      <c r="C37" s="332"/>
      <c r="D37" s="327"/>
    </row>
    <row r="38" s="104" customFormat="1" spans="1:4">
      <c r="A38" s="333" t="s">
        <v>140</v>
      </c>
      <c r="B38" s="331"/>
      <c r="C38" s="332"/>
      <c r="D38" s="327"/>
    </row>
    <row r="39" s="104" customFormat="1" spans="1:4">
      <c r="A39" s="334" t="s">
        <v>141</v>
      </c>
      <c r="B39" s="328"/>
      <c r="C39" s="332"/>
      <c r="D39" s="327"/>
    </row>
    <row r="40" s="104" customFormat="1" spans="1:4">
      <c r="A40" s="330" t="s">
        <v>142</v>
      </c>
      <c r="B40" s="328"/>
      <c r="C40" s="332"/>
      <c r="D40" s="327"/>
    </row>
    <row r="41" s="104" customFormat="1" spans="1:4">
      <c r="A41" s="333" t="s">
        <v>143</v>
      </c>
      <c r="B41" s="328"/>
      <c r="C41" s="332"/>
      <c r="D41" s="327"/>
    </row>
    <row r="42" s="104" customFormat="1" spans="1:4">
      <c r="A42" s="329" t="s">
        <v>144</v>
      </c>
      <c r="B42" s="328"/>
      <c r="C42" s="332"/>
      <c r="D42" s="327"/>
    </row>
    <row r="43" s="104" customFormat="1" spans="1:4">
      <c r="A43" s="333" t="s">
        <v>145</v>
      </c>
      <c r="B43" s="328"/>
      <c r="C43" s="335"/>
      <c r="D43" s="327"/>
    </row>
    <row r="44" s="104" customFormat="1" spans="1:4">
      <c r="A44" s="323" t="s">
        <v>146</v>
      </c>
      <c r="B44" s="336">
        <f>B30+B31+B32</f>
        <v>327691.73</v>
      </c>
      <c r="C44" s="336">
        <f>C30+C31+C32</f>
        <v>334825.4</v>
      </c>
      <c r="D44" s="336">
        <f>D30+D31+D32</f>
        <v>97.1402</v>
      </c>
    </row>
    <row r="45" s="104" customFormat="1" spans="1:4">
      <c r="B45" s="337"/>
      <c r="C45" s="337"/>
      <c r="D45" s="105"/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1"/>
  <sheetViews>
    <sheetView workbookViewId="0">
      <pane ySplit="4" topLeftCell="A5" activePane="bottomLeft" state="frozen"/>
      <selection/>
      <selection pane="bottomLeft" activeCell="D39" sqref="D39"/>
    </sheetView>
  </sheetViews>
  <sheetFormatPr defaultColWidth="9" defaultRowHeight="14.25" outlineLevelCol="6"/>
  <cols>
    <col min="1" max="1" width="33.25" customWidth="1"/>
    <col min="2" max="2" width="20.125" style="111" customWidth="1"/>
    <col min="3" max="3" width="15.625" customWidth="1"/>
    <col min="4" max="4" width="16.5" style="92" customWidth="1"/>
  </cols>
  <sheetData>
    <row r="1" customFormat="1" ht="18" customHeight="1" spans="1:7">
      <c r="A1" s="282" t="s">
        <v>147</v>
      </c>
      <c r="B1" s="283"/>
    </row>
    <row r="2" ht="22.5" spans="1:7">
      <c r="A2" s="284" t="s">
        <v>7</v>
      </c>
      <c r="B2" s="284"/>
      <c r="C2" s="284"/>
      <c r="D2" s="284"/>
    </row>
    <row r="3" spans="1:7">
      <c r="A3" s="237"/>
      <c r="B3" s="285"/>
      <c r="C3" s="286"/>
      <c r="D3" s="287" t="s">
        <v>59</v>
      </c>
    </row>
    <row r="4" ht="44.45" customHeight="1" spans="1:7">
      <c r="A4" s="288" t="s">
        <v>60</v>
      </c>
      <c r="B4" s="135" t="s">
        <v>61</v>
      </c>
      <c r="C4" s="118" t="s">
        <v>62</v>
      </c>
      <c r="D4" s="118" t="s">
        <v>63</v>
      </c>
    </row>
    <row r="5" spans="1:7">
      <c r="A5" s="289" t="s">
        <v>64</v>
      </c>
      <c r="B5" s="232">
        <f>SUM(B6:B22)</f>
        <v>104780</v>
      </c>
      <c r="C5" s="232">
        <v>144900</v>
      </c>
      <c r="D5" s="290">
        <f t="shared" ref="D5:D8" si="0">B5/C5*100</f>
        <v>72.31</v>
      </c>
    </row>
    <row r="6" spans="1:7">
      <c r="A6" s="291" t="s">
        <v>65</v>
      </c>
      <c r="B6" s="292">
        <v>42043</v>
      </c>
      <c r="C6" s="232">
        <v>54560</v>
      </c>
      <c r="D6" s="290">
        <f t="shared" si="0"/>
        <v>77.06</v>
      </c>
    </row>
    <row r="7" spans="1:7">
      <c r="A7" s="293" t="s">
        <v>66</v>
      </c>
      <c r="B7" s="232"/>
      <c r="C7" s="294"/>
      <c r="D7" s="294"/>
    </row>
    <row r="8" spans="1:7">
      <c r="A8" s="291" t="s">
        <v>67</v>
      </c>
      <c r="B8" s="292">
        <v>16638</v>
      </c>
      <c r="C8" s="232">
        <v>21800</v>
      </c>
      <c r="D8" s="290">
        <f t="shared" si="0"/>
        <v>76.32</v>
      </c>
    </row>
    <row r="9" spans="1:7">
      <c r="A9" s="293" t="s">
        <v>68</v>
      </c>
      <c r="B9" s="232"/>
      <c r="C9" s="294"/>
      <c r="D9" s="294"/>
      <c r="G9" s="139"/>
    </row>
    <row r="10" spans="1:7">
      <c r="A10" s="293" t="s">
        <v>69</v>
      </c>
      <c r="B10" s="232"/>
      <c r="C10" s="294"/>
      <c r="D10" s="294"/>
    </row>
    <row r="11" spans="1:7">
      <c r="A11" s="291" t="s">
        <v>70</v>
      </c>
      <c r="B11" s="292">
        <v>27</v>
      </c>
      <c r="C11" s="232">
        <v>10</v>
      </c>
      <c r="D11" s="290">
        <f t="shared" ref="D11:D16" si="1">B11/C11*100</f>
        <v>270</v>
      </c>
    </row>
    <row r="12" spans="1:7">
      <c r="A12" s="291" t="s">
        <v>71</v>
      </c>
      <c r="B12" s="292">
        <v>13649</v>
      </c>
      <c r="C12" s="232">
        <v>12610</v>
      </c>
      <c r="D12" s="290">
        <f t="shared" si="1"/>
        <v>108.24</v>
      </c>
    </row>
    <row r="13" spans="1:7">
      <c r="A13" s="291" t="s">
        <v>72</v>
      </c>
      <c r="B13" s="292">
        <v>19138</v>
      </c>
      <c r="C13" s="232">
        <v>21770</v>
      </c>
      <c r="D13" s="290">
        <f t="shared" si="1"/>
        <v>87.91</v>
      </c>
    </row>
    <row r="14" spans="1:7">
      <c r="A14" s="291" t="s">
        <v>73</v>
      </c>
      <c r="B14" s="292">
        <v>6027</v>
      </c>
      <c r="C14" s="232">
        <v>6100</v>
      </c>
      <c r="D14" s="290">
        <f t="shared" si="1"/>
        <v>98.8</v>
      </c>
    </row>
    <row r="15" spans="1:7">
      <c r="A15" s="291" t="s">
        <v>74</v>
      </c>
      <c r="B15" s="292">
        <v>4021</v>
      </c>
      <c r="C15" s="232">
        <v>4450</v>
      </c>
      <c r="D15" s="290">
        <f t="shared" si="1"/>
        <v>90.36</v>
      </c>
    </row>
    <row r="16" spans="1:7">
      <c r="A16" s="291" t="s">
        <v>75</v>
      </c>
      <c r="B16" s="292">
        <v>3159</v>
      </c>
      <c r="C16" s="232">
        <v>23550</v>
      </c>
      <c r="D16" s="290">
        <f t="shared" si="1"/>
        <v>13.41</v>
      </c>
    </row>
    <row r="17" spans="1:4">
      <c r="A17" s="293" t="s">
        <v>76</v>
      </c>
      <c r="B17" s="232"/>
      <c r="C17" s="294"/>
      <c r="D17" s="294"/>
    </row>
    <row r="18" spans="1:4">
      <c r="A18" s="293" t="s">
        <v>77</v>
      </c>
      <c r="B18" s="232"/>
      <c r="C18" s="294"/>
      <c r="D18" s="294"/>
    </row>
    <row r="19" spans="1:4">
      <c r="A19" s="293" t="s">
        <v>78</v>
      </c>
      <c r="B19" s="232"/>
      <c r="C19" s="294"/>
      <c r="D19" s="294"/>
    </row>
    <row r="20" spans="1:4">
      <c r="A20" s="293" t="s">
        <v>79</v>
      </c>
      <c r="B20" s="232"/>
      <c r="C20" s="294"/>
      <c r="D20" s="294"/>
    </row>
    <row r="21" spans="1:4">
      <c r="A21" s="291" t="s">
        <v>80</v>
      </c>
      <c r="B21" s="292">
        <v>76</v>
      </c>
      <c r="C21" s="232">
        <v>50</v>
      </c>
      <c r="D21" s="290">
        <f t="shared" ref="D21:D45" si="2">B21/C21*100</f>
        <v>152</v>
      </c>
    </row>
    <row r="22" spans="1:4">
      <c r="A22" s="291" t="s">
        <v>81</v>
      </c>
      <c r="B22" s="292">
        <v>2</v>
      </c>
      <c r="C22" s="232"/>
      <c r="D22" s="290"/>
    </row>
    <row r="23" spans="1:4">
      <c r="A23" s="289" t="s">
        <v>82</v>
      </c>
      <c r="B23" s="232">
        <f>SUM(B24:B31)</f>
        <v>19220</v>
      </c>
      <c r="C23" s="232">
        <v>27550</v>
      </c>
      <c r="D23" s="290">
        <f t="shared" si="2"/>
        <v>69.76</v>
      </c>
    </row>
    <row r="24" spans="1:4">
      <c r="A24" s="291" t="s">
        <v>83</v>
      </c>
      <c r="B24" s="292">
        <v>6955</v>
      </c>
      <c r="C24" s="295">
        <v>11300</v>
      </c>
      <c r="D24" s="290">
        <f t="shared" si="2"/>
        <v>61.55</v>
      </c>
    </row>
    <row r="25" spans="1:4">
      <c r="A25" s="291" t="s">
        <v>84</v>
      </c>
      <c r="B25" s="292">
        <v>5073</v>
      </c>
      <c r="C25" s="295">
        <v>5650</v>
      </c>
      <c r="D25" s="290">
        <f t="shared" si="2"/>
        <v>89.79</v>
      </c>
    </row>
    <row r="26" spans="1:4">
      <c r="A26" s="291" t="s">
        <v>85</v>
      </c>
      <c r="B26" s="292">
        <v>2545</v>
      </c>
      <c r="C26" s="295">
        <v>1830</v>
      </c>
      <c r="D26" s="290">
        <f t="shared" si="2"/>
        <v>139.07</v>
      </c>
    </row>
    <row r="27" spans="1:4">
      <c r="A27" s="291" t="s">
        <v>86</v>
      </c>
      <c r="B27" s="295"/>
      <c r="C27" s="295">
        <v>850</v>
      </c>
      <c r="D27" s="290">
        <f t="shared" si="2"/>
        <v>0</v>
      </c>
    </row>
    <row r="28" spans="1:4">
      <c r="A28" s="291" t="s">
        <v>87</v>
      </c>
      <c r="B28" s="292">
        <v>4386</v>
      </c>
      <c r="C28" s="295">
        <v>6920</v>
      </c>
      <c r="D28" s="290">
        <f t="shared" si="2"/>
        <v>63.38</v>
      </c>
    </row>
    <row r="29" spans="1:4">
      <c r="A29" s="291" t="s">
        <v>88</v>
      </c>
      <c r="B29" s="295"/>
      <c r="C29" s="295"/>
      <c r="D29" s="290"/>
    </row>
    <row r="30" spans="1:4">
      <c r="A30" s="291" t="s">
        <v>89</v>
      </c>
      <c r="B30" s="295"/>
      <c r="C30" s="295"/>
      <c r="D30" s="290"/>
    </row>
    <row r="31" spans="1:4">
      <c r="A31" s="291" t="s">
        <v>90</v>
      </c>
      <c r="B31" s="292">
        <v>261</v>
      </c>
      <c r="C31" s="295">
        <v>1000</v>
      </c>
      <c r="D31" s="290">
        <f t="shared" si="2"/>
        <v>26.1</v>
      </c>
    </row>
    <row r="32" spans="1:4">
      <c r="A32" s="296" t="s">
        <v>91</v>
      </c>
      <c r="B32" s="232">
        <f>B5+B23</f>
        <v>124000</v>
      </c>
      <c r="C32" s="232">
        <v>172450</v>
      </c>
      <c r="D32" s="290">
        <f t="shared" si="2"/>
        <v>71.9</v>
      </c>
    </row>
    <row r="33" s="104" customFormat="1" spans="1:4">
      <c r="A33" s="297" t="s">
        <v>92</v>
      </c>
      <c r="B33" s="298"/>
      <c r="C33" s="232"/>
      <c r="D33" s="299"/>
    </row>
    <row r="34" s="104" customFormat="1" spans="1:4">
      <c r="A34" s="297" t="s">
        <v>93</v>
      </c>
      <c r="B34" s="232">
        <f>B35+B39</f>
        <v>37487</v>
      </c>
      <c r="C34" s="232">
        <f>C35+C39+C40+C41+C42+C43+C44</f>
        <v>84776</v>
      </c>
      <c r="D34" s="299">
        <f t="shared" si="2"/>
        <v>44.22</v>
      </c>
    </row>
    <row r="35" s="104" customFormat="1" spans="1:4">
      <c r="A35" s="300" t="s">
        <v>94</v>
      </c>
      <c r="B35" s="232">
        <f>SUM(B36:B38)</f>
        <v>37487</v>
      </c>
      <c r="C35" s="232">
        <v>40917</v>
      </c>
      <c r="D35" s="299">
        <f t="shared" si="2"/>
        <v>91.62</v>
      </c>
    </row>
    <row r="36" s="104" customFormat="1" spans="1:4">
      <c r="A36" s="301" t="s">
        <v>95</v>
      </c>
      <c r="B36" s="302">
        <v>8376</v>
      </c>
      <c r="C36" s="232">
        <v>8376</v>
      </c>
      <c r="D36" s="299">
        <f t="shared" si="2"/>
        <v>100</v>
      </c>
    </row>
    <row r="37" s="104" customFormat="1" spans="1:4">
      <c r="A37" s="301" t="s">
        <v>96</v>
      </c>
      <c r="B37" s="302">
        <v>23111</v>
      </c>
      <c r="C37" s="232">
        <v>28310</v>
      </c>
      <c r="D37" s="299">
        <f t="shared" si="2"/>
        <v>81.64</v>
      </c>
    </row>
    <row r="38" s="104" customFormat="1" spans="1:4">
      <c r="A38" s="301" t="s">
        <v>97</v>
      </c>
      <c r="B38" s="302">
        <v>6000</v>
      </c>
      <c r="C38" s="232">
        <v>4231</v>
      </c>
      <c r="D38" s="299">
        <f t="shared" si="2"/>
        <v>141.81</v>
      </c>
    </row>
    <row r="39" s="104" customFormat="1" spans="1:4">
      <c r="A39" s="303" t="s">
        <v>98</v>
      </c>
      <c r="B39" s="304"/>
      <c r="C39" s="232"/>
      <c r="D39" s="299"/>
    </row>
    <row r="40" s="104" customFormat="1" spans="1:4">
      <c r="A40" s="305" t="s">
        <v>99</v>
      </c>
      <c r="B40" s="302">
        <v>38155</v>
      </c>
      <c r="C40" s="232"/>
      <c r="D40" s="299"/>
    </row>
    <row r="41" s="104" customFormat="1" spans="1:4">
      <c r="A41" s="305" t="s">
        <v>100</v>
      </c>
      <c r="B41" s="302">
        <v>45000</v>
      </c>
      <c r="C41" s="302">
        <v>43859</v>
      </c>
      <c r="D41" s="299">
        <f t="shared" si="2"/>
        <v>102.6</v>
      </c>
    </row>
    <row r="42" s="104" customFormat="1" spans="1:4">
      <c r="A42" s="306" t="s">
        <v>148</v>
      </c>
      <c r="B42" s="307"/>
      <c r="C42" s="232"/>
      <c r="D42" s="299"/>
    </row>
    <row r="43" s="104" customFormat="1" spans="1:4">
      <c r="A43" s="300" t="s">
        <v>102</v>
      </c>
      <c r="B43" s="302"/>
      <c r="C43" s="232"/>
      <c r="D43" s="299"/>
    </row>
    <row r="44" s="104" customFormat="1" spans="1:4">
      <c r="A44" s="300" t="s">
        <v>103</v>
      </c>
      <c r="B44" s="302"/>
      <c r="C44" s="232"/>
      <c r="D44" s="299"/>
    </row>
    <row r="45" s="104" customFormat="1" spans="1:4">
      <c r="A45" s="296" t="s">
        <v>104</v>
      </c>
      <c r="B45" s="232">
        <f>B32+B3+B433+B34+B40+B41+B42+B43</f>
        <v>244642</v>
      </c>
      <c r="C45" s="232">
        <f>C32+C3+C433+C34+C40+C41+C42+C43</f>
        <v>301085</v>
      </c>
      <c r="D45" s="299">
        <f t="shared" si="2"/>
        <v>81.25</v>
      </c>
    </row>
    <row r="46" spans="1:4">
      <c r="A46" s="308"/>
      <c r="B46" s="309"/>
      <c r="C46" s="286"/>
    </row>
    <row r="47" spans="1:4">
      <c r="A47" s="308"/>
      <c r="B47" s="309"/>
      <c r="C47" s="286"/>
    </row>
    <row r="48" spans="1:4">
      <c r="A48" s="308"/>
      <c r="B48" s="309"/>
      <c r="C48" s="286"/>
    </row>
    <row r="49" spans="1:3">
      <c r="A49" s="286"/>
      <c r="B49" s="283"/>
      <c r="C49" s="286"/>
    </row>
    <row r="50" spans="1:3">
      <c r="A50" s="286"/>
      <c r="B50" s="283"/>
      <c r="C50" s="286"/>
    </row>
    <row r="51" spans="1:3">
      <c r="A51" s="286"/>
      <c r="B51" s="283"/>
      <c r="C51" s="286"/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scale="95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workbookViewId="0">
      <pane ySplit="4" topLeftCell="A5" activePane="bottomLeft" state="frozen"/>
      <selection/>
      <selection pane="bottomLeft" activeCell="F27" sqref="F27"/>
    </sheetView>
  </sheetViews>
  <sheetFormatPr defaultColWidth="9" defaultRowHeight="14.25" outlineLevelCol="6"/>
  <cols>
    <col min="1" max="1" width="38.375" style="258" customWidth="1"/>
    <col min="2" max="2" width="12.125" style="258" customWidth="1"/>
    <col min="3" max="3" width="13.375" style="259" customWidth="1"/>
    <col min="4" max="4" width="15.125" style="258" customWidth="1"/>
    <col min="5" max="16384" width="9" style="258"/>
  </cols>
  <sheetData>
    <row r="1" s="258" customFormat="1" ht="18" customHeight="1" spans="1:7">
      <c r="A1" s="260" t="s">
        <v>149</v>
      </c>
      <c r="B1" s="261"/>
      <c r="C1" s="259"/>
    </row>
    <row r="2" ht="22.5" spans="1:7">
      <c r="A2" s="262" t="s">
        <v>9</v>
      </c>
      <c r="B2" s="262"/>
      <c r="C2" s="262"/>
      <c r="D2" s="262"/>
    </row>
    <row r="3" s="258" customFormat="1" ht="19.5" customHeight="1" spans="1:7">
      <c r="A3" s="260"/>
      <c r="B3" s="261"/>
      <c r="C3" s="259"/>
      <c r="D3" s="263" t="s">
        <v>59</v>
      </c>
    </row>
    <row r="4" ht="44.25" customHeight="1" spans="1:7">
      <c r="A4" s="264" t="s">
        <v>150</v>
      </c>
      <c r="B4" s="264" t="s">
        <v>61</v>
      </c>
      <c r="C4" s="265" t="s">
        <v>62</v>
      </c>
      <c r="D4" s="265" t="s">
        <v>63</v>
      </c>
    </row>
    <row r="5" spans="1:7">
      <c r="A5" s="266" t="s">
        <v>107</v>
      </c>
      <c r="B5" s="267">
        <v>33749.88</v>
      </c>
      <c r="C5" s="268">
        <v>32508.85</v>
      </c>
      <c r="D5" s="269">
        <f t="shared" ref="D5:D16" si="0">B5/C5</f>
        <v>1.0382</v>
      </c>
    </row>
    <row r="6" spans="1:7">
      <c r="A6" s="266" t="s">
        <v>108</v>
      </c>
      <c r="B6" s="268"/>
      <c r="C6" s="270"/>
      <c r="D6" s="269"/>
    </row>
    <row r="7" spans="1:7">
      <c r="A7" s="266" t="s">
        <v>109</v>
      </c>
      <c r="B7" s="267">
        <v>321.75</v>
      </c>
      <c r="C7" s="270">
        <v>321.75</v>
      </c>
      <c r="D7" s="269">
        <f t="shared" si="0"/>
        <v>1</v>
      </c>
    </row>
    <row r="8" spans="1:7">
      <c r="A8" s="266" t="s">
        <v>110</v>
      </c>
      <c r="B8" s="267">
        <v>4997.86</v>
      </c>
      <c r="C8" s="270">
        <v>5070.91</v>
      </c>
      <c r="D8" s="269">
        <f t="shared" si="0"/>
        <v>0.9856</v>
      </c>
    </row>
    <row r="9" spans="1:7">
      <c r="A9" s="266" t="s">
        <v>111</v>
      </c>
      <c r="B9" s="267">
        <v>69792.55</v>
      </c>
      <c r="C9" s="270">
        <v>78936.63</v>
      </c>
      <c r="D9" s="269">
        <f t="shared" si="0"/>
        <v>0.8842</v>
      </c>
      <c r="G9" s="271"/>
    </row>
    <row r="10" spans="1:7">
      <c r="A10" s="266" t="s">
        <v>112</v>
      </c>
      <c r="B10" s="267">
        <v>3834.84</v>
      </c>
      <c r="C10" s="270">
        <v>3868.3</v>
      </c>
      <c r="D10" s="269">
        <f t="shared" si="0"/>
        <v>0.9914</v>
      </c>
    </row>
    <row r="11" spans="1:7">
      <c r="A11" s="266" t="s">
        <v>113</v>
      </c>
      <c r="B11" s="267">
        <v>3270.65</v>
      </c>
      <c r="C11" s="270">
        <v>3014.6</v>
      </c>
      <c r="D11" s="269">
        <f t="shared" si="0"/>
        <v>1.0849</v>
      </c>
    </row>
    <row r="12" spans="1:7">
      <c r="A12" s="266" t="s">
        <v>114</v>
      </c>
      <c r="B12" s="267">
        <v>53044.45</v>
      </c>
      <c r="C12" s="270">
        <v>41805.86</v>
      </c>
      <c r="D12" s="269">
        <f t="shared" si="0"/>
        <v>1.2688</v>
      </c>
    </row>
    <row r="13" spans="1:7">
      <c r="A13" s="266" t="s">
        <v>115</v>
      </c>
      <c r="B13" s="267">
        <v>28168.02</v>
      </c>
      <c r="C13" s="270">
        <v>32303.06</v>
      </c>
      <c r="D13" s="269">
        <f t="shared" si="0"/>
        <v>0.872</v>
      </c>
    </row>
    <row r="14" spans="1:7">
      <c r="A14" s="266" t="s">
        <v>116</v>
      </c>
      <c r="B14" s="267">
        <v>25.14</v>
      </c>
      <c r="C14" s="270">
        <v>25.14</v>
      </c>
      <c r="D14" s="269">
        <f>B14/C14</f>
        <v>1</v>
      </c>
    </row>
    <row r="15" spans="1:7">
      <c r="A15" s="266" t="s">
        <v>117</v>
      </c>
      <c r="B15" s="267">
        <v>33123.7</v>
      </c>
      <c r="C15" s="270">
        <v>39832.51</v>
      </c>
      <c r="D15" s="269">
        <f t="shared" si="0"/>
        <v>0.8316</v>
      </c>
    </row>
    <row r="16" spans="1:7">
      <c r="A16" s="266" t="s">
        <v>118</v>
      </c>
      <c r="B16" s="267">
        <v>2028.41</v>
      </c>
      <c r="C16" s="270">
        <v>2145.99</v>
      </c>
      <c r="D16" s="269">
        <f t="shared" si="0"/>
        <v>0.9452</v>
      </c>
    </row>
    <row r="17" spans="1:4">
      <c r="A17" s="266" t="s">
        <v>119</v>
      </c>
      <c r="B17" s="267">
        <v>463.48</v>
      </c>
      <c r="C17" s="270">
        <v>457.42</v>
      </c>
      <c r="D17" s="269">
        <f>B17/C17</f>
        <v>1.0132</v>
      </c>
    </row>
    <row r="18" spans="1:4">
      <c r="A18" s="266" t="s">
        <v>151</v>
      </c>
      <c r="B18" s="267">
        <v>309.46</v>
      </c>
      <c r="C18" s="270">
        <v>4686.26</v>
      </c>
      <c r="D18" s="269">
        <f t="shared" ref="D18:D23" si="1">B18/C18</f>
        <v>0.066</v>
      </c>
    </row>
    <row r="19" spans="1:4">
      <c r="A19" s="266" t="s">
        <v>121</v>
      </c>
      <c r="B19" s="267">
        <v>701.8</v>
      </c>
      <c r="C19" s="270">
        <v>668.75</v>
      </c>
      <c r="D19" s="269">
        <f t="shared" si="1"/>
        <v>1.0494</v>
      </c>
    </row>
    <row r="20" spans="1:4">
      <c r="A20" s="266" t="s">
        <v>122</v>
      </c>
      <c r="B20" s="268"/>
      <c r="C20" s="270"/>
      <c r="D20" s="269"/>
    </row>
    <row r="21" spans="1:4">
      <c r="A21" s="266" t="s">
        <v>123</v>
      </c>
      <c r="B21" s="267">
        <v>1850</v>
      </c>
      <c r="C21" s="270">
        <v>1980</v>
      </c>
      <c r="D21" s="269">
        <f>B21/C21</f>
        <v>0.9343</v>
      </c>
    </row>
    <row r="22" spans="1:4">
      <c r="A22" s="266" t="s">
        <v>124</v>
      </c>
      <c r="B22" s="267">
        <v>1226.04</v>
      </c>
      <c r="C22" s="270">
        <v>1236.11</v>
      </c>
      <c r="D22" s="269">
        <f t="shared" si="1"/>
        <v>0.9919</v>
      </c>
    </row>
    <row r="23" spans="1:4">
      <c r="A23" s="266" t="s">
        <v>125</v>
      </c>
      <c r="B23" s="267">
        <v>16714.69</v>
      </c>
      <c r="C23" s="270">
        <v>15724.52</v>
      </c>
      <c r="D23" s="269">
        <f t="shared" si="1"/>
        <v>1.063</v>
      </c>
    </row>
    <row r="24" spans="1:4">
      <c r="A24" s="266" t="s">
        <v>126</v>
      </c>
      <c r="B24" s="268"/>
      <c r="C24" s="270"/>
      <c r="D24" s="269"/>
    </row>
    <row r="25" spans="1:4">
      <c r="A25" s="266" t="s">
        <v>127</v>
      </c>
      <c r="B25" s="267">
        <v>1901.95</v>
      </c>
      <c r="C25" s="270">
        <v>1910.83</v>
      </c>
      <c r="D25" s="269">
        <f t="shared" ref="D25:D28" si="2">B25/C25</f>
        <v>0.9954</v>
      </c>
    </row>
    <row r="26" spans="1:4">
      <c r="A26" s="266" t="s">
        <v>128</v>
      </c>
      <c r="B26" s="267">
        <v>3040</v>
      </c>
      <c r="C26" s="270">
        <v>3019</v>
      </c>
      <c r="D26" s="269">
        <f t="shared" si="2"/>
        <v>1.007</v>
      </c>
    </row>
    <row r="27" spans="1:4">
      <c r="A27" s="266" t="s">
        <v>129</v>
      </c>
      <c r="B27" s="267">
        <v>9474</v>
      </c>
      <c r="C27" s="270">
        <v>15007.71</v>
      </c>
      <c r="D27" s="269">
        <f t="shared" si="2"/>
        <v>0.6313</v>
      </c>
    </row>
    <row r="28" spans="1:4">
      <c r="A28" s="266" t="s">
        <v>130</v>
      </c>
      <c r="B28" s="267">
        <v>17413</v>
      </c>
      <c r="C28" s="270">
        <v>13598</v>
      </c>
      <c r="D28" s="269">
        <f t="shared" si="2"/>
        <v>1.2806</v>
      </c>
    </row>
    <row r="29" spans="1:4">
      <c r="A29" s="266" t="s">
        <v>131</v>
      </c>
      <c r="B29" s="267">
        <v>45</v>
      </c>
      <c r="C29" s="270">
        <v>100</v>
      </c>
      <c r="D29" s="269">
        <f>B29/C29</f>
        <v>0.45</v>
      </c>
    </row>
    <row r="30" ht="16.15" customHeight="1" spans="1:4">
      <c r="A30" s="272" t="s">
        <v>132</v>
      </c>
      <c r="B30" s="268">
        <f>SUM(B5:B29)</f>
        <v>285496.67</v>
      </c>
      <c r="C30" s="268">
        <v>298222.2</v>
      </c>
      <c r="D30" s="269">
        <f t="shared" ref="D30:D32" si="3">B30/C30</f>
        <v>0.9573</v>
      </c>
    </row>
    <row r="31" ht="15" customHeight="1" spans="1:4">
      <c r="A31" s="273" t="s">
        <v>133</v>
      </c>
      <c r="B31" s="267">
        <v>438</v>
      </c>
      <c r="C31" s="274">
        <v>2303.4</v>
      </c>
      <c r="D31" s="269">
        <f t="shared" si="3"/>
        <v>0.1902</v>
      </c>
    </row>
    <row r="32" ht="15" customHeight="1" spans="1:4">
      <c r="A32" s="273" t="s">
        <v>134</v>
      </c>
      <c r="B32" s="267">
        <v>4857.06</v>
      </c>
      <c r="C32" s="268">
        <v>0</v>
      </c>
      <c r="D32" s="269"/>
    </row>
    <row r="33" ht="15" customHeight="1" spans="1:4">
      <c r="A33" s="275" t="s">
        <v>135</v>
      </c>
      <c r="B33" s="268"/>
      <c r="C33" s="268"/>
      <c r="D33" s="269"/>
    </row>
    <row r="34" ht="15" customHeight="1" spans="1:4">
      <c r="A34" s="275" t="s">
        <v>136</v>
      </c>
      <c r="B34" s="268"/>
      <c r="C34" s="268"/>
      <c r="D34" s="269"/>
    </row>
    <row r="35" ht="15" customHeight="1" spans="1:4">
      <c r="A35" s="276" t="s">
        <v>137</v>
      </c>
      <c r="B35" s="268"/>
      <c r="C35" s="268"/>
      <c r="D35" s="269"/>
    </row>
    <row r="36" ht="15.6" customHeight="1" spans="1:4">
      <c r="A36" s="276" t="s">
        <v>138</v>
      </c>
      <c r="B36" s="268"/>
      <c r="C36" s="268"/>
      <c r="D36" s="269"/>
    </row>
    <row r="37" spans="1:4">
      <c r="A37" s="275" t="s">
        <v>139</v>
      </c>
      <c r="B37" s="267"/>
      <c r="C37" s="277"/>
      <c r="D37" s="269"/>
    </row>
    <row r="38" spans="1:4">
      <c r="A38" s="278" t="s">
        <v>140</v>
      </c>
      <c r="B38" s="268"/>
      <c r="C38" s="277"/>
      <c r="D38" s="269"/>
    </row>
    <row r="39" spans="1:4">
      <c r="A39" s="279" t="s">
        <v>141</v>
      </c>
      <c r="B39" s="268"/>
      <c r="C39" s="277"/>
      <c r="D39" s="269"/>
    </row>
    <row r="40" spans="1:4">
      <c r="A40" s="276" t="s">
        <v>142</v>
      </c>
      <c r="B40" s="268"/>
      <c r="C40" s="277"/>
      <c r="D40" s="269"/>
    </row>
    <row r="41" spans="1:4">
      <c r="A41" s="278" t="s">
        <v>143</v>
      </c>
      <c r="B41" s="268"/>
      <c r="C41" s="277"/>
      <c r="D41" s="269"/>
    </row>
    <row r="42" spans="1:4">
      <c r="A42" s="275" t="s">
        <v>144</v>
      </c>
      <c r="B42" s="268"/>
      <c r="C42" s="277"/>
      <c r="D42" s="269"/>
    </row>
    <row r="43" spans="1:4">
      <c r="A43" s="278" t="s">
        <v>145</v>
      </c>
      <c r="B43" s="268"/>
      <c r="C43" s="280"/>
      <c r="D43" s="269"/>
    </row>
    <row r="44" spans="1:4">
      <c r="A44" s="281" t="s">
        <v>146</v>
      </c>
      <c r="B44" s="268">
        <f>B30+B31+B32</f>
        <v>290791.73</v>
      </c>
      <c r="C44" s="268">
        <v>300525.6</v>
      </c>
      <c r="D44" s="269">
        <f>B44/C44</f>
        <v>0.9676</v>
      </c>
    </row>
  </sheetData>
  <mergeCells count="1">
    <mergeCell ref="A2:D2"/>
  </mergeCells>
  <pageMargins left="0.75" right="0.75" top="0.786805555555556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8"/>
  <sheetViews>
    <sheetView topLeftCell="A394" workbookViewId="0">
      <selection activeCell="C242" sqref="C242"/>
    </sheetView>
  </sheetViews>
  <sheetFormatPr defaultColWidth="9" defaultRowHeight="14.25" outlineLevelCol="3"/>
  <cols>
    <col min="1" max="1" width="37.7583333333333" style="233" customWidth="1"/>
    <col min="2" max="2" width="12.5" style="234" customWidth="1"/>
    <col min="3" max="3" width="12.625" style="235" customWidth="1"/>
    <col min="4" max="4" width="14.125" style="236" customWidth="1"/>
    <col min="5" max="5" width="10.375" style="104"/>
    <col min="6" max="6" width="13.75" style="104"/>
    <col min="7" max="16384" width="9" style="104"/>
  </cols>
  <sheetData>
    <row r="1" s="104" customFormat="1" spans="1:4">
      <c r="A1" s="237" t="s">
        <v>152</v>
      </c>
      <c r="B1" s="238"/>
    </row>
    <row r="2" s="104" customFormat="1" ht="30" customHeight="1" spans="1:4">
      <c r="A2" s="239" t="s">
        <v>11</v>
      </c>
      <c r="B2" s="239"/>
      <c r="C2" s="239"/>
      <c r="D2" s="239"/>
    </row>
    <row r="3" customHeight="1" spans="1:4">
      <c r="A3" s="240"/>
      <c r="B3" s="241"/>
      <c r="C3" s="242"/>
      <c r="D3" s="236" t="s">
        <v>59</v>
      </c>
    </row>
    <row r="4" ht="28" customHeight="1" spans="1:4">
      <c r="A4" s="243" t="s">
        <v>106</v>
      </c>
      <c r="B4" s="244" t="s">
        <v>61</v>
      </c>
      <c r="C4" s="245" t="s">
        <v>62</v>
      </c>
      <c r="D4" s="246" t="s">
        <v>63</v>
      </c>
    </row>
    <row r="5" spans="1:4">
      <c r="A5" s="247" t="s">
        <v>153</v>
      </c>
      <c r="B5" s="248">
        <f>B6+B15+B21+B27+B33+B40+B46+B48+B58++B62+B65+B69+B72+B54+B74+B80+B83+B87+B92+B98+B101+B105+B116+B118+B112</f>
        <v>33734.88</v>
      </c>
      <c r="C5" s="249">
        <v>32508.85</v>
      </c>
      <c r="D5" s="250">
        <f>B5/C5*100</f>
        <v>103.8</v>
      </c>
    </row>
    <row r="6" spans="1:4">
      <c r="A6" s="247" t="s">
        <v>154</v>
      </c>
      <c r="B6" s="251">
        <f>SUM(B7:B14)</f>
        <v>916.16</v>
      </c>
      <c r="C6" s="252">
        <v>879.78</v>
      </c>
      <c r="D6" s="250">
        <f>B6/C6*100</f>
        <v>104.1</v>
      </c>
    </row>
    <row r="7" spans="1:4">
      <c r="A7" s="247" t="s">
        <v>155</v>
      </c>
      <c r="B7" s="248">
        <v>635.34</v>
      </c>
      <c r="C7" s="253">
        <v>658.43</v>
      </c>
      <c r="D7" s="250">
        <f t="shared" ref="D6:D75" si="0">B7/C7*100</f>
        <v>96.5</v>
      </c>
    </row>
    <row r="8" spans="1:4">
      <c r="A8" s="247" t="s">
        <v>156</v>
      </c>
      <c r="B8" s="248">
        <v>108</v>
      </c>
      <c r="C8" s="253">
        <v>108</v>
      </c>
      <c r="D8" s="250">
        <f t="shared" si="0"/>
        <v>100</v>
      </c>
    </row>
    <row r="9" spans="1:4">
      <c r="A9" s="247" t="s">
        <v>157</v>
      </c>
      <c r="B9" s="248">
        <v>3</v>
      </c>
      <c r="C9" s="253">
        <v>3</v>
      </c>
      <c r="D9" s="250">
        <f t="shared" si="0"/>
        <v>100</v>
      </c>
    </row>
    <row r="10" spans="1:4">
      <c r="A10" s="247" t="s">
        <v>158</v>
      </c>
      <c r="B10" s="248">
        <v>6.99</v>
      </c>
      <c r="C10" s="253">
        <v>6.99</v>
      </c>
      <c r="D10" s="250">
        <f t="shared" si="0"/>
        <v>100</v>
      </c>
    </row>
    <row r="11" spans="1:4">
      <c r="A11" s="247" t="s">
        <v>159</v>
      </c>
      <c r="B11" s="248">
        <v>104.85</v>
      </c>
      <c r="C11" s="253">
        <v>46.6</v>
      </c>
      <c r="D11" s="250">
        <f t="shared" si="0"/>
        <v>225</v>
      </c>
    </row>
    <row r="12" spans="1:4">
      <c r="A12" s="247" t="s">
        <v>160</v>
      </c>
      <c r="B12" s="248">
        <v>1</v>
      </c>
      <c r="C12" s="253">
        <v>1</v>
      </c>
      <c r="D12" s="250">
        <f t="shared" si="0"/>
        <v>100</v>
      </c>
    </row>
    <row r="13" spans="1:4">
      <c r="A13" s="247" t="s">
        <v>161</v>
      </c>
      <c r="B13" s="248">
        <v>56.98</v>
      </c>
      <c r="C13" s="253">
        <v>55.76</v>
      </c>
      <c r="D13" s="250">
        <f t="shared" si="0"/>
        <v>102.2</v>
      </c>
    </row>
    <row r="14" hidden="1" spans="1:4">
      <c r="A14" s="247" t="s">
        <v>162</v>
      </c>
      <c r="B14" s="248">
        <v>0</v>
      </c>
      <c r="C14" s="253">
        <v>0</v>
      </c>
      <c r="D14" s="250"/>
    </row>
    <row r="15" spans="1:4">
      <c r="A15" s="247" t="s">
        <v>163</v>
      </c>
      <c r="B15" s="251">
        <f>SUM(B16:B20)</f>
        <v>635.85</v>
      </c>
      <c r="C15" s="252">
        <v>620.23</v>
      </c>
      <c r="D15" s="250">
        <f t="shared" si="0"/>
        <v>102.5</v>
      </c>
    </row>
    <row r="16" spans="1:4">
      <c r="A16" s="247" t="s">
        <v>164</v>
      </c>
      <c r="B16" s="248">
        <v>370.94</v>
      </c>
      <c r="C16" s="253">
        <v>374.15</v>
      </c>
      <c r="D16" s="250">
        <f t="shared" si="0"/>
        <v>99.1</v>
      </c>
    </row>
    <row r="17" spans="1:4">
      <c r="A17" s="247" t="s">
        <v>165</v>
      </c>
      <c r="B17" s="248">
        <v>124.15</v>
      </c>
      <c r="C17" s="253">
        <v>124.15</v>
      </c>
      <c r="D17" s="250">
        <f t="shared" si="0"/>
        <v>100</v>
      </c>
    </row>
    <row r="18" spans="1:4">
      <c r="A18" s="247" t="s">
        <v>166</v>
      </c>
      <c r="B18" s="248">
        <v>64.96</v>
      </c>
      <c r="C18" s="253">
        <v>64.96</v>
      </c>
      <c r="D18" s="250">
        <f t="shared" si="0"/>
        <v>100</v>
      </c>
    </row>
    <row r="19" spans="1:4">
      <c r="A19" s="247" t="s">
        <v>167</v>
      </c>
      <c r="B19" s="248">
        <v>75.8</v>
      </c>
      <c r="C19" s="253">
        <v>56.97</v>
      </c>
      <c r="D19" s="250">
        <f t="shared" si="0"/>
        <v>133.1</v>
      </c>
    </row>
    <row r="20" hidden="1" spans="1:4">
      <c r="A20" s="247" t="s">
        <v>168</v>
      </c>
      <c r="B20" s="248">
        <v>0</v>
      </c>
      <c r="C20" s="249">
        <v>0</v>
      </c>
      <c r="D20" s="250"/>
    </row>
    <row r="21" spans="1:4">
      <c r="A21" s="247" t="s">
        <v>169</v>
      </c>
      <c r="B21" s="251">
        <f>SUM(B22:B26)</f>
        <v>8825.43</v>
      </c>
      <c r="C21" s="252">
        <v>8585.24</v>
      </c>
      <c r="D21" s="250">
        <f t="shared" si="0"/>
        <v>102.8</v>
      </c>
    </row>
    <row r="22" spans="1:4">
      <c r="A22" s="247" t="s">
        <v>170</v>
      </c>
      <c r="B22" s="248">
        <v>3394.69</v>
      </c>
      <c r="C22" s="253">
        <v>3547.38</v>
      </c>
      <c r="D22" s="250">
        <f t="shared" si="0"/>
        <v>95.7</v>
      </c>
    </row>
    <row r="23" spans="1:4">
      <c r="A23" s="247" t="s">
        <v>171</v>
      </c>
      <c r="B23" s="248">
        <v>2670.87</v>
      </c>
      <c r="C23" s="253">
        <v>2285.38</v>
      </c>
      <c r="D23" s="250">
        <f t="shared" si="0"/>
        <v>116.9</v>
      </c>
    </row>
    <row r="24" hidden="1" spans="1:4">
      <c r="A24" s="247" t="s">
        <v>172</v>
      </c>
      <c r="B24" s="248"/>
      <c r="C24" s="253"/>
      <c r="D24" s="250"/>
    </row>
    <row r="25" spans="1:4">
      <c r="A25" s="247" t="s">
        <v>173</v>
      </c>
      <c r="B25" s="248">
        <v>1118.85</v>
      </c>
      <c r="C25" s="253">
        <v>1030.77</v>
      </c>
      <c r="D25" s="250">
        <f t="shared" si="0"/>
        <v>108.5</v>
      </c>
    </row>
    <row r="26" spans="1:4">
      <c r="A26" s="247" t="s">
        <v>174</v>
      </c>
      <c r="B26" s="248">
        <v>1641.02</v>
      </c>
      <c r="C26" s="253">
        <v>1721.71</v>
      </c>
      <c r="D26" s="250">
        <f t="shared" si="0"/>
        <v>95.3</v>
      </c>
    </row>
    <row r="27" spans="1:4">
      <c r="A27" s="247" t="s">
        <v>175</v>
      </c>
      <c r="B27" s="251">
        <f>SUM(B28:B32)</f>
        <v>3319.32</v>
      </c>
      <c r="C27" s="252">
        <v>3268.64</v>
      </c>
      <c r="D27" s="250">
        <f t="shared" si="0"/>
        <v>101.6</v>
      </c>
    </row>
    <row r="28" spans="1:4">
      <c r="A28" s="247" t="s">
        <v>176</v>
      </c>
      <c r="B28" s="248">
        <v>380.04</v>
      </c>
      <c r="C28" s="253">
        <v>319.91</v>
      </c>
      <c r="D28" s="250">
        <f t="shared" si="0"/>
        <v>118.8</v>
      </c>
    </row>
    <row r="29" hidden="1" spans="1:4">
      <c r="A29" s="247" t="s">
        <v>177</v>
      </c>
      <c r="B29" s="248"/>
      <c r="C29" s="253"/>
      <c r="D29" s="250"/>
    </row>
    <row r="30" customHeight="1" spans="1:4">
      <c r="A30" s="247" t="s">
        <v>178</v>
      </c>
      <c r="B30" s="248">
        <v>25</v>
      </c>
      <c r="C30" s="253">
        <v>0</v>
      </c>
      <c r="D30" s="250"/>
    </row>
    <row r="31" customHeight="1" spans="1:4">
      <c r="A31" s="247" t="s">
        <v>179</v>
      </c>
      <c r="B31" s="248">
        <v>185.67</v>
      </c>
      <c r="C31" s="253">
        <v>181.12</v>
      </c>
      <c r="D31" s="250">
        <f t="shared" si="0"/>
        <v>102.5</v>
      </c>
    </row>
    <row r="32" customHeight="1" spans="1:4">
      <c r="A32" s="247" t="s">
        <v>180</v>
      </c>
      <c r="B32" s="248">
        <v>2728.61</v>
      </c>
      <c r="C32" s="253">
        <v>2767.61</v>
      </c>
      <c r="D32" s="250">
        <f t="shared" si="0"/>
        <v>98.6</v>
      </c>
    </row>
    <row r="33" customHeight="1" spans="1:4">
      <c r="A33" s="247" t="s">
        <v>181</v>
      </c>
      <c r="B33" s="251">
        <f>SUM(B34:B39)</f>
        <v>497.98</v>
      </c>
      <c r="C33" s="252">
        <v>466.4</v>
      </c>
      <c r="D33" s="250">
        <f t="shared" si="0"/>
        <v>106.8</v>
      </c>
    </row>
    <row r="34" customHeight="1" spans="1:4">
      <c r="A34" s="247" t="s">
        <v>182</v>
      </c>
      <c r="B34" s="248">
        <v>212.99</v>
      </c>
      <c r="C34" s="253">
        <v>190.17</v>
      </c>
      <c r="D34" s="250">
        <f t="shared" si="0"/>
        <v>112</v>
      </c>
    </row>
    <row r="35" customHeight="1" spans="1:4">
      <c r="A35" s="247" t="s">
        <v>183</v>
      </c>
      <c r="B35" s="248">
        <v>12.42</v>
      </c>
      <c r="C35" s="253">
        <v>12.42</v>
      </c>
      <c r="D35" s="250">
        <f t="shared" si="0"/>
        <v>100</v>
      </c>
    </row>
    <row r="36" hidden="1" spans="1:4">
      <c r="A36" s="254" t="s">
        <v>184</v>
      </c>
      <c r="B36" s="248"/>
      <c r="C36" s="253"/>
      <c r="D36" s="250"/>
    </row>
    <row r="37" spans="1:4">
      <c r="A37" s="247" t="s">
        <v>185</v>
      </c>
      <c r="B37" s="248">
        <v>125.49</v>
      </c>
      <c r="C37" s="253">
        <v>123.05</v>
      </c>
      <c r="D37" s="250">
        <f t="shared" si="0"/>
        <v>102</v>
      </c>
    </row>
    <row r="38" spans="1:4">
      <c r="A38" s="247" t="s">
        <v>186</v>
      </c>
      <c r="B38" s="248">
        <v>97.08</v>
      </c>
      <c r="C38" s="253">
        <v>90.76</v>
      </c>
      <c r="D38" s="250">
        <f t="shared" si="0"/>
        <v>107</v>
      </c>
    </row>
    <row r="39" spans="1:4">
      <c r="A39" s="247" t="s">
        <v>187</v>
      </c>
      <c r="B39" s="248">
        <v>50</v>
      </c>
      <c r="C39" s="253">
        <v>50</v>
      </c>
      <c r="D39" s="250">
        <f t="shared" si="0"/>
        <v>100</v>
      </c>
    </row>
    <row r="40" spans="1:4">
      <c r="A40" s="247" t="s">
        <v>188</v>
      </c>
      <c r="B40" s="251">
        <f>SUM(B41:B45)</f>
        <v>902.43</v>
      </c>
      <c r="C40" s="252">
        <v>867.37</v>
      </c>
      <c r="D40" s="250"/>
    </row>
    <row r="41" spans="1:4">
      <c r="A41" s="247" t="s">
        <v>189</v>
      </c>
      <c r="B41" s="248">
        <v>112.24</v>
      </c>
      <c r="C41" s="253">
        <v>109.23</v>
      </c>
      <c r="D41" s="250">
        <f t="shared" si="0"/>
        <v>102.8</v>
      </c>
    </row>
    <row r="42" spans="1:4">
      <c r="A42" s="247" t="s">
        <v>190</v>
      </c>
      <c r="B42" s="248">
        <v>47.5</v>
      </c>
      <c r="C42" s="253">
        <v>46.5</v>
      </c>
      <c r="D42" s="250">
        <f t="shared" si="0"/>
        <v>102.2</v>
      </c>
    </row>
    <row r="43" hidden="1" spans="1:4">
      <c r="A43" s="247" t="s">
        <v>191</v>
      </c>
      <c r="B43" s="248"/>
      <c r="C43" s="253">
        <v>0</v>
      </c>
      <c r="D43" s="250"/>
    </row>
    <row r="44" spans="1:4">
      <c r="A44" s="247" t="s">
        <v>192</v>
      </c>
      <c r="B44" s="248">
        <v>377.19</v>
      </c>
      <c r="C44" s="253">
        <v>345.14</v>
      </c>
      <c r="D44" s="250">
        <f t="shared" si="0"/>
        <v>109.3</v>
      </c>
    </row>
    <row r="45" spans="1:4">
      <c r="A45" s="247" t="s">
        <v>193</v>
      </c>
      <c r="B45" s="248">
        <v>365.5</v>
      </c>
      <c r="C45" s="253">
        <v>366.5</v>
      </c>
      <c r="D45" s="250">
        <f t="shared" si="0"/>
        <v>99.7</v>
      </c>
    </row>
    <row r="46" spans="1:4">
      <c r="A46" s="247" t="s">
        <v>194</v>
      </c>
      <c r="B46" s="251">
        <f>SUM(B47)</f>
        <v>3000</v>
      </c>
      <c r="C46" s="252">
        <v>3000</v>
      </c>
      <c r="D46" s="250">
        <f t="shared" si="0"/>
        <v>100</v>
      </c>
    </row>
    <row r="47" spans="1:4">
      <c r="A47" s="247" t="s">
        <v>195</v>
      </c>
      <c r="B47" s="248">
        <v>3000</v>
      </c>
      <c r="C47" s="249">
        <v>3000</v>
      </c>
      <c r="D47" s="250">
        <f t="shared" si="0"/>
        <v>100</v>
      </c>
    </row>
    <row r="48" spans="1:4">
      <c r="A48" s="247" t="s">
        <v>196</v>
      </c>
      <c r="B48" s="251">
        <f>SUM(B49:B53)</f>
        <v>259.09</v>
      </c>
      <c r="C48" s="252">
        <v>239.68</v>
      </c>
      <c r="D48" s="250">
        <f t="shared" si="0"/>
        <v>108.1</v>
      </c>
    </row>
    <row r="49" spans="1:4">
      <c r="A49" s="247" t="s">
        <v>197</v>
      </c>
      <c r="B49" s="248">
        <v>88.19</v>
      </c>
      <c r="C49" s="253">
        <v>102.4</v>
      </c>
      <c r="D49" s="250">
        <f t="shared" si="0"/>
        <v>86.1</v>
      </c>
    </row>
    <row r="50" spans="1:4">
      <c r="A50" s="247" t="s">
        <v>198</v>
      </c>
      <c r="B50" s="248">
        <v>43.9</v>
      </c>
      <c r="C50" s="253">
        <v>43.9</v>
      </c>
      <c r="D50" s="250">
        <f t="shared" si="0"/>
        <v>100</v>
      </c>
    </row>
    <row r="51" spans="1:4">
      <c r="A51" s="247" t="s">
        <v>199</v>
      </c>
      <c r="B51" s="248">
        <v>0.95</v>
      </c>
      <c r="C51" s="253">
        <v>0.95</v>
      </c>
      <c r="D51" s="250">
        <f t="shared" si="0"/>
        <v>100</v>
      </c>
    </row>
    <row r="52" spans="1:4">
      <c r="A52" s="247" t="s">
        <v>200</v>
      </c>
      <c r="B52" s="248">
        <v>1</v>
      </c>
      <c r="C52" s="253">
        <v>1</v>
      </c>
      <c r="D52" s="250">
        <f t="shared" si="0"/>
        <v>100</v>
      </c>
    </row>
    <row r="53" spans="1:4">
      <c r="A53" s="247" t="s">
        <v>201</v>
      </c>
      <c r="B53" s="248">
        <v>125.05</v>
      </c>
      <c r="C53" s="253">
        <v>91.43</v>
      </c>
      <c r="D53" s="250">
        <f t="shared" si="0"/>
        <v>136.8</v>
      </c>
    </row>
    <row r="54" spans="1:4">
      <c r="A54" s="247" t="s">
        <v>202</v>
      </c>
      <c r="B54" s="251">
        <f>SUM(B55:B57)</f>
        <v>2065.63</v>
      </c>
      <c r="C54" s="252">
        <v>1929.4</v>
      </c>
      <c r="D54" s="250">
        <f t="shared" si="0"/>
        <v>107.1</v>
      </c>
    </row>
    <row r="55" spans="1:4">
      <c r="A55" s="247" t="s">
        <v>203</v>
      </c>
      <c r="B55" s="248">
        <v>1980.47</v>
      </c>
      <c r="C55" s="253">
        <v>1830.85</v>
      </c>
      <c r="D55" s="250">
        <f t="shared" si="0"/>
        <v>108.2</v>
      </c>
    </row>
    <row r="56" spans="1:4">
      <c r="A56" s="247" t="s">
        <v>204</v>
      </c>
      <c r="B56" s="248">
        <v>85.16</v>
      </c>
      <c r="C56" s="253">
        <v>98.55</v>
      </c>
      <c r="D56" s="250">
        <f t="shared" si="0"/>
        <v>86.4</v>
      </c>
    </row>
    <row r="57" hidden="1" spans="1:4">
      <c r="A57" s="247" t="s">
        <v>205</v>
      </c>
      <c r="B57" s="248">
        <v>0</v>
      </c>
      <c r="C57" s="249">
        <v>0</v>
      </c>
      <c r="D57" s="250"/>
    </row>
    <row r="58" spans="1:4">
      <c r="A58" s="247" t="s">
        <v>206</v>
      </c>
      <c r="B58" s="251">
        <f>SUM(B59:B61)</f>
        <v>744.13</v>
      </c>
      <c r="C58" s="252">
        <v>719.9</v>
      </c>
      <c r="D58" s="250">
        <f t="shared" si="0"/>
        <v>103.4</v>
      </c>
    </row>
    <row r="59" spans="1:4">
      <c r="A59" s="247" t="s">
        <v>207</v>
      </c>
      <c r="B59" s="248">
        <v>416.24</v>
      </c>
      <c r="C59" s="253">
        <v>378.38</v>
      </c>
      <c r="D59" s="250">
        <f t="shared" si="0"/>
        <v>110</v>
      </c>
    </row>
    <row r="60" spans="1:4">
      <c r="A60" s="247" t="s">
        <v>208</v>
      </c>
      <c r="B60" s="248">
        <v>161.19</v>
      </c>
      <c r="C60" s="253">
        <v>141.52</v>
      </c>
      <c r="D60" s="250">
        <f t="shared" si="0"/>
        <v>113.9</v>
      </c>
    </row>
    <row r="61" spans="1:4">
      <c r="A61" s="247" t="s">
        <v>209</v>
      </c>
      <c r="B61" s="248">
        <v>166.7</v>
      </c>
      <c r="C61" s="253">
        <v>200</v>
      </c>
      <c r="D61" s="250">
        <f t="shared" si="0"/>
        <v>83.4</v>
      </c>
    </row>
    <row r="62" spans="1:4">
      <c r="A62" s="247" t="s">
        <v>210</v>
      </c>
      <c r="B62" s="251">
        <f>SUM(B63:B64)</f>
        <v>68.5</v>
      </c>
      <c r="C62" s="252">
        <v>68.5</v>
      </c>
      <c r="D62" s="250">
        <f t="shared" si="0"/>
        <v>100</v>
      </c>
    </row>
    <row r="63" spans="1:4">
      <c r="A63" s="247" t="s">
        <v>211</v>
      </c>
      <c r="B63" s="248">
        <v>64</v>
      </c>
      <c r="C63" s="253">
        <v>64</v>
      </c>
      <c r="D63" s="250">
        <f t="shared" si="0"/>
        <v>100</v>
      </c>
    </row>
    <row r="64" spans="1:4">
      <c r="A64" s="247" t="s">
        <v>212</v>
      </c>
      <c r="B64" s="248">
        <v>4.5</v>
      </c>
      <c r="C64" s="253">
        <v>4.5</v>
      </c>
      <c r="D64" s="250">
        <f t="shared" si="0"/>
        <v>100</v>
      </c>
    </row>
    <row r="65" spans="1:4">
      <c r="A65" s="247" t="s">
        <v>213</v>
      </c>
      <c r="B65" s="251">
        <f>SUM(B66:B68)</f>
        <v>97.96</v>
      </c>
      <c r="C65" s="252">
        <v>63.97</v>
      </c>
      <c r="D65" s="250">
        <f t="shared" si="0"/>
        <v>153.1</v>
      </c>
    </row>
    <row r="66" spans="1:4">
      <c r="A66" s="247" t="s">
        <v>214</v>
      </c>
      <c r="B66" s="248">
        <v>74.26</v>
      </c>
      <c r="C66" s="253">
        <v>40.77</v>
      </c>
      <c r="D66" s="250">
        <f t="shared" si="0"/>
        <v>182.1</v>
      </c>
    </row>
    <row r="67" hidden="1" spans="1:4">
      <c r="A67" s="247" t="s">
        <v>215</v>
      </c>
      <c r="B67" s="248"/>
      <c r="C67" s="253">
        <v>0</v>
      </c>
      <c r="D67" s="250" t="e">
        <f t="shared" si="0"/>
        <v>#DIV/0!</v>
      </c>
    </row>
    <row r="68" spans="1:4">
      <c r="A68" s="247" t="s">
        <v>216</v>
      </c>
      <c r="B68" s="248">
        <v>23.7</v>
      </c>
      <c r="C68" s="253">
        <v>23.2</v>
      </c>
      <c r="D68" s="250">
        <f t="shared" si="0"/>
        <v>102.2</v>
      </c>
    </row>
    <row r="69" spans="1:4">
      <c r="A69" s="247" t="s">
        <v>217</v>
      </c>
      <c r="B69" s="251">
        <f>SUM(B70)</f>
        <v>194.61</v>
      </c>
      <c r="C69" s="252">
        <v>202.02</v>
      </c>
      <c r="D69" s="250">
        <f t="shared" si="0"/>
        <v>96.3</v>
      </c>
    </row>
    <row r="70" spans="1:4">
      <c r="A70" s="247" t="s">
        <v>218</v>
      </c>
      <c r="B70" s="248">
        <v>194.61</v>
      </c>
      <c r="C70" s="253">
        <v>202.02</v>
      </c>
      <c r="D70" s="250">
        <f t="shared" si="0"/>
        <v>96.3</v>
      </c>
    </row>
    <row r="71" spans="1:4">
      <c r="A71" s="247" t="s">
        <v>219</v>
      </c>
      <c r="B71" s="248">
        <v>15</v>
      </c>
      <c r="C71" s="253">
        <v>0</v>
      </c>
      <c r="D71" s="250"/>
    </row>
    <row r="72" spans="1:4">
      <c r="A72" s="247" t="s">
        <v>220</v>
      </c>
      <c r="B72" s="251">
        <f>SUM(B73)</f>
        <v>42</v>
      </c>
      <c r="C72" s="252">
        <v>43</v>
      </c>
      <c r="D72" s="250">
        <f>B72/C72*100</f>
        <v>97.7</v>
      </c>
    </row>
    <row r="73" spans="1:4">
      <c r="A73" s="247" t="s">
        <v>221</v>
      </c>
      <c r="B73" s="248">
        <v>42</v>
      </c>
      <c r="C73" s="249">
        <v>43</v>
      </c>
      <c r="D73" s="250">
        <f>B73/C73*100</f>
        <v>97.7</v>
      </c>
    </row>
    <row r="74" spans="1:4">
      <c r="A74" s="247" t="s">
        <v>222</v>
      </c>
      <c r="B74" s="251">
        <f>SUM(B75:B79)</f>
        <v>540.56</v>
      </c>
      <c r="C74" s="252">
        <v>546.58</v>
      </c>
      <c r="D74" s="250">
        <f>B74/C74*100</f>
        <v>98.9</v>
      </c>
    </row>
    <row r="75" spans="1:4">
      <c r="A75" s="247" t="s">
        <v>223</v>
      </c>
      <c r="B75" s="248">
        <v>458.44</v>
      </c>
      <c r="C75" s="253">
        <v>456.84</v>
      </c>
      <c r="D75" s="250">
        <f>B75/C75*100</f>
        <v>100.4</v>
      </c>
    </row>
    <row r="76" hidden="1" spans="1:4">
      <c r="A76" s="247" t="s">
        <v>224</v>
      </c>
      <c r="B76" s="248"/>
      <c r="C76" s="253"/>
      <c r="D76" s="250" t="e">
        <f>B76/C76*100</f>
        <v>#DIV/0!</v>
      </c>
    </row>
    <row r="77" hidden="1" spans="1:4">
      <c r="A77" s="247" t="s">
        <v>225</v>
      </c>
      <c r="B77" s="248"/>
      <c r="C77" s="253"/>
      <c r="D77" s="250"/>
    </row>
    <row r="78" spans="1:4">
      <c r="A78" s="247" t="s">
        <v>226</v>
      </c>
      <c r="B78" s="248">
        <v>61.02</v>
      </c>
      <c r="C78" s="253">
        <v>58.64</v>
      </c>
      <c r="D78" s="250">
        <f t="shared" ref="D78:D111" si="1">B78/C78*100</f>
        <v>104.1</v>
      </c>
    </row>
    <row r="79" spans="1:4">
      <c r="A79" s="247" t="s">
        <v>227</v>
      </c>
      <c r="B79" s="248">
        <v>21.1</v>
      </c>
      <c r="C79" s="253">
        <v>31.1</v>
      </c>
      <c r="D79" s="250">
        <f t="shared" si="1"/>
        <v>67.8</v>
      </c>
    </row>
    <row r="80" spans="1:4">
      <c r="A80" s="247" t="s">
        <v>228</v>
      </c>
      <c r="B80" s="251">
        <f>SUM(B81:B82)</f>
        <v>872.91</v>
      </c>
      <c r="C80" s="252">
        <v>714.75</v>
      </c>
      <c r="D80" s="250">
        <f t="shared" si="1"/>
        <v>122.1</v>
      </c>
    </row>
    <row r="81" spans="1:4">
      <c r="A81" s="247" t="s">
        <v>229</v>
      </c>
      <c r="B81" s="248">
        <v>830.88</v>
      </c>
      <c r="C81" s="253">
        <v>688.09</v>
      </c>
      <c r="D81" s="250">
        <f t="shared" si="1"/>
        <v>120.8</v>
      </c>
    </row>
    <row r="82" spans="1:4">
      <c r="A82" s="247" t="s">
        <v>230</v>
      </c>
      <c r="B82" s="248">
        <v>42.03</v>
      </c>
      <c r="C82" s="253">
        <v>26.66</v>
      </c>
      <c r="D82" s="250">
        <f t="shared" si="1"/>
        <v>157.7</v>
      </c>
    </row>
    <row r="83" spans="1:4">
      <c r="A83" s="247" t="s">
        <v>231</v>
      </c>
      <c r="B83" s="251">
        <f>SUM(B84:B86)</f>
        <v>1161.18</v>
      </c>
      <c r="C83" s="252">
        <v>1190.05</v>
      </c>
      <c r="D83" s="250">
        <f t="shared" si="1"/>
        <v>97.6</v>
      </c>
    </row>
    <row r="84" spans="1:4">
      <c r="A84" s="247" t="s">
        <v>232</v>
      </c>
      <c r="B84" s="248">
        <v>771.73</v>
      </c>
      <c r="C84" s="253">
        <v>661.5</v>
      </c>
      <c r="D84" s="250">
        <f t="shared" si="1"/>
        <v>116.7</v>
      </c>
    </row>
    <row r="85" spans="1:4">
      <c r="A85" s="247" t="s">
        <v>233</v>
      </c>
      <c r="B85" s="248">
        <v>86.67</v>
      </c>
      <c r="C85" s="253">
        <v>82.81</v>
      </c>
      <c r="D85" s="250">
        <f t="shared" si="1"/>
        <v>104.7</v>
      </c>
    </row>
    <row r="86" spans="1:4">
      <c r="A86" s="247" t="s">
        <v>234</v>
      </c>
      <c r="B86" s="248">
        <v>302.78</v>
      </c>
      <c r="C86" s="253">
        <v>445.74</v>
      </c>
      <c r="D86" s="250">
        <f t="shared" si="1"/>
        <v>67.9</v>
      </c>
    </row>
    <row r="87" spans="1:4">
      <c r="A87" s="247" t="s">
        <v>235</v>
      </c>
      <c r="B87" s="251">
        <f>SUM(B88:B91)</f>
        <v>1101.31</v>
      </c>
      <c r="C87" s="252">
        <v>964.65</v>
      </c>
      <c r="D87" s="250">
        <f t="shared" si="1"/>
        <v>114.2</v>
      </c>
    </row>
    <row r="88" spans="1:4">
      <c r="A88" s="247" t="s">
        <v>236</v>
      </c>
      <c r="B88" s="248">
        <v>689.96</v>
      </c>
      <c r="C88" s="253">
        <v>497.78</v>
      </c>
      <c r="D88" s="250">
        <f t="shared" si="1"/>
        <v>138.6</v>
      </c>
    </row>
    <row r="89" hidden="1" spans="1:4">
      <c r="A89" s="247" t="s">
        <v>237</v>
      </c>
      <c r="B89" s="248"/>
      <c r="C89" s="249"/>
      <c r="D89" s="250" t="e">
        <f t="shared" si="1"/>
        <v>#DIV/0!</v>
      </c>
    </row>
    <row r="90" spans="1:4">
      <c r="A90" s="247" t="s">
        <v>238</v>
      </c>
      <c r="B90" s="248">
        <v>92.87</v>
      </c>
      <c r="C90" s="249">
        <v>43.87</v>
      </c>
      <c r="D90" s="250">
        <f t="shared" si="1"/>
        <v>211.7</v>
      </c>
    </row>
    <row r="91" spans="1:4">
      <c r="A91" s="247" t="s">
        <v>239</v>
      </c>
      <c r="B91" s="248">
        <v>318.48</v>
      </c>
      <c r="C91" s="249">
        <v>423</v>
      </c>
      <c r="D91" s="250">
        <f t="shared" si="1"/>
        <v>75.3</v>
      </c>
    </row>
    <row r="92" spans="1:4">
      <c r="A92" s="247" t="s">
        <v>240</v>
      </c>
      <c r="B92" s="251">
        <f>SUM(B93:B97)</f>
        <v>300.68</v>
      </c>
      <c r="C92" s="252">
        <v>289.99</v>
      </c>
      <c r="D92" s="250">
        <f t="shared" si="1"/>
        <v>103.7</v>
      </c>
    </row>
    <row r="93" spans="1:4">
      <c r="A93" s="247" t="s">
        <v>241</v>
      </c>
      <c r="B93" s="248">
        <v>177.65</v>
      </c>
      <c r="C93" s="253">
        <v>170</v>
      </c>
      <c r="D93" s="250">
        <f t="shared" si="1"/>
        <v>104.5</v>
      </c>
    </row>
    <row r="94" spans="1:4">
      <c r="A94" s="247" t="s">
        <v>242</v>
      </c>
      <c r="B94" s="248">
        <v>32.4</v>
      </c>
      <c r="C94" s="253">
        <v>32.4</v>
      </c>
      <c r="D94" s="250">
        <f t="shared" si="1"/>
        <v>100</v>
      </c>
    </row>
    <row r="95" spans="1:4">
      <c r="A95" s="247" t="s">
        <v>243</v>
      </c>
      <c r="B95" s="248">
        <v>3.6</v>
      </c>
      <c r="C95" s="253">
        <v>3.6</v>
      </c>
      <c r="D95" s="250">
        <f t="shared" si="1"/>
        <v>100</v>
      </c>
    </row>
    <row r="96" spans="1:4">
      <c r="A96" s="247" t="s">
        <v>244</v>
      </c>
      <c r="B96" s="248">
        <v>72.03</v>
      </c>
      <c r="C96" s="253">
        <v>68.99</v>
      </c>
      <c r="D96" s="250">
        <f t="shared" si="1"/>
        <v>104.4</v>
      </c>
    </row>
    <row r="97" spans="1:4">
      <c r="A97" s="247" t="s">
        <v>245</v>
      </c>
      <c r="B97" s="248">
        <v>15</v>
      </c>
      <c r="C97" s="253">
        <v>15</v>
      </c>
      <c r="D97" s="250">
        <f t="shared" si="1"/>
        <v>100</v>
      </c>
    </row>
    <row r="98" spans="1:4">
      <c r="A98" s="247" t="s">
        <v>246</v>
      </c>
      <c r="B98" s="248">
        <f>SUM(B99:B100)</f>
        <v>13.5</v>
      </c>
      <c r="C98" s="248">
        <v>178</v>
      </c>
      <c r="D98" s="250">
        <f t="shared" si="1"/>
        <v>7.6</v>
      </c>
    </row>
    <row r="99" spans="1:4">
      <c r="A99" s="247" t="s">
        <v>247</v>
      </c>
      <c r="B99" s="248">
        <v>0</v>
      </c>
      <c r="C99" s="249">
        <v>164.5</v>
      </c>
      <c r="D99" s="250">
        <f t="shared" si="1"/>
        <v>0</v>
      </c>
    </row>
    <row r="100" spans="1:4">
      <c r="A100" s="247" t="s">
        <v>248</v>
      </c>
      <c r="B100" s="248">
        <v>13.5</v>
      </c>
      <c r="C100" s="249">
        <v>13.5</v>
      </c>
      <c r="D100" s="250">
        <f t="shared" si="1"/>
        <v>100</v>
      </c>
    </row>
    <row r="101" spans="1:4">
      <c r="A101" s="247" t="s">
        <v>249</v>
      </c>
      <c r="B101" s="251">
        <f>SUM(B102:B104)</f>
        <v>1702.31</v>
      </c>
      <c r="C101" s="252">
        <v>1861.84</v>
      </c>
      <c r="D101" s="250">
        <f t="shared" si="1"/>
        <v>91.4</v>
      </c>
    </row>
    <row r="102" spans="1:4">
      <c r="A102" s="247" t="s">
        <v>250</v>
      </c>
      <c r="B102" s="248">
        <v>221.26</v>
      </c>
      <c r="C102" s="253">
        <v>309.65</v>
      </c>
      <c r="D102" s="250">
        <f t="shared" si="1"/>
        <v>71.5</v>
      </c>
    </row>
    <row r="103" spans="1:4">
      <c r="A103" s="247" t="s">
        <v>251</v>
      </c>
      <c r="B103" s="248">
        <v>42.2</v>
      </c>
      <c r="C103" s="253">
        <v>53.84</v>
      </c>
      <c r="D103" s="250">
        <f t="shared" si="1"/>
        <v>78.4</v>
      </c>
    </row>
    <row r="104" spans="1:4">
      <c r="A104" s="247" t="s">
        <v>252</v>
      </c>
      <c r="B104" s="248">
        <v>1438.85</v>
      </c>
      <c r="C104" s="253">
        <v>1498.35</v>
      </c>
      <c r="D104" s="250">
        <f t="shared" si="1"/>
        <v>96</v>
      </c>
    </row>
    <row r="105" spans="1:4">
      <c r="A105" s="247" t="s">
        <v>253</v>
      </c>
      <c r="B105" s="251">
        <f>SUM(B106:B111)</f>
        <v>2701.9</v>
      </c>
      <c r="C105" s="252">
        <v>2397.02</v>
      </c>
      <c r="D105" s="250">
        <f t="shared" si="1"/>
        <v>112.7</v>
      </c>
    </row>
    <row r="106" spans="1:4">
      <c r="A106" s="247" t="s">
        <v>247</v>
      </c>
      <c r="B106" s="248">
        <v>1862.14</v>
      </c>
      <c r="C106" s="253">
        <v>1598.6</v>
      </c>
      <c r="D106" s="250">
        <f t="shared" si="1"/>
        <v>116.5</v>
      </c>
    </row>
    <row r="107" hidden="1" spans="1:4">
      <c r="A107" s="247" t="s">
        <v>254</v>
      </c>
      <c r="B107" s="248"/>
      <c r="C107" s="253"/>
      <c r="D107" s="250" t="e">
        <f t="shared" si="1"/>
        <v>#DIV/0!</v>
      </c>
    </row>
    <row r="108" spans="1:4">
      <c r="A108" s="247" t="s">
        <v>255</v>
      </c>
      <c r="B108" s="248">
        <v>30</v>
      </c>
      <c r="C108" s="253">
        <v>30</v>
      </c>
      <c r="D108" s="250">
        <f t="shared" si="1"/>
        <v>100</v>
      </c>
    </row>
    <row r="109" hidden="1" spans="1:4">
      <c r="A109" s="254" t="s">
        <v>256</v>
      </c>
      <c r="B109" s="248"/>
      <c r="C109" s="253"/>
      <c r="D109" s="250" t="e">
        <f t="shared" si="1"/>
        <v>#DIV/0!</v>
      </c>
    </row>
    <row r="110" spans="1:4">
      <c r="A110" s="254" t="s">
        <v>257</v>
      </c>
      <c r="B110" s="248">
        <v>500</v>
      </c>
      <c r="C110" s="253">
        <v>500</v>
      </c>
      <c r="D110" s="250">
        <f t="shared" si="1"/>
        <v>100</v>
      </c>
    </row>
    <row r="111" spans="1:4">
      <c r="A111" s="247" t="s">
        <v>238</v>
      </c>
      <c r="B111" s="248">
        <v>309.76</v>
      </c>
      <c r="C111" s="253">
        <v>268.42</v>
      </c>
      <c r="D111" s="250">
        <f t="shared" si="1"/>
        <v>115.4</v>
      </c>
    </row>
    <row r="112" s="104" customFormat="1" spans="1:4">
      <c r="A112" s="247" t="s">
        <v>258</v>
      </c>
      <c r="B112" s="248">
        <f>SUM(B113:B115)</f>
        <v>3658.44</v>
      </c>
      <c r="C112" s="248">
        <v>3301.84</v>
      </c>
      <c r="D112" s="250">
        <f t="shared" ref="D112:D117" si="2">B112/C112*100</f>
        <v>110.8</v>
      </c>
    </row>
    <row r="113" s="104" customFormat="1" spans="1:4">
      <c r="A113" s="247" t="s">
        <v>247</v>
      </c>
      <c r="B113" s="248">
        <v>105.64</v>
      </c>
      <c r="C113" s="253">
        <v>77.93</v>
      </c>
      <c r="D113" s="250">
        <f t="shared" si="2"/>
        <v>135.6</v>
      </c>
    </row>
    <row r="114" s="104" customFormat="1" spans="1:4">
      <c r="A114" s="247" t="s">
        <v>238</v>
      </c>
      <c r="B114" s="248">
        <v>41.7</v>
      </c>
      <c r="C114" s="253">
        <v>54.53</v>
      </c>
      <c r="D114" s="250">
        <f t="shared" si="2"/>
        <v>76.5</v>
      </c>
    </row>
    <row r="115" s="104" customFormat="1" spans="1:4">
      <c r="A115" s="247" t="s">
        <v>259</v>
      </c>
      <c r="B115" s="248">
        <v>3511.1</v>
      </c>
      <c r="C115" s="253">
        <v>3169.38</v>
      </c>
      <c r="D115" s="250">
        <f t="shared" si="2"/>
        <v>110.8</v>
      </c>
    </row>
    <row r="116" spans="1:4">
      <c r="A116" s="247" t="s">
        <v>260</v>
      </c>
      <c r="B116" s="248">
        <f>SUM(B117)</f>
        <v>113</v>
      </c>
      <c r="C116" s="253">
        <v>110</v>
      </c>
      <c r="D116" s="250">
        <f t="shared" si="2"/>
        <v>102.7</v>
      </c>
    </row>
    <row r="117" spans="1:4">
      <c r="A117" s="247" t="s">
        <v>261</v>
      </c>
      <c r="B117" s="248">
        <v>113</v>
      </c>
      <c r="C117" s="253">
        <v>110</v>
      </c>
      <c r="D117" s="250">
        <f t="shared" si="2"/>
        <v>102.7</v>
      </c>
    </row>
    <row r="118" hidden="1" spans="1:4">
      <c r="A118" s="247" t="s">
        <v>262</v>
      </c>
      <c r="B118" s="248">
        <f>SUM(B119)</f>
        <v>0</v>
      </c>
      <c r="C118" s="249">
        <v>0</v>
      </c>
      <c r="D118" s="250" t="e">
        <f t="shared" ref="D116:D142" si="3">B118/C118*100</f>
        <v>#DIV/0!</v>
      </c>
    </row>
    <row r="119" hidden="1" spans="1:4">
      <c r="A119" s="247" t="s">
        <v>263</v>
      </c>
      <c r="B119" s="248"/>
      <c r="C119" s="249">
        <v>0</v>
      </c>
      <c r="D119" s="250"/>
    </row>
    <row r="120" spans="1:4">
      <c r="A120" s="247" t="s">
        <v>264</v>
      </c>
      <c r="B120" s="248">
        <f>B121+B125</f>
        <v>321.75</v>
      </c>
      <c r="C120" s="249">
        <v>321.75</v>
      </c>
      <c r="D120" s="250">
        <f t="shared" si="3"/>
        <v>100</v>
      </c>
    </row>
    <row r="121" spans="1:4">
      <c r="A121" s="247" t="s">
        <v>265</v>
      </c>
      <c r="B121" s="251">
        <f>SUM(B122:B124)</f>
        <v>198.88</v>
      </c>
      <c r="C121" s="252">
        <v>197.56</v>
      </c>
      <c r="D121" s="250">
        <f t="shared" si="3"/>
        <v>100.7</v>
      </c>
    </row>
    <row r="122" spans="1:4">
      <c r="A122" s="247" t="s">
        <v>266</v>
      </c>
      <c r="B122" s="248">
        <v>34.54</v>
      </c>
      <c r="C122" s="253">
        <v>34.54</v>
      </c>
      <c r="D122" s="250">
        <f t="shared" si="3"/>
        <v>100</v>
      </c>
    </row>
    <row r="123" spans="1:4">
      <c r="A123" s="247" t="s">
        <v>267</v>
      </c>
      <c r="B123" s="248">
        <v>164.34</v>
      </c>
      <c r="C123" s="253">
        <v>163.02</v>
      </c>
      <c r="D123" s="250">
        <f t="shared" si="3"/>
        <v>100.8</v>
      </c>
    </row>
    <row r="124" hidden="1" spans="1:4">
      <c r="A124" s="247" t="s">
        <v>268</v>
      </c>
      <c r="B124" s="248"/>
      <c r="C124" s="249"/>
      <c r="D124" s="250"/>
    </row>
    <row r="125" spans="1:4">
      <c r="A125" s="247" t="s">
        <v>269</v>
      </c>
      <c r="B125" s="251">
        <f>SUM(B126)</f>
        <v>122.87</v>
      </c>
      <c r="C125" s="252">
        <v>124.19</v>
      </c>
      <c r="D125" s="250">
        <f t="shared" si="3"/>
        <v>98.9</v>
      </c>
    </row>
    <row r="126" spans="1:4">
      <c r="A126" s="247" t="s">
        <v>270</v>
      </c>
      <c r="B126" s="248">
        <v>122.87</v>
      </c>
      <c r="C126" s="253">
        <v>124.19</v>
      </c>
      <c r="D126" s="250">
        <f t="shared" si="3"/>
        <v>98.9</v>
      </c>
    </row>
    <row r="127" spans="1:4">
      <c r="A127" s="247" t="s">
        <v>271</v>
      </c>
      <c r="B127" s="248">
        <f>B128+B132+B134+B137+B146</f>
        <v>4997.86</v>
      </c>
      <c r="C127" s="249">
        <v>5070.91</v>
      </c>
      <c r="D127" s="250">
        <f t="shared" si="3"/>
        <v>98.6</v>
      </c>
    </row>
    <row r="128" spans="1:4">
      <c r="A128" s="247" t="s">
        <v>272</v>
      </c>
      <c r="B128" s="251">
        <f>SUM(B129:B131)</f>
        <v>1939.69</v>
      </c>
      <c r="C128" s="252">
        <v>1939.69</v>
      </c>
      <c r="D128" s="250">
        <f t="shared" si="3"/>
        <v>100</v>
      </c>
    </row>
    <row r="129" hidden="1" spans="1:4">
      <c r="A129" s="247" t="s">
        <v>273</v>
      </c>
      <c r="B129" s="248"/>
      <c r="C129" s="249">
        <v>0</v>
      </c>
      <c r="D129" s="250" t="e">
        <f t="shared" si="3"/>
        <v>#DIV/0!</v>
      </c>
    </row>
    <row r="130" hidden="1" spans="1:4">
      <c r="A130" s="247" t="s">
        <v>274</v>
      </c>
      <c r="B130" s="248"/>
      <c r="C130" s="249">
        <v>0</v>
      </c>
      <c r="D130" s="250" t="e">
        <f t="shared" si="3"/>
        <v>#DIV/0!</v>
      </c>
    </row>
    <row r="131" spans="1:4">
      <c r="A131" s="247" t="s">
        <v>275</v>
      </c>
      <c r="B131" s="248">
        <v>1939.69</v>
      </c>
      <c r="C131" s="249">
        <v>1939.69</v>
      </c>
      <c r="D131" s="250">
        <f t="shared" si="3"/>
        <v>100</v>
      </c>
    </row>
    <row r="132" spans="1:4">
      <c r="A132" s="247" t="s">
        <v>276</v>
      </c>
      <c r="B132" s="251">
        <f>SUM(B133)</f>
        <v>360</v>
      </c>
      <c r="C132" s="252">
        <v>360</v>
      </c>
      <c r="D132" s="250">
        <f t="shared" si="3"/>
        <v>100</v>
      </c>
    </row>
    <row r="133" spans="1:4">
      <c r="A133" s="247" t="s">
        <v>277</v>
      </c>
      <c r="B133" s="248">
        <v>360</v>
      </c>
      <c r="C133" s="253">
        <v>360</v>
      </c>
      <c r="D133" s="250">
        <f t="shared" si="3"/>
        <v>100</v>
      </c>
    </row>
    <row r="134" spans="1:4">
      <c r="A134" s="247" t="s">
        <v>278</v>
      </c>
      <c r="B134" s="248">
        <f>SUM(B135:B136)</f>
        <v>360</v>
      </c>
      <c r="C134" s="249">
        <v>360</v>
      </c>
      <c r="D134" s="250">
        <f t="shared" si="3"/>
        <v>100</v>
      </c>
    </row>
    <row r="135" hidden="1" spans="1:4">
      <c r="A135" s="247" t="s">
        <v>279</v>
      </c>
      <c r="B135" s="248"/>
      <c r="C135" s="249"/>
      <c r="D135" s="250"/>
    </row>
    <row r="136" spans="1:4">
      <c r="A136" s="247" t="s">
        <v>280</v>
      </c>
      <c r="B136" s="248">
        <v>360</v>
      </c>
      <c r="C136" s="249">
        <v>360</v>
      </c>
      <c r="D136" s="250">
        <f t="shared" si="3"/>
        <v>100</v>
      </c>
    </row>
    <row r="137" spans="1:4">
      <c r="A137" s="247" t="s">
        <v>281</v>
      </c>
      <c r="B137" s="251">
        <f>SUM(B138:B145)</f>
        <v>1612.13</v>
      </c>
      <c r="C137" s="252">
        <v>1560.62</v>
      </c>
      <c r="D137" s="250">
        <f t="shared" si="3"/>
        <v>103.3</v>
      </c>
    </row>
    <row r="138" spans="1:4">
      <c r="A138" s="247" t="s">
        <v>282</v>
      </c>
      <c r="B138" s="248">
        <v>796.13</v>
      </c>
      <c r="C138" s="253">
        <v>749.43</v>
      </c>
      <c r="D138" s="250">
        <f t="shared" si="3"/>
        <v>106.2</v>
      </c>
    </row>
    <row r="139" spans="1:4">
      <c r="A139" s="247" t="s">
        <v>283</v>
      </c>
      <c r="B139" s="248">
        <v>211.58</v>
      </c>
      <c r="C139" s="253">
        <v>211.58</v>
      </c>
      <c r="D139" s="250">
        <f t="shared" si="3"/>
        <v>100</v>
      </c>
    </row>
    <row r="140" spans="1:4">
      <c r="A140" s="247" t="s">
        <v>284</v>
      </c>
      <c r="B140" s="248">
        <v>40.5</v>
      </c>
      <c r="C140" s="253">
        <v>40.5</v>
      </c>
      <c r="D140" s="250">
        <f t="shared" si="3"/>
        <v>100</v>
      </c>
    </row>
    <row r="141" spans="1:4">
      <c r="A141" s="254" t="s">
        <v>285</v>
      </c>
      <c r="B141" s="248">
        <v>119</v>
      </c>
      <c r="C141" s="253">
        <v>119</v>
      </c>
      <c r="D141" s="250">
        <f t="shared" si="3"/>
        <v>100</v>
      </c>
    </row>
    <row r="142" spans="1:4">
      <c r="A142" s="254" t="s">
        <v>286</v>
      </c>
      <c r="B142" s="248">
        <v>277.94</v>
      </c>
      <c r="C142" s="253">
        <v>277.94</v>
      </c>
      <c r="D142" s="250">
        <f t="shared" si="3"/>
        <v>100</v>
      </c>
    </row>
    <row r="143" hidden="1" spans="1:4">
      <c r="A143" s="247" t="s">
        <v>287</v>
      </c>
      <c r="B143" s="248"/>
      <c r="C143" s="249"/>
      <c r="D143" s="250"/>
    </row>
    <row r="144" spans="1:4">
      <c r="A144" s="247" t="s">
        <v>288</v>
      </c>
      <c r="B144" s="248">
        <v>53.48</v>
      </c>
      <c r="C144" s="253">
        <v>56.67</v>
      </c>
      <c r="D144" s="250">
        <f t="shared" ref="D144:D165" si="4">B144/C144*100</f>
        <v>94.4</v>
      </c>
    </row>
    <row r="145" spans="1:4">
      <c r="A145" s="247" t="s">
        <v>289</v>
      </c>
      <c r="B145" s="248">
        <v>113.5</v>
      </c>
      <c r="C145" s="253">
        <v>105.5</v>
      </c>
      <c r="D145" s="250">
        <f t="shared" si="4"/>
        <v>107.6</v>
      </c>
    </row>
    <row r="146" spans="1:4">
      <c r="A146" s="247" t="s">
        <v>290</v>
      </c>
      <c r="B146" s="251">
        <f>SUM(B147)</f>
        <v>726.04</v>
      </c>
      <c r="C146" s="252">
        <v>850.6</v>
      </c>
      <c r="D146" s="250">
        <f t="shared" si="4"/>
        <v>85.4</v>
      </c>
    </row>
    <row r="147" spans="1:4">
      <c r="A147" s="247" t="s">
        <v>291</v>
      </c>
      <c r="B147" s="248">
        <v>726.04</v>
      </c>
      <c r="C147" s="253">
        <v>850.6</v>
      </c>
      <c r="D147" s="250">
        <f t="shared" si="4"/>
        <v>85.4</v>
      </c>
    </row>
    <row r="148" spans="1:4">
      <c r="A148" s="247" t="s">
        <v>292</v>
      </c>
      <c r="B148" s="248">
        <f>B149+B152+B158+B160++B163+B166</f>
        <v>69792.57</v>
      </c>
      <c r="C148" s="249">
        <v>78936.63</v>
      </c>
      <c r="D148" s="250">
        <f t="shared" si="4"/>
        <v>88.4</v>
      </c>
    </row>
    <row r="149" spans="1:4">
      <c r="A149" s="247" t="s">
        <v>293</v>
      </c>
      <c r="B149" s="251">
        <f>SUM(B150:B151)</f>
        <v>970.3</v>
      </c>
      <c r="C149" s="252">
        <v>870.22</v>
      </c>
      <c r="D149" s="250">
        <f t="shared" si="4"/>
        <v>111.5</v>
      </c>
    </row>
    <row r="150" spans="1:4">
      <c r="A150" s="247" t="s">
        <v>294</v>
      </c>
      <c r="B150" s="251">
        <v>162.57</v>
      </c>
      <c r="C150" s="253">
        <v>133.03</v>
      </c>
      <c r="D150" s="250">
        <f t="shared" si="4"/>
        <v>122.2</v>
      </c>
    </row>
    <row r="151" spans="1:4">
      <c r="A151" s="247" t="s">
        <v>295</v>
      </c>
      <c r="B151" s="248">
        <v>807.73</v>
      </c>
      <c r="C151" s="253">
        <v>737.19</v>
      </c>
      <c r="D151" s="250">
        <f t="shared" si="4"/>
        <v>109.6</v>
      </c>
    </row>
    <row r="152" spans="1:4">
      <c r="A152" s="247" t="s">
        <v>296</v>
      </c>
      <c r="B152" s="251">
        <f>SUM(B153:B157)</f>
        <v>63490.08</v>
      </c>
      <c r="C152" s="252">
        <v>60803.71</v>
      </c>
      <c r="D152" s="250">
        <f t="shared" si="4"/>
        <v>104.4</v>
      </c>
    </row>
    <row r="153" spans="1:4">
      <c r="A153" s="247" t="s">
        <v>297</v>
      </c>
      <c r="B153" s="248">
        <v>7625.44</v>
      </c>
      <c r="C153" s="253">
        <v>7257.57</v>
      </c>
      <c r="D153" s="250">
        <f t="shared" si="4"/>
        <v>105.1</v>
      </c>
    </row>
    <row r="154" spans="1:4">
      <c r="A154" s="247" t="s">
        <v>298</v>
      </c>
      <c r="B154" s="248">
        <v>32438.8</v>
      </c>
      <c r="C154" s="253">
        <v>31125.24</v>
      </c>
      <c r="D154" s="250">
        <f t="shared" si="4"/>
        <v>104.2</v>
      </c>
    </row>
    <row r="155" spans="1:4">
      <c r="A155" s="247" t="s">
        <v>299</v>
      </c>
      <c r="B155" s="248">
        <v>14145.45</v>
      </c>
      <c r="C155" s="253">
        <v>13290.83</v>
      </c>
      <c r="D155" s="250">
        <f t="shared" si="4"/>
        <v>106.4</v>
      </c>
    </row>
    <row r="156" spans="1:4">
      <c r="A156" s="247" t="s">
        <v>300</v>
      </c>
      <c r="B156" s="248">
        <v>4936.51</v>
      </c>
      <c r="C156" s="253">
        <v>4540.43</v>
      </c>
      <c r="D156" s="250">
        <f t="shared" si="4"/>
        <v>108.7</v>
      </c>
    </row>
    <row r="157" spans="1:4">
      <c r="A157" s="247" t="s">
        <v>301</v>
      </c>
      <c r="B157" s="248">
        <v>4343.88</v>
      </c>
      <c r="C157" s="253">
        <v>4589.64</v>
      </c>
      <c r="D157" s="250">
        <f t="shared" si="4"/>
        <v>94.6</v>
      </c>
    </row>
    <row r="158" spans="1:4">
      <c r="A158" s="247" t="s">
        <v>302</v>
      </c>
      <c r="B158" s="248">
        <f>SUM(B159)</f>
        <v>380.72</v>
      </c>
      <c r="C158" s="249">
        <v>370.08</v>
      </c>
      <c r="D158" s="250">
        <f t="shared" si="4"/>
        <v>102.9</v>
      </c>
    </row>
    <row r="159" spans="1:4">
      <c r="A159" s="247" t="s">
        <v>303</v>
      </c>
      <c r="B159" s="248">
        <v>380.72</v>
      </c>
      <c r="C159" s="253">
        <v>370.08</v>
      </c>
      <c r="D159" s="250">
        <f t="shared" si="4"/>
        <v>102.9</v>
      </c>
    </row>
    <row r="160" spans="1:4">
      <c r="A160" s="247" t="s">
        <v>304</v>
      </c>
      <c r="B160" s="251">
        <f>SUM(B161:B162)</f>
        <v>1153.72</v>
      </c>
      <c r="C160" s="252">
        <v>992.7</v>
      </c>
      <c r="D160" s="250">
        <f t="shared" si="4"/>
        <v>116.2</v>
      </c>
    </row>
    <row r="161" spans="1:4">
      <c r="A161" s="247" t="s">
        <v>305</v>
      </c>
      <c r="B161" s="248">
        <v>808.75</v>
      </c>
      <c r="C161" s="253">
        <v>659.43</v>
      </c>
      <c r="D161" s="250">
        <f t="shared" si="4"/>
        <v>122.6</v>
      </c>
    </row>
    <row r="162" spans="1:4">
      <c r="A162" s="247" t="s">
        <v>306</v>
      </c>
      <c r="B162" s="248">
        <v>344.97</v>
      </c>
      <c r="C162" s="253">
        <v>333.27</v>
      </c>
      <c r="D162" s="250">
        <f t="shared" si="4"/>
        <v>103.5</v>
      </c>
    </row>
    <row r="163" spans="1:4">
      <c r="A163" s="247" t="s">
        <v>307</v>
      </c>
      <c r="B163" s="248">
        <f>SUM(B164:B165)</f>
        <v>3792.75</v>
      </c>
      <c r="C163" s="249">
        <v>15899.92</v>
      </c>
      <c r="D163" s="250">
        <f t="shared" si="4"/>
        <v>23.9</v>
      </c>
    </row>
    <row r="164" spans="1:4">
      <c r="A164" s="247" t="s">
        <v>308</v>
      </c>
      <c r="B164" s="248">
        <v>0</v>
      </c>
      <c r="C164" s="249">
        <v>11850</v>
      </c>
      <c r="D164" s="250">
        <f t="shared" si="4"/>
        <v>0</v>
      </c>
    </row>
    <row r="165" spans="1:4">
      <c r="A165" s="247" t="s">
        <v>309</v>
      </c>
      <c r="B165" s="248">
        <v>3792.75</v>
      </c>
      <c r="C165" s="253">
        <v>4049.92</v>
      </c>
      <c r="D165" s="250">
        <f t="shared" si="4"/>
        <v>93.6</v>
      </c>
    </row>
    <row r="166" spans="1:4">
      <c r="A166" s="247" t="s">
        <v>310</v>
      </c>
      <c r="B166" s="248">
        <f>SUM(B167)</f>
        <v>5</v>
      </c>
      <c r="C166" s="249">
        <v>0</v>
      </c>
      <c r="D166" s="250"/>
    </row>
    <row r="167" spans="1:4">
      <c r="A167" s="247" t="s">
        <v>311</v>
      </c>
      <c r="B167" s="248">
        <v>5</v>
      </c>
      <c r="C167" s="249">
        <v>0</v>
      </c>
      <c r="D167" s="250"/>
    </row>
    <row r="168" s="104" customFormat="1" spans="1:4">
      <c r="A168" s="247" t="s">
        <v>312</v>
      </c>
      <c r="B168" s="248">
        <f>B169+B172+B175+B178</f>
        <v>3834.84</v>
      </c>
      <c r="C168" s="249">
        <v>3868.3</v>
      </c>
      <c r="D168" s="250">
        <f t="shared" ref="D165:D205" si="5">B168/C168*100</f>
        <v>99.1</v>
      </c>
    </row>
    <row r="169" spans="1:4">
      <c r="A169" s="247" t="s">
        <v>313</v>
      </c>
      <c r="B169" s="251">
        <f>SUM(B170:B171)</f>
        <v>3426.75</v>
      </c>
      <c r="C169" s="252">
        <v>64.92</v>
      </c>
      <c r="D169" s="250">
        <f t="shared" si="5"/>
        <v>5278.4</v>
      </c>
    </row>
    <row r="170" spans="1:4">
      <c r="A170" s="247" t="s">
        <v>314</v>
      </c>
      <c r="B170" s="248"/>
      <c r="C170" s="253">
        <v>6.75</v>
      </c>
      <c r="D170" s="250">
        <f t="shared" si="5"/>
        <v>0</v>
      </c>
    </row>
    <row r="171" spans="1:4">
      <c r="A171" s="247" t="s">
        <v>315</v>
      </c>
      <c r="B171" s="248">
        <v>3426.75</v>
      </c>
      <c r="C171" s="253">
        <v>58.17</v>
      </c>
      <c r="D171" s="250">
        <f t="shared" si="5"/>
        <v>5890.9</v>
      </c>
    </row>
    <row r="172" spans="1:4">
      <c r="A172" s="247" t="s">
        <v>316</v>
      </c>
      <c r="B172" s="251">
        <f>SUM(B173:B174)</f>
        <v>187</v>
      </c>
      <c r="C172" s="252">
        <v>3605.04</v>
      </c>
      <c r="D172" s="250">
        <f t="shared" si="5"/>
        <v>5.2</v>
      </c>
    </row>
    <row r="173" hidden="1" spans="1:4">
      <c r="A173" s="247" t="s">
        <v>317</v>
      </c>
      <c r="B173" s="248"/>
      <c r="C173" s="249"/>
      <c r="D173" s="250"/>
    </row>
    <row r="174" spans="1:4">
      <c r="A174" s="247" t="s">
        <v>318</v>
      </c>
      <c r="B174" s="248">
        <v>187</v>
      </c>
      <c r="C174" s="253">
        <v>3605.04</v>
      </c>
      <c r="D174" s="250">
        <f t="shared" si="5"/>
        <v>5.2</v>
      </c>
    </row>
    <row r="175" spans="1:4">
      <c r="A175" s="247" t="s">
        <v>319</v>
      </c>
      <c r="B175" s="251">
        <f>SUM(B176:B177)</f>
        <v>221.09</v>
      </c>
      <c r="C175" s="252">
        <v>198.34</v>
      </c>
      <c r="D175" s="250">
        <f t="shared" si="5"/>
        <v>111.5</v>
      </c>
    </row>
    <row r="176" spans="1:4">
      <c r="A176" s="247" t="s">
        <v>320</v>
      </c>
      <c r="B176" s="248">
        <v>93.09</v>
      </c>
      <c r="C176" s="253">
        <v>70.34</v>
      </c>
      <c r="D176" s="250">
        <f t="shared" si="5"/>
        <v>132.3</v>
      </c>
    </row>
    <row r="177" spans="1:4">
      <c r="A177" s="247" t="s">
        <v>321</v>
      </c>
      <c r="B177" s="248">
        <v>128</v>
      </c>
      <c r="C177" s="253">
        <v>128</v>
      </c>
      <c r="D177" s="250">
        <f t="shared" si="5"/>
        <v>100</v>
      </c>
    </row>
    <row r="178" hidden="1" spans="1:4">
      <c r="A178" s="247" t="s">
        <v>322</v>
      </c>
      <c r="B178" s="248">
        <f>B179</f>
        <v>0</v>
      </c>
      <c r="C178" s="253">
        <v>0</v>
      </c>
      <c r="D178" s="250"/>
    </row>
    <row r="179" hidden="1" spans="1:4">
      <c r="A179" s="247" t="s">
        <v>323</v>
      </c>
      <c r="B179" s="248">
        <v>0</v>
      </c>
      <c r="C179" s="253">
        <v>0</v>
      </c>
      <c r="D179" s="250"/>
    </row>
    <row r="180" s="104" customFormat="1" spans="1:4">
      <c r="A180" s="247" t="s">
        <v>324</v>
      </c>
      <c r="B180" s="248">
        <f>B181+B188+B191+B194+B196+B200</f>
        <v>3270.65</v>
      </c>
      <c r="C180" s="249">
        <v>3014.6</v>
      </c>
      <c r="D180" s="250">
        <f t="shared" si="5"/>
        <v>108.5</v>
      </c>
    </row>
    <row r="181" spans="1:4">
      <c r="A181" s="247" t="s">
        <v>325</v>
      </c>
      <c r="B181" s="251">
        <f>SUM(B182:B187)</f>
        <v>1615.3</v>
      </c>
      <c r="C181" s="252">
        <v>1693.53</v>
      </c>
      <c r="D181" s="250">
        <f t="shared" si="5"/>
        <v>95.4</v>
      </c>
    </row>
    <row r="182" spans="1:4">
      <c r="A182" s="247" t="s">
        <v>326</v>
      </c>
      <c r="B182" s="248">
        <v>208.34</v>
      </c>
      <c r="C182" s="253">
        <v>218.96</v>
      </c>
      <c r="D182" s="250">
        <f t="shared" si="5"/>
        <v>95.1</v>
      </c>
    </row>
    <row r="183" spans="1:4">
      <c r="A183" s="247" t="s">
        <v>327</v>
      </c>
      <c r="B183" s="248">
        <v>250.96</v>
      </c>
      <c r="C183" s="253">
        <v>247.34</v>
      </c>
      <c r="D183" s="250">
        <f t="shared" si="5"/>
        <v>101.5</v>
      </c>
    </row>
    <row r="184" spans="1:4">
      <c r="A184" s="247" t="s">
        <v>328</v>
      </c>
      <c r="B184" s="248">
        <v>10.02</v>
      </c>
      <c r="C184" s="253">
        <v>3.7</v>
      </c>
      <c r="D184" s="250">
        <f t="shared" si="5"/>
        <v>270.8</v>
      </c>
    </row>
    <row r="185" spans="1:4">
      <c r="A185" s="247" t="s">
        <v>329</v>
      </c>
      <c r="B185" s="248">
        <v>598.41</v>
      </c>
      <c r="C185" s="253">
        <v>596.26</v>
      </c>
      <c r="D185" s="250">
        <f t="shared" si="5"/>
        <v>100.4</v>
      </c>
    </row>
    <row r="186" spans="1:4">
      <c r="A186" s="247" t="s">
        <v>330</v>
      </c>
      <c r="B186" s="248">
        <v>4.5</v>
      </c>
      <c r="C186" s="253">
        <v>4.5</v>
      </c>
      <c r="D186" s="250">
        <f t="shared" si="5"/>
        <v>100</v>
      </c>
    </row>
    <row r="187" spans="1:4">
      <c r="A187" s="247" t="s">
        <v>331</v>
      </c>
      <c r="B187" s="248">
        <v>543.07</v>
      </c>
      <c r="C187" s="253">
        <v>622.77</v>
      </c>
      <c r="D187" s="250">
        <f t="shared" si="5"/>
        <v>87.2</v>
      </c>
    </row>
    <row r="188" spans="1:4">
      <c r="A188" s="247" t="s">
        <v>332</v>
      </c>
      <c r="B188" s="248">
        <f>SUM(B189:B190)</f>
        <v>75</v>
      </c>
      <c r="C188" s="249">
        <v>75</v>
      </c>
      <c r="D188" s="250">
        <f t="shared" si="5"/>
        <v>100</v>
      </c>
    </row>
    <row r="189" spans="1:4">
      <c r="A189" s="247" t="s">
        <v>333</v>
      </c>
      <c r="B189" s="248">
        <v>75</v>
      </c>
      <c r="C189" s="249">
        <v>75</v>
      </c>
      <c r="D189" s="250">
        <f t="shared" si="5"/>
        <v>100</v>
      </c>
    </row>
    <row r="190" hidden="1" spans="1:4">
      <c r="A190" s="247" t="s">
        <v>334</v>
      </c>
      <c r="B190" s="248"/>
      <c r="C190" s="249">
        <v>0</v>
      </c>
      <c r="D190" s="250" t="e">
        <f t="shared" si="5"/>
        <v>#DIV/0!</v>
      </c>
    </row>
    <row r="191" spans="1:4">
      <c r="A191" s="247" t="s">
        <v>335</v>
      </c>
      <c r="B191" s="251">
        <f>SUM(B192:B193)</f>
        <v>1034.92</v>
      </c>
      <c r="C191" s="252">
        <v>668.03</v>
      </c>
      <c r="D191" s="250">
        <f t="shared" si="5"/>
        <v>154.9</v>
      </c>
    </row>
    <row r="192" spans="1:4">
      <c r="A192" s="247" t="s">
        <v>336</v>
      </c>
      <c r="B192" s="248">
        <v>121</v>
      </c>
      <c r="C192" s="253">
        <v>134</v>
      </c>
      <c r="D192" s="250">
        <f t="shared" si="5"/>
        <v>90.3</v>
      </c>
    </row>
    <row r="193" spans="1:4">
      <c r="A193" s="247" t="s">
        <v>337</v>
      </c>
      <c r="B193" s="248">
        <v>913.92</v>
      </c>
      <c r="C193" s="253">
        <v>534.03</v>
      </c>
      <c r="D193" s="250">
        <f t="shared" si="5"/>
        <v>171.1</v>
      </c>
    </row>
    <row r="194" spans="1:4">
      <c r="A194" s="247" t="s">
        <v>338</v>
      </c>
      <c r="B194" s="248">
        <f>SUM(B195)</f>
        <v>13.07</v>
      </c>
      <c r="C194" s="253">
        <v>14.93</v>
      </c>
      <c r="D194" s="250">
        <f>B194/C194*100</f>
        <v>87.5</v>
      </c>
    </row>
    <row r="195" spans="1:4">
      <c r="A195" s="247" t="s">
        <v>339</v>
      </c>
      <c r="B195" s="248">
        <v>13.07</v>
      </c>
      <c r="C195" s="253">
        <v>14.93</v>
      </c>
      <c r="D195" s="250">
        <f>B195/C195*100</f>
        <v>87.5</v>
      </c>
    </row>
    <row r="196" spans="1:4">
      <c r="A196" s="247" t="s">
        <v>340</v>
      </c>
      <c r="B196" s="251">
        <f>SUM(B197:B199)</f>
        <v>432.36</v>
      </c>
      <c r="C196" s="252">
        <v>463.11</v>
      </c>
      <c r="D196" s="250">
        <f>B196/C196*100</f>
        <v>93.4</v>
      </c>
    </row>
    <row r="197" spans="1:4">
      <c r="A197" s="247" t="s">
        <v>247</v>
      </c>
      <c r="B197" s="251">
        <v>240.76</v>
      </c>
      <c r="C197" s="252">
        <v>133.44</v>
      </c>
      <c r="D197" s="250">
        <f>B197/C197*100</f>
        <v>180.4</v>
      </c>
    </row>
    <row r="198" spans="1:4">
      <c r="A198" s="247" t="s">
        <v>341</v>
      </c>
      <c r="B198" s="251">
        <v>35</v>
      </c>
      <c r="C198" s="252">
        <v>0</v>
      </c>
      <c r="D198" s="250"/>
    </row>
    <row r="199" spans="1:4">
      <c r="A199" s="254" t="s">
        <v>342</v>
      </c>
      <c r="B199" s="248">
        <v>156.6</v>
      </c>
      <c r="C199" s="253">
        <v>329.67</v>
      </c>
      <c r="D199" s="250">
        <f t="shared" ref="D199:D205" si="6">B199/C199*100</f>
        <v>47.5</v>
      </c>
    </row>
    <row r="200" spans="1:4">
      <c r="A200" s="247" t="s">
        <v>343</v>
      </c>
      <c r="B200" s="251">
        <f>SUM(B201)</f>
        <v>100</v>
      </c>
      <c r="C200" s="252">
        <v>100</v>
      </c>
      <c r="D200" s="250">
        <f t="shared" si="6"/>
        <v>100</v>
      </c>
    </row>
    <row r="201" spans="1:4">
      <c r="A201" s="247" t="s">
        <v>344</v>
      </c>
      <c r="B201" s="248">
        <v>100</v>
      </c>
      <c r="C201" s="249">
        <v>100</v>
      </c>
      <c r="D201" s="250">
        <f t="shared" si="6"/>
        <v>100</v>
      </c>
    </row>
    <row r="202" s="104" customFormat="1" spans="1:4">
      <c r="A202" s="247" t="s">
        <v>345</v>
      </c>
      <c r="B202" s="248">
        <f>B203+B210+B216+B224+B226+B234+B238+B244+B247+B252+B254+B257+B259+B261+B265+B249</f>
        <v>53044.45</v>
      </c>
      <c r="C202" s="249">
        <v>41805.86</v>
      </c>
      <c r="D202" s="250">
        <f t="shared" si="6"/>
        <v>126.9</v>
      </c>
    </row>
    <row r="203" spans="1:4">
      <c r="A203" s="247" t="s">
        <v>346</v>
      </c>
      <c r="B203" s="251">
        <f>SUM(B204:B209)</f>
        <v>1721.64</v>
      </c>
      <c r="C203" s="252">
        <v>1444.11</v>
      </c>
      <c r="D203" s="250">
        <f t="shared" si="6"/>
        <v>119.2</v>
      </c>
    </row>
    <row r="204" spans="1:4">
      <c r="A204" s="247" t="s">
        <v>347</v>
      </c>
      <c r="B204" s="248">
        <v>493.34</v>
      </c>
      <c r="C204" s="253">
        <v>473.77</v>
      </c>
      <c r="D204" s="250">
        <f t="shared" si="6"/>
        <v>104.1</v>
      </c>
    </row>
    <row r="205" hidden="1" spans="1:4">
      <c r="A205" s="247" t="s">
        <v>348</v>
      </c>
      <c r="B205" s="248"/>
      <c r="C205" s="253">
        <v>0</v>
      </c>
      <c r="D205" s="250" t="e">
        <f t="shared" si="6"/>
        <v>#DIV/0!</v>
      </c>
    </row>
    <row r="206" hidden="1" spans="1:4">
      <c r="A206" s="247" t="s">
        <v>349</v>
      </c>
      <c r="B206" s="248"/>
      <c r="C206" s="249"/>
      <c r="D206" s="250"/>
    </row>
    <row r="207" spans="1:4">
      <c r="A207" s="247" t="s">
        <v>350</v>
      </c>
      <c r="B207" s="248">
        <v>141.64</v>
      </c>
      <c r="C207" s="253">
        <v>134.77</v>
      </c>
      <c r="D207" s="250">
        <f t="shared" ref="D207:D221" si="7">B207/C207*100</f>
        <v>105.1</v>
      </c>
    </row>
    <row r="208" spans="1:4">
      <c r="A208" s="247" t="s">
        <v>351</v>
      </c>
      <c r="B208" s="248">
        <v>5</v>
      </c>
      <c r="C208" s="253">
        <v>5</v>
      </c>
      <c r="D208" s="250">
        <f t="shared" si="7"/>
        <v>100</v>
      </c>
    </row>
    <row r="209" spans="1:4">
      <c r="A209" s="247" t="s">
        <v>352</v>
      </c>
      <c r="B209" s="248">
        <v>1081.66</v>
      </c>
      <c r="C209" s="253">
        <v>830.57</v>
      </c>
      <c r="D209" s="250">
        <f t="shared" si="7"/>
        <v>130.2</v>
      </c>
    </row>
    <row r="210" spans="1:4">
      <c r="A210" s="247" t="s">
        <v>353</v>
      </c>
      <c r="B210" s="251">
        <f>SUM(B211:B215)</f>
        <v>649.2</v>
      </c>
      <c r="C210" s="252">
        <v>826.08</v>
      </c>
      <c r="D210" s="250">
        <f t="shared" si="7"/>
        <v>78.6</v>
      </c>
    </row>
    <row r="211" spans="1:4">
      <c r="A211" s="247" t="s">
        <v>354</v>
      </c>
      <c r="B211" s="248">
        <v>143.15</v>
      </c>
      <c r="C211" s="253">
        <v>129.31</v>
      </c>
      <c r="D211" s="250">
        <f t="shared" si="7"/>
        <v>110.7</v>
      </c>
    </row>
    <row r="212" spans="1:4">
      <c r="A212" s="254" t="s">
        <v>355</v>
      </c>
      <c r="B212" s="248">
        <v>0</v>
      </c>
      <c r="C212" s="253">
        <v>37.5</v>
      </c>
      <c r="D212" s="250">
        <f t="shared" si="7"/>
        <v>0</v>
      </c>
    </row>
    <row r="213" spans="1:4">
      <c r="A213" s="247" t="s">
        <v>356</v>
      </c>
      <c r="B213" s="248">
        <v>42</v>
      </c>
      <c r="C213" s="253">
        <v>39.45</v>
      </c>
      <c r="D213" s="250">
        <f t="shared" si="7"/>
        <v>106.5</v>
      </c>
    </row>
    <row r="214" hidden="1" spans="1:4">
      <c r="A214" s="247" t="s">
        <v>357</v>
      </c>
      <c r="B214" s="248"/>
      <c r="C214" s="253">
        <v>0</v>
      </c>
      <c r="D214" s="250" t="e">
        <f t="shared" si="7"/>
        <v>#DIV/0!</v>
      </c>
    </row>
    <row r="215" spans="1:4">
      <c r="A215" s="247" t="s">
        <v>358</v>
      </c>
      <c r="B215" s="248">
        <v>464.05</v>
      </c>
      <c r="C215" s="253">
        <v>619.82</v>
      </c>
      <c r="D215" s="250">
        <f t="shared" si="7"/>
        <v>74.9</v>
      </c>
    </row>
    <row r="216" spans="1:4">
      <c r="A216" s="247" t="s">
        <v>359</v>
      </c>
      <c r="B216" s="251">
        <f>SUM(B217:B223)</f>
        <v>38461.56</v>
      </c>
      <c r="C216" s="252">
        <v>29026.19</v>
      </c>
      <c r="D216" s="250">
        <f t="shared" si="7"/>
        <v>132.5</v>
      </c>
    </row>
    <row r="217" spans="1:4">
      <c r="A217" s="247" t="s">
        <v>360</v>
      </c>
      <c r="B217" s="248">
        <v>2195.69</v>
      </c>
      <c r="C217" s="253">
        <v>2052.93</v>
      </c>
      <c r="D217" s="250">
        <f t="shared" si="7"/>
        <v>107</v>
      </c>
    </row>
    <row r="218" spans="1:4">
      <c r="A218" s="247" t="s">
        <v>361</v>
      </c>
      <c r="B218" s="248">
        <v>5992.72</v>
      </c>
      <c r="C218" s="253">
        <v>5785.01</v>
      </c>
      <c r="D218" s="250">
        <f t="shared" si="7"/>
        <v>103.6</v>
      </c>
    </row>
    <row r="219" spans="1:4">
      <c r="A219" s="247" t="s">
        <v>362</v>
      </c>
      <c r="B219" s="248">
        <v>10915.59</v>
      </c>
      <c r="C219" s="253">
        <v>6533.97</v>
      </c>
      <c r="D219" s="250">
        <f t="shared" si="7"/>
        <v>167.1</v>
      </c>
    </row>
    <row r="220" spans="1:4">
      <c r="A220" s="247" t="s">
        <v>363</v>
      </c>
      <c r="B220" s="248">
        <v>5807.56</v>
      </c>
      <c r="C220" s="253">
        <v>3684.28</v>
      </c>
      <c r="D220" s="250">
        <f t="shared" si="7"/>
        <v>157.6</v>
      </c>
    </row>
    <row r="221" spans="1:4">
      <c r="A221" s="247" t="s">
        <v>364</v>
      </c>
      <c r="B221" s="248">
        <v>12800</v>
      </c>
      <c r="C221" s="253">
        <v>9000</v>
      </c>
      <c r="D221" s="250">
        <f t="shared" si="7"/>
        <v>142.2</v>
      </c>
    </row>
    <row r="222" spans="1:4">
      <c r="A222" s="247" t="s">
        <v>365</v>
      </c>
      <c r="B222" s="248">
        <v>570</v>
      </c>
      <c r="C222" s="253">
        <v>570</v>
      </c>
      <c r="D222" s="250">
        <f>B222/C222*100</f>
        <v>100</v>
      </c>
    </row>
    <row r="223" spans="1:4">
      <c r="A223" s="254" t="s">
        <v>366</v>
      </c>
      <c r="B223" s="248">
        <v>180</v>
      </c>
      <c r="C223" s="253">
        <v>1400</v>
      </c>
      <c r="D223" s="250">
        <f t="shared" ref="D223:D240" si="8">B223/C223*100</f>
        <v>12.9</v>
      </c>
    </row>
    <row r="224" spans="1:4">
      <c r="A224" s="247" t="s">
        <v>367</v>
      </c>
      <c r="B224" s="251">
        <f>SUM(B225)</f>
        <v>1268</v>
      </c>
      <c r="C224" s="252">
        <v>330</v>
      </c>
      <c r="D224" s="250">
        <f t="shared" si="8"/>
        <v>384.2</v>
      </c>
    </row>
    <row r="225" spans="1:4">
      <c r="A225" s="247" t="s">
        <v>368</v>
      </c>
      <c r="B225" s="248">
        <v>1268</v>
      </c>
      <c r="C225" s="249">
        <v>330</v>
      </c>
      <c r="D225" s="250">
        <f t="shared" si="8"/>
        <v>384.2</v>
      </c>
    </row>
    <row r="226" spans="1:4">
      <c r="A226" s="247" t="s">
        <v>369</v>
      </c>
      <c r="B226" s="251">
        <f>SUM(B227:B233)</f>
        <v>2003.47</v>
      </c>
      <c r="C226" s="252">
        <v>1898.88</v>
      </c>
      <c r="D226" s="250">
        <f t="shared" si="8"/>
        <v>105.5</v>
      </c>
    </row>
    <row r="227" spans="1:4">
      <c r="A227" s="247" t="s">
        <v>370</v>
      </c>
      <c r="B227" s="248">
        <v>281</v>
      </c>
      <c r="C227" s="253">
        <v>230</v>
      </c>
      <c r="D227" s="250">
        <f t="shared" si="8"/>
        <v>122.2</v>
      </c>
    </row>
    <row r="228" spans="1:4">
      <c r="A228" s="247" t="s">
        <v>371</v>
      </c>
      <c r="B228" s="248">
        <v>121</v>
      </c>
      <c r="C228" s="253">
        <v>106</v>
      </c>
      <c r="D228" s="250">
        <f t="shared" si="8"/>
        <v>114.2</v>
      </c>
    </row>
    <row r="229" spans="1:4">
      <c r="A229" s="247" t="s">
        <v>372</v>
      </c>
      <c r="B229" s="248">
        <v>235</v>
      </c>
      <c r="C229" s="253">
        <v>219</v>
      </c>
      <c r="D229" s="250">
        <f t="shared" si="8"/>
        <v>107.3</v>
      </c>
    </row>
    <row r="230" spans="1:4">
      <c r="A230" s="247" t="s">
        <v>373</v>
      </c>
      <c r="B230" s="248">
        <v>1185</v>
      </c>
      <c r="C230" s="253">
        <v>1144</v>
      </c>
      <c r="D230" s="250">
        <f t="shared" si="8"/>
        <v>103.6</v>
      </c>
    </row>
    <row r="231" spans="1:4">
      <c r="A231" s="254" t="s">
        <v>374</v>
      </c>
      <c r="B231" s="248">
        <v>36</v>
      </c>
      <c r="C231" s="253">
        <v>40</v>
      </c>
      <c r="D231" s="250">
        <f t="shared" si="8"/>
        <v>90</v>
      </c>
    </row>
    <row r="232" spans="1:4">
      <c r="A232" s="254" t="s">
        <v>375</v>
      </c>
      <c r="B232" s="248">
        <v>5</v>
      </c>
      <c r="C232" s="253">
        <v>5</v>
      </c>
      <c r="D232" s="250">
        <f t="shared" si="8"/>
        <v>100</v>
      </c>
    </row>
    <row r="233" spans="1:4">
      <c r="A233" s="247" t="s">
        <v>376</v>
      </c>
      <c r="B233" s="248">
        <v>140.47</v>
      </c>
      <c r="C233" s="253">
        <v>154.88</v>
      </c>
      <c r="D233" s="250">
        <f t="shared" si="8"/>
        <v>90.7</v>
      </c>
    </row>
    <row r="234" spans="1:4">
      <c r="A234" s="247" t="s">
        <v>377</v>
      </c>
      <c r="B234" s="251">
        <f>SUM(B235:B237)</f>
        <v>582.56</v>
      </c>
      <c r="C234" s="252">
        <v>545.86</v>
      </c>
      <c r="D234" s="250">
        <f t="shared" si="8"/>
        <v>106.7</v>
      </c>
    </row>
    <row r="235" spans="1:4">
      <c r="A235" s="247" t="s">
        <v>378</v>
      </c>
      <c r="B235" s="248">
        <v>320</v>
      </c>
      <c r="C235" s="253">
        <v>300</v>
      </c>
      <c r="D235" s="250">
        <f t="shared" si="8"/>
        <v>106.7</v>
      </c>
    </row>
    <row r="236" spans="1:4">
      <c r="A236" s="247" t="s">
        <v>379</v>
      </c>
      <c r="B236" s="248">
        <v>153</v>
      </c>
      <c r="C236" s="253">
        <v>142</v>
      </c>
      <c r="D236" s="250">
        <f t="shared" si="8"/>
        <v>107.7</v>
      </c>
    </row>
    <row r="237" spans="1:4">
      <c r="A237" s="247" t="s">
        <v>380</v>
      </c>
      <c r="B237" s="248">
        <v>109.56</v>
      </c>
      <c r="C237" s="253">
        <v>103.86</v>
      </c>
      <c r="D237" s="250">
        <f t="shared" si="8"/>
        <v>105.5</v>
      </c>
    </row>
    <row r="238" spans="1:4">
      <c r="A238" s="247" t="s">
        <v>381</v>
      </c>
      <c r="B238" s="251">
        <f>SUM(B239:B243)</f>
        <v>1695.65</v>
      </c>
      <c r="C238" s="252">
        <v>1675.05</v>
      </c>
      <c r="D238" s="250">
        <f t="shared" si="8"/>
        <v>101.2</v>
      </c>
    </row>
    <row r="239" spans="1:4">
      <c r="A239" s="247" t="s">
        <v>382</v>
      </c>
      <c r="B239" s="248">
        <v>90</v>
      </c>
      <c r="C239" s="253">
        <v>113</v>
      </c>
      <c r="D239" s="250">
        <f t="shared" si="8"/>
        <v>79.6</v>
      </c>
    </row>
    <row r="240" spans="1:4">
      <c r="A240" s="247" t="s">
        <v>383</v>
      </c>
      <c r="B240" s="248">
        <v>360.19</v>
      </c>
      <c r="C240" s="253">
        <v>312.78</v>
      </c>
      <c r="D240" s="250">
        <f t="shared" si="8"/>
        <v>115.2</v>
      </c>
    </row>
    <row r="241" spans="1:4">
      <c r="A241" s="247" t="s">
        <v>384</v>
      </c>
      <c r="B241" s="248">
        <v>3.6</v>
      </c>
      <c r="C241" s="253">
        <v>0</v>
      </c>
      <c r="D241" s="250"/>
    </row>
    <row r="242" spans="1:4">
      <c r="A242" s="254" t="s">
        <v>385</v>
      </c>
      <c r="B242" s="248">
        <v>1229.86</v>
      </c>
      <c r="C242" s="253">
        <v>1236.27</v>
      </c>
      <c r="D242" s="250">
        <f t="shared" ref="D242:D272" si="9">B242/C242*100</f>
        <v>99.5</v>
      </c>
    </row>
    <row r="243" spans="1:4">
      <c r="A243" s="247" t="s">
        <v>386</v>
      </c>
      <c r="B243" s="248">
        <v>12</v>
      </c>
      <c r="C243" s="253">
        <v>13</v>
      </c>
      <c r="D243" s="250">
        <f t="shared" si="9"/>
        <v>92.3</v>
      </c>
    </row>
    <row r="244" spans="1:4">
      <c r="A244" s="247" t="s">
        <v>387</v>
      </c>
      <c r="B244" s="251">
        <f>SUM(B245:B246)</f>
        <v>57.53</v>
      </c>
      <c r="C244" s="252">
        <v>55.39</v>
      </c>
      <c r="D244" s="250">
        <f t="shared" si="9"/>
        <v>103.9</v>
      </c>
    </row>
    <row r="245" spans="1:4">
      <c r="A245" s="247" t="s">
        <v>388</v>
      </c>
      <c r="B245" s="248">
        <v>57.53</v>
      </c>
      <c r="C245" s="253">
        <v>55.39</v>
      </c>
      <c r="D245" s="250">
        <f t="shared" si="9"/>
        <v>103.9</v>
      </c>
    </row>
    <row r="246" hidden="1" spans="1:4">
      <c r="A246" s="247" t="s">
        <v>389</v>
      </c>
      <c r="B246" s="248">
        <v>0</v>
      </c>
      <c r="C246" s="249">
        <v>0</v>
      </c>
      <c r="D246" s="250"/>
    </row>
    <row r="247" spans="1:4">
      <c r="A247" s="247" t="s">
        <v>390</v>
      </c>
      <c r="B247" s="251">
        <f>SUM(B248)</f>
        <v>60.2</v>
      </c>
      <c r="C247" s="252">
        <v>71.06</v>
      </c>
      <c r="D247" s="250">
        <f t="shared" si="9"/>
        <v>84.7</v>
      </c>
    </row>
    <row r="248" spans="1:4">
      <c r="A248" s="247" t="s">
        <v>391</v>
      </c>
      <c r="B248" s="248">
        <v>60.2</v>
      </c>
      <c r="C248" s="253">
        <v>71.06</v>
      </c>
      <c r="D248" s="250">
        <f t="shared" si="9"/>
        <v>84.7</v>
      </c>
    </row>
    <row r="249" spans="1:4">
      <c r="A249" s="247" t="s">
        <v>392</v>
      </c>
      <c r="B249" s="251">
        <f>SUM(B250:B251)</f>
        <v>752.22</v>
      </c>
      <c r="C249" s="252">
        <v>819.06</v>
      </c>
      <c r="D249" s="250">
        <f t="shared" si="9"/>
        <v>91.8</v>
      </c>
    </row>
    <row r="250" spans="1:4">
      <c r="A250" s="247" t="s">
        <v>393</v>
      </c>
      <c r="B250" s="248">
        <v>471.22</v>
      </c>
      <c r="C250" s="253">
        <v>499.06</v>
      </c>
      <c r="D250" s="250">
        <f t="shared" si="9"/>
        <v>94.4</v>
      </c>
    </row>
    <row r="251" spans="1:4">
      <c r="A251" s="247" t="s">
        <v>394</v>
      </c>
      <c r="B251" s="248">
        <v>281</v>
      </c>
      <c r="C251" s="253">
        <v>320</v>
      </c>
      <c r="D251" s="250">
        <f t="shared" si="9"/>
        <v>87.8</v>
      </c>
    </row>
    <row r="252" spans="1:4">
      <c r="A252" s="247" t="s">
        <v>395</v>
      </c>
      <c r="B252" s="251">
        <f>SUM(B253)</f>
        <v>164</v>
      </c>
      <c r="C252" s="252">
        <v>245</v>
      </c>
      <c r="D252" s="250">
        <f t="shared" si="9"/>
        <v>66.9</v>
      </c>
    </row>
    <row r="253" spans="1:4">
      <c r="A253" s="247" t="s">
        <v>396</v>
      </c>
      <c r="B253" s="248">
        <v>164</v>
      </c>
      <c r="C253" s="253">
        <v>245</v>
      </c>
      <c r="D253" s="250">
        <f t="shared" si="9"/>
        <v>66.9</v>
      </c>
    </row>
    <row r="254" spans="1:4">
      <c r="A254" s="247" t="s">
        <v>397</v>
      </c>
      <c r="B254" s="251">
        <f>SUM(B255:B256)</f>
        <v>117.4</v>
      </c>
      <c r="C254" s="252">
        <v>106</v>
      </c>
      <c r="D254" s="250">
        <f t="shared" si="9"/>
        <v>110.8</v>
      </c>
    </row>
    <row r="255" spans="1:4">
      <c r="A255" s="247" t="s">
        <v>398</v>
      </c>
      <c r="B255" s="248">
        <v>58.9</v>
      </c>
      <c r="C255" s="253">
        <v>52.9</v>
      </c>
      <c r="D255" s="250">
        <f t="shared" si="9"/>
        <v>111.3</v>
      </c>
    </row>
    <row r="256" spans="1:4">
      <c r="A256" s="247" t="s">
        <v>399</v>
      </c>
      <c r="B256" s="248">
        <v>58.5</v>
      </c>
      <c r="C256" s="253">
        <v>53.1</v>
      </c>
      <c r="D256" s="250">
        <f t="shared" si="9"/>
        <v>110.2</v>
      </c>
    </row>
    <row r="257" spans="1:4">
      <c r="A257" s="247" t="s">
        <v>400</v>
      </c>
      <c r="B257" s="251">
        <f>SUM(B258)</f>
        <v>24.07</v>
      </c>
      <c r="C257" s="252">
        <v>24.43</v>
      </c>
      <c r="D257" s="250">
        <f t="shared" si="9"/>
        <v>98.5</v>
      </c>
    </row>
    <row r="258" spans="1:4">
      <c r="A258" s="247" t="s">
        <v>401</v>
      </c>
      <c r="B258" s="248">
        <v>24.07</v>
      </c>
      <c r="C258" s="253">
        <v>24.43</v>
      </c>
      <c r="D258" s="250">
        <f t="shared" si="9"/>
        <v>98.5</v>
      </c>
    </row>
    <row r="259" spans="1:4">
      <c r="A259" s="247" t="s">
        <v>402</v>
      </c>
      <c r="B259" s="251">
        <f>SUM(B260)</f>
        <v>4700</v>
      </c>
      <c r="C259" s="252">
        <v>4150</v>
      </c>
      <c r="D259" s="250">
        <f t="shared" si="9"/>
        <v>113.3</v>
      </c>
    </row>
    <row r="260" spans="1:4">
      <c r="A260" s="247" t="s">
        <v>403</v>
      </c>
      <c r="B260" s="248">
        <v>4700</v>
      </c>
      <c r="C260" s="253">
        <v>4150</v>
      </c>
      <c r="D260" s="250">
        <f t="shared" si="9"/>
        <v>113.3</v>
      </c>
    </row>
    <row r="261" spans="1:4">
      <c r="A261" s="247" t="s">
        <v>404</v>
      </c>
      <c r="B261" s="251">
        <f>SUM(B262:B264)</f>
        <v>267.35</v>
      </c>
      <c r="C261" s="252">
        <v>253.75</v>
      </c>
      <c r="D261" s="250">
        <f t="shared" si="9"/>
        <v>105.4</v>
      </c>
    </row>
    <row r="262" spans="1:4">
      <c r="A262" s="247" t="s">
        <v>247</v>
      </c>
      <c r="B262" s="248">
        <v>96.75</v>
      </c>
      <c r="C262" s="253">
        <v>74.59</v>
      </c>
      <c r="D262" s="250">
        <f t="shared" si="9"/>
        <v>129.7</v>
      </c>
    </row>
    <row r="263" spans="1:4">
      <c r="A263" s="247" t="s">
        <v>405</v>
      </c>
      <c r="B263" s="248">
        <v>84</v>
      </c>
      <c r="C263" s="253">
        <v>76</v>
      </c>
      <c r="D263" s="250">
        <f t="shared" si="9"/>
        <v>110.5</v>
      </c>
    </row>
    <row r="264" spans="1:4">
      <c r="A264" s="247" t="s">
        <v>406</v>
      </c>
      <c r="B264" s="248">
        <v>86.6</v>
      </c>
      <c r="C264" s="253">
        <v>103.16</v>
      </c>
      <c r="D264" s="250">
        <f t="shared" si="9"/>
        <v>83.9</v>
      </c>
    </row>
    <row r="265" spans="1:4">
      <c r="A265" s="247" t="s">
        <v>407</v>
      </c>
      <c r="B265" s="251">
        <f>SUM(B266)</f>
        <v>519.6</v>
      </c>
      <c r="C265" s="252">
        <v>335</v>
      </c>
      <c r="D265" s="250">
        <f t="shared" si="9"/>
        <v>155.1</v>
      </c>
    </row>
    <row r="266" spans="1:4">
      <c r="A266" s="247" t="s">
        <v>408</v>
      </c>
      <c r="B266" s="248">
        <v>519.6</v>
      </c>
      <c r="C266" s="253">
        <v>335</v>
      </c>
      <c r="D266" s="250">
        <f t="shared" si="9"/>
        <v>155.1</v>
      </c>
    </row>
    <row r="267" s="104" customFormat="1" spans="1:4">
      <c r="A267" s="247" t="s">
        <v>409</v>
      </c>
      <c r="B267" s="248">
        <f>B268+B271+B274+B278+B285+B289+B294+B296+B300+B309+B307</f>
        <v>28168.02</v>
      </c>
      <c r="C267" s="249">
        <v>32303.06</v>
      </c>
      <c r="D267" s="250">
        <f t="shared" si="9"/>
        <v>87.2</v>
      </c>
    </row>
    <row r="268" spans="1:4">
      <c r="A268" s="247" t="s">
        <v>410</v>
      </c>
      <c r="B268" s="251">
        <f>SUM(B269:B270)</f>
        <v>308.39</v>
      </c>
      <c r="C268" s="252">
        <v>267.09</v>
      </c>
      <c r="D268" s="250">
        <f t="shared" si="9"/>
        <v>115.5</v>
      </c>
    </row>
    <row r="269" spans="1:4">
      <c r="A269" s="247" t="s">
        <v>411</v>
      </c>
      <c r="B269" s="248">
        <v>129.31</v>
      </c>
      <c r="C269" s="253">
        <v>142.65</v>
      </c>
      <c r="D269" s="250">
        <f t="shared" si="9"/>
        <v>90.6</v>
      </c>
    </row>
    <row r="270" spans="1:4">
      <c r="A270" s="247" t="s">
        <v>412</v>
      </c>
      <c r="B270" s="248">
        <v>179.08</v>
      </c>
      <c r="C270" s="253">
        <v>124.44</v>
      </c>
      <c r="D270" s="250">
        <f t="shared" si="9"/>
        <v>143.9</v>
      </c>
    </row>
    <row r="271" spans="1:4">
      <c r="A271" s="247" t="s">
        <v>413</v>
      </c>
      <c r="B271" s="251">
        <f>SUM(B272:B273)</f>
        <v>3935.35</v>
      </c>
      <c r="C271" s="252">
        <v>2076.89</v>
      </c>
      <c r="D271" s="250">
        <f t="shared" si="9"/>
        <v>189.5</v>
      </c>
    </row>
    <row r="272" spans="1:4">
      <c r="A272" s="247" t="s">
        <v>414</v>
      </c>
      <c r="B272" s="248">
        <v>3935.35</v>
      </c>
      <c r="C272" s="253">
        <v>2076.89</v>
      </c>
      <c r="D272" s="250">
        <f t="shared" si="9"/>
        <v>189.5</v>
      </c>
    </row>
    <row r="273" hidden="1" spans="1:4">
      <c r="A273" s="247" t="s">
        <v>415</v>
      </c>
      <c r="B273" s="248"/>
      <c r="C273" s="249"/>
      <c r="D273" s="250"/>
    </row>
    <row r="274" spans="1:4">
      <c r="A274" s="247" t="s">
        <v>416</v>
      </c>
      <c r="B274" s="251">
        <f>SUM(B275:B277)</f>
        <v>5078.95</v>
      </c>
      <c r="C274" s="252">
        <v>5411.73</v>
      </c>
      <c r="D274" s="250">
        <f t="shared" ref="D273:D336" si="10">B274/C274*100</f>
        <v>93.9</v>
      </c>
    </row>
    <row r="275" spans="1:4">
      <c r="A275" s="247" t="s">
        <v>417</v>
      </c>
      <c r="B275" s="248">
        <v>1897.3</v>
      </c>
      <c r="C275" s="253">
        <v>1816.23</v>
      </c>
      <c r="D275" s="250">
        <f t="shared" si="10"/>
        <v>104.5</v>
      </c>
    </row>
    <row r="276" spans="1:4">
      <c r="A276" s="247" t="s">
        <v>418</v>
      </c>
      <c r="B276" s="248">
        <v>2626.87</v>
      </c>
      <c r="C276" s="253">
        <v>2502.08</v>
      </c>
      <c r="D276" s="250">
        <f t="shared" si="10"/>
        <v>105</v>
      </c>
    </row>
    <row r="277" spans="1:4">
      <c r="A277" s="247" t="s">
        <v>419</v>
      </c>
      <c r="B277" s="248">
        <v>554.78</v>
      </c>
      <c r="C277" s="253">
        <v>1093.42</v>
      </c>
      <c r="D277" s="250">
        <f t="shared" si="10"/>
        <v>50.7</v>
      </c>
    </row>
    <row r="278" spans="1:4">
      <c r="A278" s="247" t="s">
        <v>420</v>
      </c>
      <c r="B278" s="251">
        <f>SUM(B279:B284)</f>
        <v>4620.01</v>
      </c>
      <c r="C278" s="252">
        <v>4629.16</v>
      </c>
      <c r="D278" s="250">
        <f t="shared" si="10"/>
        <v>99.8</v>
      </c>
    </row>
    <row r="279" spans="1:4">
      <c r="A279" s="247" t="s">
        <v>421</v>
      </c>
      <c r="B279" s="248">
        <v>878.8</v>
      </c>
      <c r="C279" s="253">
        <v>853.66</v>
      </c>
      <c r="D279" s="250">
        <f t="shared" si="10"/>
        <v>102.9</v>
      </c>
    </row>
    <row r="280" spans="1:4">
      <c r="A280" s="247" t="s">
        <v>422</v>
      </c>
      <c r="B280" s="248">
        <v>584.04</v>
      </c>
      <c r="C280" s="253">
        <v>594.9</v>
      </c>
      <c r="D280" s="250">
        <f t="shared" si="10"/>
        <v>98.2</v>
      </c>
    </row>
    <row r="281" spans="1:4">
      <c r="A281" s="247" t="s">
        <v>423</v>
      </c>
      <c r="B281" s="248">
        <v>3101.67</v>
      </c>
      <c r="C281" s="253">
        <v>2922.1</v>
      </c>
      <c r="D281" s="250">
        <f t="shared" si="10"/>
        <v>106.1</v>
      </c>
    </row>
    <row r="282" hidden="1" spans="1:4">
      <c r="A282" s="247" t="s">
        <v>424</v>
      </c>
      <c r="B282" s="248"/>
      <c r="C282" s="253"/>
      <c r="D282" s="250"/>
    </row>
    <row r="283" spans="1:4">
      <c r="A283" s="247" t="s">
        <v>425</v>
      </c>
      <c r="B283" s="248">
        <v>30</v>
      </c>
      <c r="C283" s="253">
        <v>212</v>
      </c>
      <c r="D283" s="250">
        <f t="shared" si="10"/>
        <v>14.2</v>
      </c>
    </row>
    <row r="284" spans="1:4">
      <c r="A284" s="247" t="s">
        <v>426</v>
      </c>
      <c r="B284" s="248">
        <v>25.5</v>
      </c>
      <c r="C284" s="253">
        <v>46.5</v>
      </c>
      <c r="D284" s="250">
        <f t="shared" si="10"/>
        <v>54.8</v>
      </c>
    </row>
    <row r="285" spans="1:4">
      <c r="A285" s="247" t="s">
        <v>427</v>
      </c>
      <c r="B285" s="251">
        <f>SUM(B286:B288)</f>
        <v>5668.41</v>
      </c>
      <c r="C285" s="252">
        <v>5428.73</v>
      </c>
      <c r="D285" s="250">
        <f t="shared" si="10"/>
        <v>104.4</v>
      </c>
    </row>
    <row r="286" spans="1:4">
      <c r="A286" s="247" t="s">
        <v>428</v>
      </c>
      <c r="B286" s="248">
        <v>156.46</v>
      </c>
      <c r="C286" s="253">
        <v>193.3</v>
      </c>
      <c r="D286" s="250">
        <f t="shared" si="10"/>
        <v>80.9</v>
      </c>
    </row>
    <row r="287" spans="1:4">
      <c r="A287" s="247" t="s">
        <v>429</v>
      </c>
      <c r="B287" s="248">
        <v>5408.95</v>
      </c>
      <c r="C287" s="253">
        <v>5132.43</v>
      </c>
      <c r="D287" s="250">
        <f t="shared" si="10"/>
        <v>105.4</v>
      </c>
    </row>
    <row r="288" spans="1:4">
      <c r="A288" s="247" t="s">
        <v>430</v>
      </c>
      <c r="B288" s="248">
        <v>103</v>
      </c>
      <c r="C288" s="253">
        <v>103</v>
      </c>
      <c r="D288" s="250">
        <f t="shared" si="10"/>
        <v>100</v>
      </c>
    </row>
    <row r="289" spans="1:4">
      <c r="A289" s="247" t="s">
        <v>431</v>
      </c>
      <c r="B289" s="251">
        <f>SUM(B290:B293)</f>
        <v>7438.93</v>
      </c>
      <c r="C289" s="252">
        <v>7159.31</v>
      </c>
      <c r="D289" s="250">
        <f t="shared" si="10"/>
        <v>103.9</v>
      </c>
    </row>
    <row r="290" spans="1:4">
      <c r="A290" s="247" t="s">
        <v>432</v>
      </c>
      <c r="B290" s="248">
        <v>533.45</v>
      </c>
      <c r="C290" s="253">
        <v>849.42</v>
      </c>
      <c r="D290" s="250">
        <f t="shared" si="10"/>
        <v>62.8</v>
      </c>
    </row>
    <row r="291" spans="1:4">
      <c r="A291" s="247" t="s">
        <v>433</v>
      </c>
      <c r="B291" s="248">
        <v>3679.89</v>
      </c>
      <c r="C291" s="253">
        <v>3346.39</v>
      </c>
      <c r="D291" s="250">
        <f t="shared" si="10"/>
        <v>110</v>
      </c>
    </row>
    <row r="292" spans="1:4">
      <c r="A292" s="247" t="s">
        <v>434</v>
      </c>
      <c r="B292" s="248">
        <v>3225.59</v>
      </c>
      <c r="C292" s="253">
        <v>2963.5</v>
      </c>
      <c r="D292" s="250">
        <f t="shared" si="10"/>
        <v>108.8</v>
      </c>
    </row>
    <row r="293" hidden="1" spans="1:4">
      <c r="A293" s="247" t="s">
        <v>435</v>
      </c>
      <c r="B293" s="248"/>
      <c r="C293" s="253"/>
      <c r="D293" s="250" t="e">
        <f t="shared" si="10"/>
        <v>#DIV/0!</v>
      </c>
    </row>
    <row r="294" spans="1:4">
      <c r="A294" s="247" t="s">
        <v>436</v>
      </c>
      <c r="B294" s="251">
        <f>SUM(B295)</f>
        <v>0</v>
      </c>
      <c r="C294" s="252">
        <v>6600</v>
      </c>
      <c r="D294" s="250">
        <f t="shared" si="10"/>
        <v>0</v>
      </c>
    </row>
    <row r="295" spans="1:4">
      <c r="A295" s="247" t="s">
        <v>437</v>
      </c>
      <c r="B295" s="248">
        <v>0</v>
      </c>
      <c r="C295" s="249">
        <v>6600</v>
      </c>
      <c r="D295" s="250">
        <f t="shared" si="10"/>
        <v>0</v>
      </c>
    </row>
    <row r="296" spans="1:4">
      <c r="A296" s="247" t="s">
        <v>438</v>
      </c>
      <c r="B296" s="251">
        <f>SUM(B297:B299)</f>
        <v>805.48</v>
      </c>
      <c r="C296" s="252">
        <v>689.65</v>
      </c>
      <c r="D296" s="250">
        <f t="shared" si="10"/>
        <v>116.8</v>
      </c>
    </row>
    <row r="297" spans="1:4">
      <c r="A297" s="247" t="s">
        <v>439</v>
      </c>
      <c r="B297" s="248">
        <v>716.48</v>
      </c>
      <c r="C297" s="249">
        <v>677.65</v>
      </c>
      <c r="D297" s="250">
        <f t="shared" si="10"/>
        <v>105.7</v>
      </c>
    </row>
    <row r="298" hidden="1" spans="1:4">
      <c r="A298" s="247" t="s">
        <v>440</v>
      </c>
      <c r="B298" s="248"/>
      <c r="C298" s="249"/>
      <c r="D298" s="250" t="e">
        <f t="shared" ref="D298:D308" si="11">B298/C298*100</f>
        <v>#DIV/0!</v>
      </c>
    </row>
    <row r="299" spans="1:4">
      <c r="A299" s="247" t="s">
        <v>441</v>
      </c>
      <c r="B299" s="248">
        <v>89</v>
      </c>
      <c r="C299" s="249">
        <v>12</v>
      </c>
      <c r="D299" s="250">
        <f t="shared" si="11"/>
        <v>741.7</v>
      </c>
    </row>
    <row r="300" spans="1:4">
      <c r="A300" s="247" t="s">
        <v>442</v>
      </c>
      <c r="B300" s="248">
        <f>SUM(B301)</f>
        <v>20.5</v>
      </c>
      <c r="C300" s="249">
        <v>20.5</v>
      </c>
      <c r="D300" s="250">
        <f t="shared" si="11"/>
        <v>100</v>
      </c>
    </row>
    <row r="301" spans="1:4">
      <c r="A301" s="247" t="s">
        <v>443</v>
      </c>
      <c r="B301" s="248">
        <v>20.5</v>
      </c>
      <c r="C301" s="249">
        <v>20.5</v>
      </c>
      <c r="D301" s="250">
        <f t="shared" si="11"/>
        <v>100</v>
      </c>
    </row>
    <row r="302" hidden="1" spans="1:4">
      <c r="A302" s="247" t="s">
        <v>444</v>
      </c>
      <c r="B302" s="251"/>
      <c r="C302" s="252"/>
      <c r="D302" s="250" t="e">
        <f t="shared" si="11"/>
        <v>#DIV/0!</v>
      </c>
    </row>
    <row r="303" hidden="1" spans="1:4">
      <c r="A303" s="247" t="s">
        <v>445</v>
      </c>
      <c r="B303" s="248"/>
      <c r="C303" s="249"/>
      <c r="D303" s="250" t="e">
        <f t="shared" si="11"/>
        <v>#DIV/0!</v>
      </c>
    </row>
    <row r="304" hidden="1" spans="1:4">
      <c r="A304" s="247" t="s">
        <v>446</v>
      </c>
      <c r="B304" s="248"/>
      <c r="C304" s="249"/>
      <c r="D304" s="250" t="e">
        <f t="shared" si="11"/>
        <v>#DIV/0!</v>
      </c>
    </row>
    <row r="305" hidden="1" spans="1:4">
      <c r="A305" s="247" t="s">
        <v>447</v>
      </c>
      <c r="B305" s="251"/>
      <c r="C305" s="252"/>
      <c r="D305" s="250" t="e">
        <f t="shared" si="11"/>
        <v>#DIV/0!</v>
      </c>
    </row>
    <row r="306" hidden="1" spans="1:4">
      <c r="A306" s="247" t="s">
        <v>448</v>
      </c>
      <c r="B306" s="248"/>
      <c r="C306" s="249"/>
      <c r="D306" s="250" t="e">
        <f t="shared" si="11"/>
        <v>#DIV/0!</v>
      </c>
    </row>
    <row r="307" spans="1:4">
      <c r="A307" s="247" t="s">
        <v>449</v>
      </c>
      <c r="B307" s="248">
        <f>SUM(B308)</f>
        <v>272</v>
      </c>
      <c r="C307" s="249">
        <v>0</v>
      </c>
      <c r="D307" s="250"/>
    </row>
    <row r="308" spans="1:4">
      <c r="A308" s="247" t="s">
        <v>450</v>
      </c>
      <c r="B308" s="248">
        <v>272</v>
      </c>
      <c r="C308" s="249">
        <v>0</v>
      </c>
      <c r="D308" s="250"/>
    </row>
    <row r="309" spans="1:4">
      <c r="A309" s="247" t="s">
        <v>451</v>
      </c>
      <c r="B309" s="248">
        <f>SUM(B310)</f>
        <v>20</v>
      </c>
      <c r="C309" s="249">
        <v>20</v>
      </c>
      <c r="D309" s="250">
        <f>B309/C309*100</f>
        <v>100</v>
      </c>
    </row>
    <row r="310" spans="1:4">
      <c r="A310" s="247" t="s">
        <v>452</v>
      </c>
      <c r="B310" s="248">
        <v>20</v>
      </c>
      <c r="C310" s="249">
        <v>20</v>
      </c>
      <c r="D310" s="250">
        <f>B310/C310*100</f>
        <v>100</v>
      </c>
    </row>
    <row r="311" spans="1:4">
      <c r="A311" s="247" t="s">
        <v>453</v>
      </c>
      <c r="B311" s="248">
        <f>SUM(B315)</f>
        <v>25.14</v>
      </c>
      <c r="C311" s="248">
        <v>25.14</v>
      </c>
      <c r="D311" s="250">
        <f t="shared" ref="D311:D316" si="12">B311/C311*100</f>
        <v>100</v>
      </c>
    </row>
    <row r="312" hidden="1" spans="1:4">
      <c r="A312" s="247" t="s">
        <v>454</v>
      </c>
      <c r="B312" s="248">
        <f>SUM(B313:B314)</f>
        <v>0</v>
      </c>
      <c r="C312" s="248">
        <v>0</v>
      </c>
      <c r="D312" s="250" t="e">
        <f t="shared" si="12"/>
        <v>#DIV/0!</v>
      </c>
    </row>
    <row r="313" hidden="1" spans="1:4">
      <c r="A313" s="247" t="s">
        <v>455</v>
      </c>
      <c r="B313" s="248"/>
      <c r="C313" s="248"/>
      <c r="D313" s="250" t="e">
        <f t="shared" si="12"/>
        <v>#DIV/0!</v>
      </c>
    </row>
    <row r="314" hidden="1" spans="1:4">
      <c r="A314" s="247" t="s">
        <v>456</v>
      </c>
      <c r="B314" s="248"/>
      <c r="C314" s="248"/>
      <c r="D314" s="250" t="e">
        <f t="shared" si="12"/>
        <v>#DIV/0!</v>
      </c>
    </row>
    <row r="315" spans="1:4">
      <c r="A315" s="247" t="s">
        <v>457</v>
      </c>
      <c r="B315" s="248">
        <f>SUM(B316)</f>
        <v>25.14</v>
      </c>
      <c r="C315" s="248">
        <v>25.14</v>
      </c>
      <c r="D315" s="250">
        <f t="shared" si="12"/>
        <v>100</v>
      </c>
    </row>
    <row r="316" spans="1:4">
      <c r="A316" s="247" t="s">
        <v>458</v>
      </c>
      <c r="B316" s="248">
        <v>25.14</v>
      </c>
      <c r="C316" s="248">
        <v>25.14</v>
      </c>
      <c r="D316" s="250">
        <f t="shared" si="12"/>
        <v>100</v>
      </c>
    </row>
    <row r="317" hidden="1" spans="1:4">
      <c r="A317" s="247" t="s">
        <v>459</v>
      </c>
      <c r="B317" s="248">
        <f>SUM(B318:B319)</f>
        <v>0</v>
      </c>
      <c r="C317" s="249">
        <v>0</v>
      </c>
      <c r="D317" s="250"/>
    </row>
    <row r="318" hidden="1" spans="1:4">
      <c r="A318" s="247" t="s">
        <v>460</v>
      </c>
      <c r="B318" s="248"/>
      <c r="C318" s="249"/>
      <c r="D318" s="250"/>
    </row>
    <row r="319" hidden="1" spans="1:4">
      <c r="A319" s="247" t="s">
        <v>461</v>
      </c>
      <c r="B319" s="248"/>
      <c r="C319" s="249"/>
      <c r="D319" s="250"/>
    </row>
    <row r="320" hidden="1" spans="1:4">
      <c r="A320" s="247" t="s">
        <v>462</v>
      </c>
      <c r="B320" s="248">
        <f>SUM(B321:B322)</f>
        <v>0</v>
      </c>
      <c r="C320" s="249">
        <v>0</v>
      </c>
      <c r="D320" s="250"/>
    </row>
    <row r="321" hidden="1" spans="1:4">
      <c r="A321" s="247" t="s">
        <v>463</v>
      </c>
      <c r="B321" s="248"/>
      <c r="C321" s="249"/>
      <c r="D321" s="250"/>
    </row>
    <row r="322" hidden="1" spans="1:4">
      <c r="A322" s="247" t="s">
        <v>464</v>
      </c>
      <c r="B322" s="248"/>
      <c r="C322" s="249"/>
      <c r="D322" s="250"/>
    </row>
    <row r="323" s="104" customFormat="1" spans="1:4">
      <c r="A323" s="247" t="s">
        <v>465</v>
      </c>
      <c r="B323" s="248">
        <f>B324+B328+B330+B332+B334</f>
        <v>33123.71</v>
      </c>
      <c r="C323" s="249">
        <v>39832.51</v>
      </c>
      <c r="D323" s="250">
        <f>B323/C323*100</f>
        <v>83.2</v>
      </c>
    </row>
    <row r="324" spans="1:4">
      <c r="A324" s="247" t="s">
        <v>466</v>
      </c>
      <c r="B324" s="251">
        <f>SUM(B325:B327)</f>
        <v>17851.31</v>
      </c>
      <c r="C324" s="252">
        <v>8063.68</v>
      </c>
      <c r="D324" s="250">
        <f>B324/C324*100</f>
        <v>221.4</v>
      </c>
    </row>
    <row r="325" spans="1:4">
      <c r="A325" s="247" t="s">
        <v>467</v>
      </c>
      <c r="B325" s="248">
        <v>608.33</v>
      </c>
      <c r="C325" s="253">
        <v>630.67</v>
      </c>
      <c r="D325" s="250">
        <f>B325/C325*100</f>
        <v>96.5</v>
      </c>
    </row>
    <row r="326" spans="1:4">
      <c r="A326" s="247" t="s">
        <v>468</v>
      </c>
      <c r="B326" s="248">
        <v>11743.27</v>
      </c>
      <c r="C326" s="253">
        <v>3129.46</v>
      </c>
      <c r="D326" s="250">
        <f>B326/C326*100</f>
        <v>375.2</v>
      </c>
    </row>
    <row r="327" spans="1:4">
      <c r="A327" s="247" t="s">
        <v>469</v>
      </c>
      <c r="B327" s="248">
        <v>5499.71</v>
      </c>
      <c r="C327" s="253">
        <v>4303.55</v>
      </c>
      <c r="D327" s="250">
        <f>B327/C327*100</f>
        <v>127.8</v>
      </c>
    </row>
    <row r="328" hidden="1" spans="1:4">
      <c r="A328" s="247" t="s">
        <v>470</v>
      </c>
      <c r="B328" s="248">
        <f t="shared" ref="B328:B332" si="13">SUM(B329)</f>
        <v>0</v>
      </c>
      <c r="C328" s="253">
        <v>0</v>
      </c>
      <c r="D328" s="250"/>
    </row>
    <row r="329" hidden="1" spans="1:4">
      <c r="A329" s="247" t="s">
        <v>471</v>
      </c>
      <c r="B329" s="248"/>
      <c r="C329" s="253"/>
      <c r="D329" s="250"/>
    </row>
    <row r="330" spans="1:4">
      <c r="A330" s="247" t="s">
        <v>472</v>
      </c>
      <c r="B330" s="251">
        <f t="shared" si="13"/>
        <v>475.34</v>
      </c>
      <c r="C330" s="252">
        <v>7247.94</v>
      </c>
      <c r="D330" s="250">
        <f>B330/C330*100</f>
        <v>6.6</v>
      </c>
    </row>
    <row r="331" spans="1:4">
      <c r="A331" s="247" t="s">
        <v>473</v>
      </c>
      <c r="B331" s="248">
        <v>475.34</v>
      </c>
      <c r="C331" s="253">
        <v>7247.94</v>
      </c>
      <c r="D331" s="250">
        <f>B331/C331*100</f>
        <v>6.6</v>
      </c>
    </row>
    <row r="332" spans="1:4">
      <c r="A332" s="247" t="s">
        <v>474</v>
      </c>
      <c r="B332" s="251">
        <f t="shared" si="13"/>
        <v>13142.25</v>
      </c>
      <c r="C332" s="252">
        <v>21726.29</v>
      </c>
      <c r="D332" s="250">
        <f>B332/C332*100</f>
        <v>60.5</v>
      </c>
    </row>
    <row r="333" spans="1:4">
      <c r="A333" s="247" t="s">
        <v>475</v>
      </c>
      <c r="B333" s="248">
        <v>13142.25</v>
      </c>
      <c r="C333" s="253">
        <v>21726.29</v>
      </c>
      <c r="D333" s="250">
        <f>B333/C333*100</f>
        <v>60.5</v>
      </c>
    </row>
    <row r="334" spans="1:4">
      <c r="A334" s="247" t="s">
        <v>476</v>
      </c>
      <c r="B334" s="251">
        <f>SUM(B335:B336)</f>
        <v>1654.81</v>
      </c>
      <c r="C334" s="252">
        <v>2794.6</v>
      </c>
      <c r="D334" s="250">
        <f>B334/C334*100</f>
        <v>59.2</v>
      </c>
    </row>
    <row r="335" hidden="1" spans="1:4">
      <c r="A335" s="254" t="s">
        <v>477</v>
      </c>
      <c r="B335" s="248"/>
      <c r="C335" s="253"/>
      <c r="D335" s="250"/>
    </row>
    <row r="336" spans="1:4">
      <c r="A336" s="254" t="s">
        <v>478</v>
      </c>
      <c r="B336" s="248">
        <v>1654.81</v>
      </c>
      <c r="C336" s="253">
        <v>2794.6</v>
      </c>
      <c r="D336" s="250">
        <f t="shared" ref="D336:D343" si="14">B336/C336*100</f>
        <v>59.2</v>
      </c>
    </row>
    <row r="337" s="104" customFormat="1" spans="1:4">
      <c r="A337" s="247" t="s">
        <v>479</v>
      </c>
      <c r="B337" s="248">
        <f>B338+B348+B354+B366+B369+B375+B377</f>
        <v>2028.41</v>
      </c>
      <c r="C337" s="249">
        <v>2145.99</v>
      </c>
      <c r="D337" s="250">
        <f t="shared" si="14"/>
        <v>94.5</v>
      </c>
    </row>
    <row r="338" spans="1:4">
      <c r="A338" s="247" t="s">
        <v>480</v>
      </c>
      <c r="B338" s="251">
        <f>SUM(B339:B347)</f>
        <v>908.8</v>
      </c>
      <c r="C338" s="252">
        <v>992.35</v>
      </c>
      <c r="D338" s="250">
        <f t="shared" si="14"/>
        <v>91.6</v>
      </c>
    </row>
    <row r="339" spans="1:4">
      <c r="A339" s="247" t="s">
        <v>481</v>
      </c>
      <c r="B339" s="248">
        <v>407.17</v>
      </c>
      <c r="C339" s="253">
        <v>387.36</v>
      </c>
      <c r="D339" s="250">
        <f t="shared" si="14"/>
        <v>105.1</v>
      </c>
    </row>
    <row r="340" spans="1:4">
      <c r="A340" s="247" t="s">
        <v>482</v>
      </c>
      <c r="B340" s="248">
        <v>283.87</v>
      </c>
      <c r="C340" s="253">
        <v>295.48</v>
      </c>
      <c r="D340" s="250">
        <f t="shared" si="14"/>
        <v>96.1</v>
      </c>
    </row>
    <row r="341" spans="1:4">
      <c r="A341" s="247" t="s">
        <v>483</v>
      </c>
      <c r="B341" s="248">
        <v>20</v>
      </c>
      <c r="C341" s="253">
        <v>20</v>
      </c>
      <c r="D341" s="250">
        <f t="shared" si="14"/>
        <v>100</v>
      </c>
    </row>
    <row r="342" spans="1:4">
      <c r="A342" s="247" t="s">
        <v>484</v>
      </c>
      <c r="B342" s="248">
        <v>10</v>
      </c>
      <c r="C342" s="253">
        <v>25.94</v>
      </c>
      <c r="D342" s="250">
        <f t="shared" si="14"/>
        <v>38.6</v>
      </c>
    </row>
    <row r="343" spans="1:4">
      <c r="A343" s="247" t="s">
        <v>485</v>
      </c>
      <c r="B343" s="248">
        <v>0.12</v>
      </c>
      <c r="C343" s="253">
        <v>47.12</v>
      </c>
      <c r="D343" s="250">
        <f t="shared" si="14"/>
        <v>0.3</v>
      </c>
    </row>
    <row r="344" spans="1:4">
      <c r="A344" s="247" t="s">
        <v>486</v>
      </c>
      <c r="B344" s="248">
        <v>7</v>
      </c>
      <c r="C344" s="253">
        <v>7</v>
      </c>
      <c r="D344" s="250">
        <f>B344/C344*100</f>
        <v>100</v>
      </c>
    </row>
    <row r="345" hidden="1" spans="1:4">
      <c r="A345" s="247" t="s">
        <v>487</v>
      </c>
      <c r="B345" s="248"/>
      <c r="C345" s="253"/>
      <c r="D345" s="250" t="e">
        <f>B345/C345*100</f>
        <v>#DIV/0!</v>
      </c>
    </row>
    <row r="346" hidden="1" spans="1:4">
      <c r="A346" s="247" t="s">
        <v>488</v>
      </c>
      <c r="B346" s="248"/>
      <c r="C346" s="253">
        <v>0</v>
      </c>
      <c r="D346" s="250" t="e">
        <f>B346/C346*100</f>
        <v>#DIV/0!</v>
      </c>
    </row>
    <row r="347" spans="1:4">
      <c r="A347" s="247" t="s">
        <v>489</v>
      </c>
      <c r="B347" s="248">
        <v>180.64</v>
      </c>
      <c r="C347" s="253">
        <v>209.45</v>
      </c>
      <c r="D347" s="250">
        <f>B347/C347*100</f>
        <v>86.2</v>
      </c>
    </row>
    <row r="348" spans="1:4">
      <c r="A348" s="247" t="s">
        <v>490</v>
      </c>
      <c r="B348" s="251">
        <f>SUM(B349:B353)</f>
        <v>925.21</v>
      </c>
      <c r="C348" s="252">
        <v>905.24</v>
      </c>
      <c r="D348" s="250">
        <f>B348/C348*100</f>
        <v>102.2</v>
      </c>
    </row>
    <row r="349" spans="1:4">
      <c r="A349" s="247" t="s">
        <v>491</v>
      </c>
      <c r="B349" s="248">
        <v>431.51</v>
      </c>
      <c r="C349" s="253">
        <v>411.54</v>
      </c>
      <c r="D349" s="250">
        <f>B349/C349*100</f>
        <v>104.9</v>
      </c>
    </row>
    <row r="350" spans="1:4">
      <c r="A350" s="247" t="s">
        <v>492</v>
      </c>
      <c r="B350" s="248">
        <v>11</v>
      </c>
      <c r="C350" s="249">
        <v>11</v>
      </c>
      <c r="D350" s="250">
        <f>B350/C350*100</f>
        <v>100</v>
      </c>
    </row>
    <row r="351" spans="1:4">
      <c r="A351" s="247" t="s">
        <v>493</v>
      </c>
      <c r="B351" s="248">
        <v>10</v>
      </c>
      <c r="C351" s="249">
        <v>0</v>
      </c>
      <c r="D351" s="250"/>
    </row>
    <row r="352" spans="1:4">
      <c r="A352" s="247" t="s">
        <v>494</v>
      </c>
      <c r="B352" s="248">
        <v>472.7</v>
      </c>
      <c r="C352" s="249">
        <v>482.7</v>
      </c>
      <c r="D352" s="250">
        <f t="shared" ref="D352:D403" si="15">B352/C352*100</f>
        <v>97.9</v>
      </c>
    </row>
    <row r="353" hidden="1" spans="1:4">
      <c r="A353" s="247" t="s">
        <v>495</v>
      </c>
      <c r="B353" s="248">
        <v>0</v>
      </c>
      <c r="C353" s="253">
        <v>0</v>
      </c>
      <c r="D353" s="250"/>
    </row>
    <row r="354" spans="1:4">
      <c r="A354" s="247" t="s">
        <v>496</v>
      </c>
      <c r="B354" s="248">
        <f>SUM(B355:B365)</f>
        <v>136</v>
      </c>
      <c r="C354" s="249">
        <v>190</v>
      </c>
      <c r="D354" s="250">
        <f t="shared" si="15"/>
        <v>71.6</v>
      </c>
    </row>
    <row r="355" hidden="1" spans="1:4">
      <c r="A355" s="254" t="s">
        <v>497</v>
      </c>
      <c r="B355" s="248"/>
      <c r="C355" s="249"/>
      <c r="D355" s="250"/>
    </row>
    <row r="356" hidden="1" spans="1:4">
      <c r="A356" s="247" t="s">
        <v>498</v>
      </c>
      <c r="B356" s="248"/>
      <c r="C356" s="249"/>
      <c r="D356" s="250"/>
    </row>
    <row r="357" hidden="1" spans="1:4">
      <c r="A357" s="247" t="s">
        <v>499</v>
      </c>
      <c r="B357" s="248"/>
      <c r="C357" s="249"/>
      <c r="D357" s="250"/>
    </row>
    <row r="358" spans="1:4">
      <c r="A358" s="247" t="s">
        <v>500</v>
      </c>
      <c r="B358" s="248">
        <v>16</v>
      </c>
      <c r="C358" s="249">
        <v>16</v>
      </c>
      <c r="D358" s="250">
        <f t="shared" si="15"/>
        <v>100</v>
      </c>
    </row>
    <row r="359" hidden="1" spans="1:4">
      <c r="A359" s="247" t="s">
        <v>501</v>
      </c>
      <c r="B359" s="248"/>
      <c r="C359" s="249"/>
      <c r="D359" s="250"/>
    </row>
    <row r="360" hidden="1" spans="1:4">
      <c r="A360" s="247" t="s">
        <v>502</v>
      </c>
      <c r="B360" s="248"/>
      <c r="C360" s="253"/>
      <c r="D360" s="250"/>
    </row>
    <row r="361" hidden="1" spans="1:4">
      <c r="A361" s="247" t="s">
        <v>503</v>
      </c>
      <c r="B361" s="248"/>
      <c r="C361" s="249"/>
      <c r="D361" s="250"/>
    </row>
    <row r="362" hidden="1" spans="1:4">
      <c r="A362" s="247" t="s">
        <v>504</v>
      </c>
      <c r="B362" s="248"/>
      <c r="C362" s="249"/>
      <c r="D362" s="250"/>
    </row>
    <row r="363" spans="1:4">
      <c r="A363" s="254" t="s">
        <v>505</v>
      </c>
      <c r="B363" s="248">
        <v>75</v>
      </c>
      <c r="C363" s="249">
        <v>75</v>
      </c>
      <c r="D363" s="250">
        <f t="shared" si="15"/>
        <v>100</v>
      </c>
    </row>
    <row r="364" hidden="1" spans="1:4">
      <c r="A364" s="254" t="s">
        <v>506</v>
      </c>
      <c r="B364" s="248"/>
      <c r="C364" s="249"/>
      <c r="D364" s="250"/>
    </row>
    <row r="365" spans="1:4">
      <c r="A365" s="247" t="s">
        <v>507</v>
      </c>
      <c r="B365" s="248">
        <v>45</v>
      </c>
      <c r="C365" s="249">
        <v>99</v>
      </c>
      <c r="D365" s="250">
        <f t="shared" si="15"/>
        <v>45.5</v>
      </c>
    </row>
    <row r="366" spans="1:4">
      <c r="A366" s="254" t="s">
        <v>508</v>
      </c>
      <c r="B366" s="251">
        <f>SUM(B367:B368)</f>
        <v>50</v>
      </c>
      <c r="C366" s="252">
        <v>50</v>
      </c>
      <c r="D366" s="250">
        <f t="shared" si="15"/>
        <v>100</v>
      </c>
    </row>
    <row r="367" spans="1:4">
      <c r="A367" s="254" t="s">
        <v>509</v>
      </c>
      <c r="B367" s="248">
        <v>50</v>
      </c>
      <c r="C367" s="249">
        <v>50</v>
      </c>
      <c r="D367" s="250">
        <f t="shared" si="15"/>
        <v>100</v>
      </c>
    </row>
    <row r="368" hidden="1" spans="1:4">
      <c r="A368" s="254" t="s">
        <v>510</v>
      </c>
      <c r="B368" s="248"/>
      <c r="C368" s="249"/>
      <c r="D368" s="250" t="e">
        <f t="shared" ref="D368:D382" si="16">B368/C368*100</f>
        <v>#DIV/0!</v>
      </c>
    </row>
    <row r="369" hidden="1" spans="1:4">
      <c r="A369" s="247" t="s">
        <v>511</v>
      </c>
      <c r="B369" s="251">
        <f>SUM(B370:B374)</f>
        <v>0</v>
      </c>
      <c r="C369" s="252">
        <v>0</v>
      </c>
      <c r="D369" s="250" t="e">
        <f t="shared" si="16"/>
        <v>#DIV/0!</v>
      </c>
    </row>
    <row r="370" hidden="1" spans="1:4">
      <c r="A370" s="247" t="s">
        <v>512</v>
      </c>
      <c r="B370" s="251"/>
      <c r="C370" s="252"/>
      <c r="D370" s="250" t="e">
        <f t="shared" si="16"/>
        <v>#DIV/0!</v>
      </c>
    </row>
    <row r="371" hidden="1" spans="1:4">
      <c r="A371" s="247" t="s">
        <v>513</v>
      </c>
      <c r="B371" s="248"/>
      <c r="C371" s="249"/>
      <c r="D371" s="250" t="e">
        <f t="shared" si="16"/>
        <v>#DIV/0!</v>
      </c>
    </row>
    <row r="372" hidden="1" spans="1:4">
      <c r="A372" s="247" t="s">
        <v>514</v>
      </c>
      <c r="B372" s="248"/>
      <c r="C372" s="249"/>
      <c r="D372" s="250" t="e">
        <f t="shared" si="16"/>
        <v>#DIV/0!</v>
      </c>
    </row>
    <row r="373" hidden="1" spans="1:4">
      <c r="A373" s="247" t="s">
        <v>515</v>
      </c>
      <c r="B373" s="248"/>
      <c r="C373" s="249"/>
      <c r="D373" s="250" t="e">
        <f t="shared" si="16"/>
        <v>#DIV/0!</v>
      </c>
    </row>
    <row r="374" hidden="1" spans="1:4">
      <c r="A374" s="247" t="s">
        <v>516</v>
      </c>
      <c r="B374" s="248"/>
      <c r="C374" s="249"/>
      <c r="D374" s="250" t="e">
        <f t="shared" si="16"/>
        <v>#DIV/0!</v>
      </c>
    </row>
    <row r="375" hidden="1" spans="1:4">
      <c r="A375" s="247" t="s">
        <v>517</v>
      </c>
      <c r="B375" s="248">
        <f>SUM(B376)</f>
        <v>0</v>
      </c>
      <c r="C375" s="249">
        <v>0</v>
      </c>
      <c r="D375" s="250" t="e">
        <f t="shared" si="16"/>
        <v>#DIV/0!</v>
      </c>
    </row>
    <row r="376" hidden="1" spans="1:4">
      <c r="A376" s="247" t="s">
        <v>518</v>
      </c>
      <c r="B376" s="248"/>
      <c r="C376" s="249"/>
      <c r="D376" s="250" t="e">
        <f t="shared" si="16"/>
        <v>#DIV/0!</v>
      </c>
    </row>
    <row r="377" s="104" customFormat="1" spans="1:4">
      <c r="A377" s="247" t="s">
        <v>519</v>
      </c>
      <c r="B377" s="248">
        <f>SUM(B378)</f>
        <v>8.4</v>
      </c>
      <c r="C377" s="249">
        <v>8.4</v>
      </c>
      <c r="D377" s="250">
        <f t="shared" si="16"/>
        <v>100</v>
      </c>
    </row>
    <row r="378" spans="1:4">
      <c r="A378" s="247" t="s">
        <v>520</v>
      </c>
      <c r="B378" s="248">
        <v>8.4</v>
      </c>
      <c r="C378" s="249">
        <v>8.4</v>
      </c>
      <c r="D378" s="250">
        <f t="shared" si="16"/>
        <v>100</v>
      </c>
    </row>
    <row r="379" spans="1:4">
      <c r="A379" s="247" t="s">
        <v>521</v>
      </c>
      <c r="B379" s="248">
        <f>B380+B385</f>
        <v>463.48</v>
      </c>
      <c r="C379" s="249">
        <v>457.42</v>
      </c>
      <c r="D379" s="250">
        <f t="shared" si="16"/>
        <v>101.3</v>
      </c>
    </row>
    <row r="380" spans="1:4">
      <c r="A380" s="247" t="s">
        <v>522</v>
      </c>
      <c r="B380" s="251">
        <f>SUM(B381:B384)</f>
        <v>463.48</v>
      </c>
      <c r="C380" s="252">
        <v>407.42</v>
      </c>
      <c r="D380" s="250">
        <f t="shared" si="16"/>
        <v>113.8</v>
      </c>
    </row>
    <row r="381" spans="1:4">
      <c r="A381" s="247" t="s">
        <v>523</v>
      </c>
      <c r="B381" s="248">
        <v>151.97</v>
      </c>
      <c r="C381" s="253">
        <v>149.29</v>
      </c>
      <c r="D381" s="250">
        <f t="shared" si="16"/>
        <v>101.8</v>
      </c>
    </row>
    <row r="382" spans="1:4">
      <c r="A382" s="247" t="s">
        <v>524</v>
      </c>
      <c r="B382" s="248">
        <v>100</v>
      </c>
      <c r="C382" s="253">
        <v>100</v>
      </c>
      <c r="D382" s="250">
        <f t="shared" si="16"/>
        <v>100</v>
      </c>
    </row>
    <row r="383" spans="1:4">
      <c r="A383" s="247" t="s">
        <v>525</v>
      </c>
      <c r="B383" s="248">
        <v>30</v>
      </c>
      <c r="C383" s="249">
        <v>30</v>
      </c>
      <c r="D383" s="250">
        <f>B383/C383*100</f>
        <v>100</v>
      </c>
    </row>
    <row r="384" spans="1:4">
      <c r="A384" s="247" t="s">
        <v>526</v>
      </c>
      <c r="B384" s="248">
        <v>181.51</v>
      </c>
      <c r="C384" s="249">
        <v>128.13</v>
      </c>
      <c r="D384" s="250">
        <f>B384/C384*100</f>
        <v>141.7</v>
      </c>
    </row>
    <row r="385" spans="1:4">
      <c r="A385" s="247" t="s">
        <v>527</v>
      </c>
      <c r="B385" s="251">
        <f>SUM(B386:B387)</f>
        <v>0</v>
      </c>
      <c r="C385" s="252">
        <v>50</v>
      </c>
      <c r="D385" s="250">
        <f>B385/C385*100</f>
        <v>0</v>
      </c>
    </row>
    <row r="386" spans="1:4">
      <c r="A386" s="247" t="s">
        <v>528</v>
      </c>
      <c r="B386" s="248">
        <v>0</v>
      </c>
      <c r="C386" s="249">
        <v>50</v>
      </c>
      <c r="D386" s="250">
        <f t="shared" ref="D385:D394" si="17">B386/C386*100</f>
        <v>0</v>
      </c>
    </row>
    <row r="387" hidden="1" spans="1:4">
      <c r="A387" s="247" t="s">
        <v>529</v>
      </c>
      <c r="B387" s="248"/>
      <c r="C387" s="249"/>
      <c r="D387" s="250" t="e">
        <f t="shared" si="17"/>
        <v>#DIV/0!</v>
      </c>
    </row>
    <row r="388" spans="1:4">
      <c r="A388" s="247" t="s">
        <v>530</v>
      </c>
      <c r="B388" s="248">
        <f>B389</f>
        <v>309.46</v>
      </c>
      <c r="C388" s="249">
        <v>4686.26</v>
      </c>
      <c r="D388" s="250">
        <f t="shared" si="17"/>
        <v>6.6</v>
      </c>
    </row>
    <row r="389" spans="1:4">
      <c r="A389" s="247" t="s">
        <v>531</v>
      </c>
      <c r="B389" s="251">
        <f>SUM(B390:B391)</f>
        <v>309.46</v>
      </c>
      <c r="C389" s="252">
        <v>4686.26</v>
      </c>
      <c r="D389" s="250">
        <f t="shared" si="17"/>
        <v>6.6</v>
      </c>
    </row>
    <row r="390" spans="1:4">
      <c r="A390" s="247" t="s">
        <v>532</v>
      </c>
      <c r="B390" s="248">
        <v>309.46</v>
      </c>
      <c r="C390" s="249">
        <v>4686.26</v>
      </c>
      <c r="D390" s="250">
        <f t="shared" si="17"/>
        <v>6.6</v>
      </c>
    </row>
    <row r="391" hidden="1" spans="1:4">
      <c r="A391" s="247" t="s">
        <v>533</v>
      </c>
      <c r="B391" s="248"/>
      <c r="C391" s="249">
        <v>0</v>
      </c>
      <c r="D391" s="250" t="e">
        <f t="shared" si="17"/>
        <v>#DIV/0!</v>
      </c>
    </row>
    <row r="392" spans="1:4">
      <c r="A392" s="247" t="s">
        <v>534</v>
      </c>
      <c r="B392" s="248">
        <f>B393</f>
        <v>701.8</v>
      </c>
      <c r="C392" s="249">
        <v>668.75</v>
      </c>
      <c r="D392" s="250">
        <f t="shared" si="17"/>
        <v>104.9</v>
      </c>
    </row>
    <row r="393" spans="1:4">
      <c r="A393" s="247" t="s">
        <v>535</v>
      </c>
      <c r="B393" s="251">
        <f>SUM(B394:B397)</f>
        <v>701.8</v>
      </c>
      <c r="C393" s="252">
        <v>668.75</v>
      </c>
      <c r="D393" s="250">
        <f t="shared" si="17"/>
        <v>104.9</v>
      </c>
    </row>
    <row r="394" spans="1:4">
      <c r="A394" s="247" t="s">
        <v>536</v>
      </c>
      <c r="B394" s="248">
        <v>701.8</v>
      </c>
      <c r="C394" s="253">
        <v>648.75</v>
      </c>
      <c r="D394" s="250">
        <f t="shared" si="17"/>
        <v>108.2</v>
      </c>
    </row>
    <row r="395" hidden="1" spans="1:4">
      <c r="A395" s="254" t="s">
        <v>537</v>
      </c>
      <c r="B395" s="248"/>
      <c r="C395" s="249"/>
      <c r="D395" s="250" t="e">
        <f t="shared" ref="D395:D400" si="18">B395/C395*100</f>
        <v>#DIV/0!</v>
      </c>
    </row>
    <row r="396" hidden="1" spans="1:4">
      <c r="A396" s="254" t="s">
        <v>538</v>
      </c>
      <c r="B396" s="248"/>
      <c r="C396" s="249"/>
      <c r="D396" s="250" t="e">
        <f t="shared" si="18"/>
        <v>#DIV/0!</v>
      </c>
    </row>
    <row r="397" spans="1:4">
      <c r="A397" s="254" t="s">
        <v>538</v>
      </c>
      <c r="B397" s="248">
        <v>0</v>
      </c>
      <c r="C397" s="249">
        <v>20</v>
      </c>
      <c r="D397" s="250">
        <f t="shared" si="18"/>
        <v>0</v>
      </c>
    </row>
    <row r="398" spans="1:4">
      <c r="A398" s="254" t="s">
        <v>539</v>
      </c>
      <c r="B398" s="248">
        <f>SUM(B399)</f>
        <v>1850</v>
      </c>
      <c r="C398" s="249">
        <v>1980</v>
      </c>
      <c r="D398" s="250">
        <f t="shared" si="18"/>
        <v>93.4</v>
      </c>
    </row>
    <row r="399" spans="1:4">
      <c r="A399" s="254" t="s">
        <v>540</v>
      </c>
      <c r="B399" s="248">
        <v>1850</v>
      </c>
      <c r="C399" s="249">
        <v>1980</v>
      </c>
      <c r="D399" s="250">
        <f t="shared" si="18"/>
        <v>93.4</v>
      </c>
    </row>
    <row r="400" spans="1:4">
      <c r="A400" s="247" t="s">
        <v>541</v>
      </c>
      <c r="B400" s="248">
        <f>B401+B407</f>
        <v>1226.04</v>
      </c>
      <c r="C400" s="249">
        <v>1236.11</v>
      </c>
      <c r="D400" s="250">
        <f t="shared" si="18"/>
        <v>99.2</v>
      </c>
    </row>
    <row r="401" spans="1:4">
      <c r="A401" s="247" t="s">
        <v>542</v>
      </c>
      <c r="B401" s="251">
        <f>SUM(B402:B406)</f>
        <v>1191.04</v>
      </c>
      <c r="C401" s="252">
        <v>1201.11</v>
      </c>
      <c r="D401" s="250">
        <f t="shared" ref="D400:D402" si="19">B401/C401*100</f>
        <v>99.2</v>
      </c>
    </row>
    <row r="402" spans="1:4">
      <c r="A402" s="247" t="s">
        <v>543</v>
      </c>
      <c r="B402" s="248">
        <v>382.46</v>
      </c>
      <c r="C402" s="253">
        <v>351.94</v>
      </c>
      <c r="D402" s="250">
        <f t="shared" si="19"/>
        <v>108.7</v>
      </c>
    </row>
    <row r="403" hidden="1" spans="1:4">
      <c r="A403" s="247" t="s">
        <v>544</v>
      </c>
      <c r="B403" s="248"/>
      <c r="C403" s="249"/>
      <c r="D403" s="250"/>
    </row>
    <row r="404" spans="1:4">
      <c r="A404" s="247" t="s">
        <v>545</v>
      </c>
      <c r="B404" s="248">
        <v>216.18</v>
      </c>
      <c r="C404" s="253">
        <v>206.77</v>
      </c>
      <c r="D404" s="250">
        <f>B404/C404*100</f>
        <v>104.6</v>
      </c>
    </row>
    <row r="405" hidden="1" spans="1:4">
      <c r="A405" s="247" t="s">
        <v>546</v>
      </c>
      <c r="B405" s="248"/>
      <c r="C405" s="249"/>
      <c r="D405" s="250"/>
    </row>
    <row r="406" spans="1:4">
      <c r="A406" s="247" t="s">
        <v>547</v>
      </c>
      <c r="B406" s="248">
        <v>592.4</v>
      </c>
      <c r="C406" s="253">
        <v>642.4</v>
      </c>
      <c r="D406" s="250">
        <f t="shared" ref="D406:D420" si="20">B406/C406*100</f>
        <v>92.2</v>
      </c>
    </row>
    <row r="407" spans="1:4">
      <c r="A407" s="254" t="s">
        <v>548</v>
      </c>
      <c r="B407" s="248">
        <f>SUM(B408)</f>
        <v>35</v>
      </c>
      <c r="C407" s="249">
        <v>35</v>
      </c>
      <c r="D407" s="250">
        <f t="shared" si="20"/>
        <v>100</v>
      </c>
    </row>
    <row r="408" spans="1:4">
      <c r="A408" s="254" t="s">
        <v>549</v>
      </c>
      <c r="B408" s="248">
        <v>35</v>
      </c>
      <c r="C408" s="249">
        <v>35</v>
      </c>
      <c r="D408" s="250">
        <f t="shared" si="20"/>
        <v>100</v>
      </c>
    </row>
    <row r="409" hidden="1" spans="1:4">
      <c r="A409" s="247" t="s">
        <v>550</v>
      </c>
      <c r="B409" s="248"/>
      <c r="C409" s="249"/>
      <c r="D409" s="250" t="e">
        <f t="shared" si="20"/>
        <v>#DIV/0!</v>
      </c>
    </row>
    <row r="410" hidden="1" spans="1:4">
      <c r="A410" s="247" t="s">
        <v>551</v>
      </c>
      <c r="B410" s="248"/>
      <c r="C410" s="249"/>
      <c r="D410" s="250" t="e">
        <f t="shared" si="20"/>
        <v>#DIV/0!</v>
      </c>
    </row>
    <row r="411" spans="1:4">
      <c r="A411" s="247" t="s">
        <v>552</v>
      </c>
      <c r="B411" s="248">
        <f>SUM(B412)</f>
        <v>16714.69</v>
      </c>
      <c r="C411" s="249">
        <v>15724.53</v>
      </c>
      <c r="D411" s="250">
        <f t="shared" si="20"/>
        <v>106.3</v>
      </c>
    </row>
    <row r="412" spans="1:4">
      <c r="A412" s="247" t="s">
        <v>553</v>
      </c>
      <c r="B412" s="251">
        <f>SUM(B413:B415)</f>
        <v>16714.69</v>
      </c>
      <c r="C412" s="252">
        <v>15724.53</v>
      </c>
      <c r="D412" s="250">
        <f t="shared" si="20"/>
        <v>106.3</v>
      </c>
    </row>
    <row r="413" spans="1:4">
      <c r="A413" s="247" t="s">
        <v>554</v>
      </c>
      <c r="B413" s="248">
        <v>9077.57</v>
      </c>
      <c r="C413" s="253">
        <v>8573.7</v>
      </c>
      <c r="D413" s="250">
        <f t="shared" si="20"/>
        <v>105.9</v>
      </c>
    </row>
    <row r="414" spans="1:4">
      <c r="A414" s="247" t="s">
        <v>555</v>
      </c>
      <c r="B414" s="248">
        <v>2686.8</v>
      </c>
      <c r="C414" s="253">
        <v>1813.23</v>
      </c>
      <c r="D414" s="250">
        <f t="shared" si="20"/>
        <v>148.2</v>
      </c>
    </row>
    <row r="415" spans="1:4">
      <c r="A415" s="247" t="s">
        <v>556</v>
      </c>
      <c r="B415" s="248">
        <v>4950.32</v>
      </c>
      <c r="C415" s="253">
        <v>5337.6</v>
      </c>
      <c r="D415" s="250">
        <f t="shared" si="20"/>
        <v>92.7</v>
      </c>
    </row>
    <row r="416" spans="1:4">
      <c r="A416" s="247" t="s">
        <v>557</v>
      </c>
      <c r="B416" s="248">
        <f>B417+B425+B427+B429+B431+B433+B435</f>
        <v>1901.95</v>
      </c>
      <c r="C416" s="249">
        <v>1910.83</v>
      </c>
      <c r="D416" s="250">
        <f t="shared" si="20"/>
        <v>99.5</v>
      </c>
    </row>
    <row r="417" spans="1:4">
      <c r="A417" s="247" t="s">
        <v>558</v>
      </c>
      <c r="B417" s="251">
        <f>SUM(B418:B424)</f>
        <v>687.95</v>
      </c>
      <c r="C417" s="252">
        <v>697.83</v>
      </c>
      <c r="D417" s="250">
        <f t="shared" si="20"/>
        <v>98.6</v>
      </c>
    </row>
    <row r="418" spans="1:4">
      <c r="A418" s="247" t="s">
        <v>247</v>
      </c>
      <c r="B418" s="248">
        <v>465.65</v>
      </c>
      <c r="C418" s="253">
        <v>478.12</v>
      </c>
      <c r="D418" s="250">
        <f t="shared" si="20"/>
        <v>97.4</v>
      </c>
    </row>
    <row r="419" spans="1:4">
      <c r="A419" s="247" t="s">
        <v>559</v>
      </c>
      <c r="B419" s="248">
        <v>55</v>
      </c>
      <c r="C419" s="253">
        <v>55</v>
      </c>
      <c r="D419" s="250">
        <f t="shared" si="20"/>
        <v>100</v>
      </c>
    </row>
    <row r="420" spans="1:4">
      <c r="A420" s="247" t="s">
        <v>560</v>
      </c>
      <c r="B420" s="248">
        <v>18.5</v>
      </c>
      <c r="C420" s="253">
        <v>23.5</v>
      </c>
      <c r="D420" s="250">
        <f t="shared" si="20"/>
        <v>78.7</v>
      </c>
    </row>
    <row r="421" hidden="1" spans="1:4">
      <c r="A421" s="247" t="s">
        <v>561</v>
      </c>
      <c r="B421" s="248"/>
      <c r="C421" s="249"/>
      <c r="D421" s="250"/>
    </row>
    <row r="422" spans="1:4">
      <c r="A422" s="247" t="s">
        <v>562</v>
      </c>
      <c r="B422" s="248">
        <v>6</v>
      </c>
      <c r="C422" s="249">
        <v>6</v>
      </c>
      <c r="D422" s="250">
        <f t="shared" ref="D422:D444" si="21">B422/C422*100</f>
        <v>100</v>
      </c>
    </row>
    <row r="423" spans="1:4">
      <c r="A423" s="247" t="s">
        <v>238</v>
      </c>
      <c r="B423" s="248">
        <v>86.8</v>
      </c>
      <c r="C423" s="249">
        <v>83.21</v>
      </c>
      <c r="D423" s="250">
        <f t="shared" si="21"/>
        <v>104.3</v>
      </c>
    </row>
    <row r="424" spans="1:4">
      <c r="A424" s="247" t="s">
        <v>563</v>
      </c>
      <c r="B424" s="248">
        <v>56</v>
      </c>
      <c r="C424" s="249">
        <v>52</v>
      </c>
      <c r="D424" s="250">
        <f t="shared" si="21"/>
        <v>107.7</v>
      </c>
    </row>
    <row r="425" spans="1:4">
      <c r="A425" s="247" t="s">
        <v>564</v>
      </c>
      <c r="B425" s="248">
        <f t="shared" ref="B425:B429" si="22">SUM(B426)</f>
        <v>1164</v>
      </c>
      <c r="C425" s="249">
        <v>1164</v>
      </c>
      <c r="D425" s="250">
        <f t="shared" si="21"/>
        <v>100</v>
      </c>
    </row>
    <row r="426" spans="1:4">
      <c r="A426" s="247" t="s">
        <v>565</v>
      </c>
      <c r="B426" s="248">
        <v>1164</v>
      </c>
      <c r="C426" s="249">
        <v>1164</v>
      </c>
      <c r="D426" s="250">
        <f t="shared" si="21"/>
        <v>100</v>
      </c>
    </row>
    <row r="427" hidden="1" spans="1:4">
      <c r="A427" s="247" t="s">
        <v>566</v>
      </c>
      <c r="B427" s="248">
        <f t="shared" si="22"/>
        <v>0</v>
      </c>
      <c r="C427" s="249">
        <v>0</v>
      </c>
      <c r="D427" s="250" t="e">
        <f t="shared" si="21"/>
        <v>#DIV/0!</v>
      </c>
    </row>
    <row r="428" hidden="1" spans="1:4">
      <c r="A428" s="254" t="s">
        <v>567</v>
      </c>
      <c r="B428" s="248">
        <v>0</v>
      </c>
      <c r="C428" s="253">
        <v>0</v>
      </c>
      <c r="D428" s="250" t="e">
        <f t="shared" si="21"/>
        <v>#DIV/0!</v>
      </c>
    </row>
    <row r="429" spans="1:4">
      <c r="A429" s="254" t="s">
        <v>568</v>
      </c>
      <c r="B429" s="248">
        <f t="shared" si="22"/>
        <v>30</v>
      </c>
      <c r="C429" s="253">
        <v>30</v>
      </c>
      <c r="D429" s="250">
        <f t="shared" si="21"/>
        <v>100</v>
      </c>
    </row>
    <row r="430" spans="1:4">
      <c r="A430" s="254" t="s">
        <v>569</v>
      </c>
      <c r="B430" s="248">
        <v>30</v>
      </c>
      <c r="C430" s="253">
        <v>30</v>
      </c>
      <c r="D430" s="250">
        <f t="shared" si="21"/>
        <v>100</v>
      </c>
    </row>
    <row r="431" spans="1:4">
      <c r="A431" s="247" t="s">
        <v>570</v>
      </c>
      <c r="B431" s="248">
        <f t="shared" ref="B431:B435" si="23">SUM(B432)</f>
        <v>7</v>
      </c>
      <c r="C431" s="249">
        <v>7</v>
      </c>
      <c r="D431" s="250">
        <f t="shared" si="21"/>
        <v>100</v>
      </c>
    </row>
    <row r="432" spans="1:4">
      <c r="A432" s="254" t="s">
        <v>571</v>
      </c>
      <c r="B432" s="248">
        <v>7</v>
      </c>
      <c r="C432" s="249">
        <v>7</v>
      </c>
      <c r="D432" s="250">
        <f t="shared" si="21"/>
        <v>100</v>
      </c>
    </row>
    <row r="433" spans="1:4">
      <c r="A433" s="254" t="s">
        <v>572</v>
      </c>
      <c r="B433" s="248">
        <f t="shared" si="23"/>
        <v>10</v>
      </c>
      <c r="C433" s="249">
        <v>10</v>
      </c>
      <c r="D433" s="250">
        <f t="shared" si="21"/>
        <v>100</v>
      </c>
    </row>
    <row r="434" spans="1:4">
      <c r="A434" s="254" t="s">
        <v>573</v>
      </c>
      <c r="B434" s="248">
        <v>10</v>
      </c>
      <c r="C434" s="249">
        <v>10</v>
      </c>
      <c r="D434" s="250">
        <f t="shared" si="21"/>
        <v>100</v>
      </c>
    </row>
    <row r="435" spans="1:4">
      <c r="A435" s="254" t="s">
        <v>574</v>
      </c>
      <c r="B435" s="248">
        <f t="shared" si="23"/>
        <v>3</v>
      </c>
      <c r="C435" s="248">
        <v>2</v>
      </c>
      <c r="D435" s="250">
        <f t="shared" si="21"/>
        <v>150</v>
      </c>
    </row>
    <row r="436" spans="1:4">
      <c r="A436" s="254" t="s">
        <v>575</v>
      </c>
      <c r="B436" s="248">
        <v>3</v>
      </c>
      <c r="C436" s="249">
        <v>2</v>
      </c>
      <c r="D436" s="250">
        <f t="shared" si="21"/>
        <v>150</v>
      </c>
    </row>
    <row r="437" spans="1:4">
      <c r="A437" s="247" t="s">
        <v>576</v>
      </c>
      <c r="B437" s="248">
        <f>SUM(B438)</f>
        <v>3040</v>
      </c>
      <c r="C437" s="249">
        <v>3019</v>
      </c>
      <c r="D437" s="250">
        <f t="shared" si="21"/>
        <v>100.7</v>
      </c>
    </row>
    <row r="438" spans="1:4">
      <c r="A438" s="247" t="s">
        <v>577</v>
      </c>
      <c r="B438" s="248">
        <f>SUM(B439)</f>
        <v>3040</v>
      </c>
      <c r="C438" s="249">
        <v>3019</v>
      </c>
      <c r="D438" s="250">
        <f t="shared" si="21"/>
        <v>100.7</v>
      </c>
    </row>
    <row r="439" spans="1:4">
      <c r="A439" s="247" t="s">
        <v>578</v>
      </c>
      <c r="B439" s="248">
        <v>3040</v>
      </c>
      <c r="C439" s="253">
        <v>3019</v>
      </c>
      <c r="D439" s="250">
        <f t="shared" si="21"/>
        <v>100.7</v>
      </c>
    </row>
    <row r="440" spans="1:4">
      <c r="A440" s="247" t="s">
        <v>579</v>
      </c>
      <c r="B440" s="248">
        <f>B441+B443</f>
        <v>9474</v>
      </c>
      <c r="C440" s="249">
        <v>15007.71</v>
      </c>
      <c r="D440" s="250">
        <f t="shared" si="21"/>
        <v>63.1</v>
      </c>
    </row>
    <row r="441" spans="1:4">
      <c r="A441" s="247" t="s">
        <v>580</v>
      </c>
      <c r="B441" s="248">
        <f>SUM(B442)</f>
        <v>4419</v>
      </c>
      <c r="C441" s="249">
        <v>12159</v>
      </c>
      <c r="D441" s="250">
        <f t="shared" si="21"/>
        <v>36.3</v>
      </c>
    </row>
    <row r="442" spans="1:4">
      <c r="A442" s="247" t="s">
        <v>581</v>
      </c>
      <c r="B442" s="248">
        <v>4419</v>
      </c>
      <c r="C442" s="253">
        <v>12159</v>
      </c>
      <c r="D442" s="250">
        <f t="shared" si="21"/>
        <v>36.3</v>
      </c>
    </row>
    <row r="443" spans="1:4">
      <c r="A443" s="247" t="s">
        <v>540</v>
      </c>
      <c r="B443" s="248">
        <f>SUM(B444)</f>
        <v>5055</v>
      </c>
      <c r="C443" s="249">
        <v>2848.71</v>
      </c>
      <c r="D443" s="250">
        <f t="shared" si="21"/>
        <v>177.4</v>
      </c>
    </row>
    <row r="444" spans="1:4">
      <c r="A444" s="247" t="s">
        <v>582</v>
      </c>
      <c r="B444" s="248">
        <v>5055</v>
      </c>
      <c r="C444" s="253">
        <v>2848.71</v>
      </c>
      <c r="D444" s="250">
        <f t="shared" si="21"/>
        <v>177.4</v>
      </c>
    </row>
    <row r="445" spans="1:4">
      <c r="A445" s="247" t="s">
        <v>583</v>
      </c>
      <c r="B445" s="248">
        <f>SUM(B446)</f>
        <v>4857.06</v>
      </c>
      <c r="C445" s="248">
        <f>SUM(C446)</f>
        <v>0</v>
      </c>
      <c r="D445" s="250"/>
    </row>
    <row r="446" spans="1:4">
      <c r="A446" s="247" t="s">
        <v>584</v>
      </c>
      <c r="B446" s="248">
        <v>4857.06</v>
      </c>
      <c r="C446" s="253">
        <v>0</v>
      </c>
      <c r="D446" s="250"/>
    </row>
    <row r="447" spans="1:4">
      <c r="A447" s="247" t="s">
        <v>585</v>
      </c>
      <c r="B447" s="248">
        <f>SUM(B448)</f>
        <v>13500</v>
      </c>
      <c r="C447" s="248">
        <f>SUM(C448)</f>
        <v>0</v>
      </c>
      <c r="D447" s="250"/>
    </row>
    <row r="448" spans="1:4">
      <c r="A448" s="247" t="s">
        <v>586</v>
      </c>
      <c r="B448" s="248">
        <v>13500</v>
      </c>
      <c r="C448" s="253">
        <v>0</v>
      </c>
      <c r="D448" s="250"/>
    </row>
    <row r="449" spans="1:4">
      <c r="A449" s="247" t="s">
        <v>133</v>
      </c>
      <c r="B449" s="248">
        <f>SUM(B450)</f>
        <v>438</v>
      </c>
      <c r="C449" s="249">
        <v>2303.1</v>
      </c>
      <c r="D449" s="250">
        <f t="shared" ref="D449:D458" si="24">B449/C449*100</f>
        <v>19</v>
      </c>
    </row>
    <row r="450" spans="1:4">
      <c r="A450" s="247" t="s">
        <v>587</v>
      </c>
      <c r="B450" s="248">
        <f>SUM(B451)</f>
        <v>438</v>
      </c>
      <c r="C450" s="249">
        <v>2303.1</v>
      </c>
      <c r="D450" s="250">
        <f t="shared" si="24"/>
        <v>19</v>
      </c>
    </row>
    <row r="451" spans="1:4">
      <c r="A451" s="247" t="s">
        <v>588</v>
      </c>
      <c r="B451" s="248">
        <v>438</v>
      </c>
      <c r="C451" s="248">
        <v>2303.1</v>
      </c>
      <c r="D451" s="250">
        <f t="shared" si="24"/>
        <v>19</v>
      </c>
    </row>
    <row r="452" spans="1:4">
      <c r="A452" s="247" t="s">
        <v>589</v>
      </c>
      <c r="B452" s="248">
        <f t="shared" ref="B452:B456" si="25">SUM(B453)</f>
        <v>3913</v>
      </c>
      <c r="C452" s="249">
        <v>13598</v>
      </c>
      <c r="D452" s="250">
        <f t="shared" si="24"/>
        <v>28.8</v>
      </c>
    </row>
    <row r="453" spans="1:4">
      <c r="A453" s="247" t="s">
        <v>590</v>
      </c>
      <c r="B453" s="248">
        <f t="shared" si="25"/>
        <v>3913</v>
      </c>
      <c r="C453" s="249">
        <v>13598</v>
      </c>
      <c r="D453" s="250">
        <f t="shared" si="24"/>
        <v>28.8</v>
      </c>
    </row>
    <row r="454" spans="1:4">
      <c r="A454" s="247" t="s">
        <v>591</v>
      </c>
      <c r="B454" s="248">
        <v>3913</v>
      </c>
      <c r="C454" s="248">
        <v>13598</v>
      </c>
      <c r="D454" s="250">
        <f t="shared" si="24"/>
        <v>28.8</v>
      </c>
    </row>
    <row r="455" spans="1:4">
      <c r="A455" s="247" t="s">
        <v>592</v>
      </c>
      <c r="B455" s="248">
        <f t="shared" si="25"/>
        <v>45</v>
      </c>
      <c r="C455" s="249">
        <v>100</v>
      </c>
      <c r="D455" s="250">
        <f t="shared" si="24"/>
        <v>45</v>
      </c>
    </row>
    <row r="456" spans="1:4">
      <c r="A456" s="247" t="s">
        <v>593</v>
      </c>
      <c r="B456" s="248">
        <f t="shared" si="25"/>
        <v>45</v>
      </c>
      <c r="C456" s="249">
        <v>100</v>
      </c>
      <c r="D456" s="250">
        <f t="shared" si="24"/>
        <v>45</v>
      </c>
    </row>
    <row r="457" spans="1:4">
      <c r="A457" s="247" t="s">
        <v>594</v>
      </c>
      <c r="B457" s="248">
        <v>45</v>
      </c>
      <c r="C457" s="249">
        <v>100</v>
      </c>
      <c r="D457" s="250">
        <f t="shared" si="24"/>
        <v>45</v>
      </c>
    </row>
    <row r="458" spans="1:4">
      <c r="A458" s="255" t="s">
        <v>595</v>
      </c>
      <c r="B458" s="256">
        <v>285496.67</v>
      </c>
      <c r="C458" s="257">
        <v>300525.6</v>
      </c>
      <c r="D458" s="250">
        <f t="shared" si="24"/>
        <v>95</v>
      </c>
    </row>
  </sheetData>
  <autoFilter xmlns:etc="http://www.wps.cn/officeDocument/2017/etCustomData" ref="A4:D458" etc:filterBottomFollowUsedRange="0">
    <extLst/>
  </autoFilter>
  <mergeCells count="1">
    <mergeCell ref="A2:D2"/>
  </mergeCells>
  <pageMargins left="0.707638888888889" right="0.707638888888889" top="0.747916666666667" bottom="0.747916666666667" header="0.313888888888889" footer="0.313888888888889"/>
  <pageSetup paperSize="9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B9" sqref="B9"/>
    </sheetView>
  </sheetViews>
  <sheetFormatPr defaultColWidth="9" defaultRowHeight="11.25"/>
  <cols>
    <col min="1" max="1" width="36.25" style="217" customWidth="1"/>
    <col min="2" max="2" width="17.125" style="218" customWidth="1"/>
    <col min="3" max="3" width="12.125" style="219" customWidth="1"/>
    <col min="4" max="4" width="15.5" style="220" customWidth="1"/>
    <col min="5" max="5" width="20.75" style="217" customWidth="1"/>
    <col min="6" max="246" width="9" style="217"/>
    <col min="247" max="247" width="20.125" style="217" customWidth="1"/>
    <col min="248" max="248" width="9.625" style="217" customWidth="1"/>
    <col min="249" max="249" width="8.625" style="217" customWidth="1"/>
    <col min="250" max="250" width="8.875" style="217" customWidth="1"/>
    <col min="251" max="253" width="7.625" style="217" customWidth="1"/>
    <col min="254" max="254" width="8.125" style="217" customWidth="1"/>
    <col min="255" max="255" width="7.625" style="217" customWidth="1"/>
    <col min="256" max="256" width="9" style="217" customWidth="1"/>
    <col min="257" max="502" width="9" style="217"/>
    <col min="503" max="503" width="20.125" style="217" customWidth="1"/>
    <col min="504" max="504" width="9.625" style="217" customWidth="1"/>
    <col min="505" max="505" width="8.625" style="217" customWidth="1"/>
    <col min="506" max="506" width="8.875" style="217" customWidth="1"/>
    <col min="507" max="509" width="7.625" style="217" customWidth="1"/>
    <col min="510" max="510" width="8.125" style="217" customWidth="1"/>
    <col min="511" max="511" width="7.625" style="217" customWidth="1"/>
    <col min="512" max="512" width="9" style="217" customWidth="1"/>
    <col min="513" max="758" width="9" style="217"/>
    <col min="759" max="759" width="20.125" style="217" customWidth="1"/>
    <col min="760" max="760" width="9.625" style="217" customWidth="1"/>
    <col min="761" max="761" width="8.625" style="217" customWidth="1"/>
    <col min="762" max="762" width="8.875" style="217" customWidth="1"/>
    <col min="763" max="765" width="7.625" style="217" customWidth="1"/>
    <col min="766" max="766" width="8.125" style="217" customWidth="1"/>
    <col min="767" max="767" width="7.625" style="217" customWidth="1"/>
    <col min="768" max="768" width="9" style="217" customWidth="1"/>
    <col min="769" max="1014" width="9" style="217"/>
    <col min="1015" max="1015" width="20.125" style="217" customWidth="1"/>
    <col min="1016" max="1016" width="9.625" style="217" customWidth="1"/>
    <col min="1017" max="1017" width="8.625" style="217" customWidth="1"/>
    <col min="1018" max="1018" width="8.875" style="217" customWidth="1"/>
    <col min="1019" max="1021" width="7.625" style="217" customWidth="1"/>
    <col min="1022" max="1022" width="8.125" style="217" customWidth="1"/>
    <col min="1023" max="1023" width="7.625" style="217" customWidth="1"/>
    <col min="1024" max="1024" width="9" style="217" customWidth="1"/>
    <col min="1025" max="1270" width="9" style="217"/>
    <col min="1271" max="1271" width="20.125" style="217" customWidth="1"/>
    <col min="1272" max="1272" width="9.625" style="217" customWidth="1"/>
    <col min="1273" max="1273" width="8.625" style="217" customWidth="1"/>
    <col min="1274" max="1274" width="8.875" style="217" customWidth="1"/>
    <col min="1275" max="1277" width="7.625" style="217" customWidth="1"/>
    <col min="1278" max="1278" width="8.125" style="217" customWidth="1"/>
    <col min="1279" max="1279" width="7.625" style="217" customWidth="1"/>
    <col min="1280" max="1280" width="9" style="217" customWidth="1"/>
    <col min="1281" max="1526" width="9" style="217"/>
    <col min="1527" max="1527" width="20.125" style="217" customWidth="1"/>
    <col min="1528" max="1528" width="9.625" style="217" customWidth="1"/>
    <col min="1529" max="1529" width="8.625" style="217" customWidth="1"/>
    <col min="1530" max="1530" width="8.875" style="217" customWidth="1"/>
    <col min="1531" max="1533" width="7.625" style="217" customWidth="1"/>
    <col min="1534" max="1534" width="8.125" style="217" customWidth="1"/>
    <col min="1535" max="1535" width="7.625" style="217" customWidth="1"/>
    <col min="1536" max="1536" width="9" style="217" customWidth="1"/>
    <col min="1537" max="1782" width="9" style="217"/>
    <col min="1783" max="1783" width="20.125" style="217" customWidth="1"/>
    <col min="1784" max="1784" width="9.625" style="217" customWidth="1"/>
    <col min="1785" max="1785" width="8.625" style="217" customWidth="1"/>
    <col min="1786" max="1786" width="8.875" style="217" customWidth="1"/>
    <col min="1787" max="1789" width="7.625" style="217" customWidth="1"/>
    <col min="1790" max="1790" width="8.125" style="217" customWidth="1"/>
    <col min="1791" max="1791" width="7.625" style="217" customWidth="1"/>
    <col min="1792" max="1792" width="9" style="217" customWidth="1"/>
    <col min="1793" max="2038" width="9" style="217"/>
    <col min="2039" max="2039" width="20.125" style="217" customWidth="1"/>
    <col min="2040" max="2040" width="9.625" style="217" customWidth="1"/>
    <col min="2041" max="2041" width="8.625" style="217" customWidth="1"/>
    <col min="2042" max="2042" width="8.875" style="217" customWidth="1"/>
    <col min="2043" max="2045" width="7.625" style="217" customWidth="1"/>
    <col min="2046" max="2046" width="8.125" style="217" customWidth="1"/>
    <col min="2047" max="2047" width="7.625" style="217" customWidth="1"/>
    <col min="2048" max="2048" width="9" style="217" customWidth="1"/>
    <col min="2049" max="2294" width="9" style="217"/>
    <col min="2295" max="2295" width="20.125" style="217" customWidth="1"/>
    <col min="2296" max="2296" width="9.625" style="217" customWidth="1"/>
    <col min="2297" max="2297" width="8.625" style="217" customWidth="1"/>
    <col min="2298" max="2298" width="8.875" style="217" customWidth="1"/>
    <col min="2299" max="2301" width="7.625" style="217" customWidth="1"/>
    <col min="2302" max="2302" width="8.125" style="217" customWidth="1"/>
    <col min="2303" max="2303" width="7.625" style="217" customWidth="1"/>
    <col min="2304" max="2304" width="9" style="217" customWidth="1"/>
    <col min="2305" max="2550" width="9" style="217"/>
    <col min="2551" max="2551" width="20.125" style="217" customWidth="1"/>
    <col min="2552" max="2552" width="9.625" style="217" customWidth="1"/>
    <col min="2553" max="2553" width="8.625" style="217" customWidth="1"/>
    <col min="2554" max="2554" width="8.875" style="217" customWidth="1"/>
    <col min="2555" max="2557" width="7.625" style="217" customWidth="1"/>
    <col min="2558" max="2558" width="8.125" style="217" customWidth="1"/>
    <col min="2559" max="2559" width="7.625" style="217" customWidth="1"/>
    <col min="2560" max="2560" width="9" style="217" customWidth="1"/>
    <col min="2561" max="2806" width="9" style="217"/>
    <col min="2807" max="2807" width="20.125" style="217" customWidth="1"/>
    <col min="2808" max="2808" width="9.625" style="217" customWidth="1"/>
    <col min="2809" max="2809" width="8.625" style="217" customWidth="1"/>
    <col min="2810" max="2810" width="8.875" style="217" customWidth="1"/>
    <col min="2811" max="2813" width="7.625" style="217" customWidth="1"/>
    <col min="2814" max="2814" width="8.125" style="217" customWidth="1"/>
    <col min="2815" max="2815" width="7.625" style="217" customWidth="1"/>
    <col min="2816" max="2816" width="9" style="217" customWidth="1"/>
    <col min="2817" max="3062" width="9" style="217"/>
    <col min="3063" max="3063" width="20.125" style="217" customWidth="1"/>
    <col min="3064" max="3064" width="9.625" style="217" customWidth="1"/>
    <col min="3065" max="3065" width="8.625" style="217" customWidth="1"/>
    <col min="3066" max="3066" width="8.875" style="217" customWidth="1"/>
    <col min="3067" max="3069" width="7.625" style="217" customWidth="1"/>
    <col min="3070" max="3070" width="8.125" style="217" customWidth="1"/>
    <col min="3071" max="3071" width="7.625" style="217" customWidth="1"/>
    <col min="3072" max="3072" width="9" style="217" customWidth="1"/>
    <col min="3073" max="3318" width="9" style="217"/>
    <col min="3319" max="3319" width="20.125" style="217" customWidth="1"/>
    <col min="3320" max="3320" width="9.625" style="217" customWidth="1"/>
    <col min="3321" max="3321" width="8.625" style="217" customWidth="1"/>
    <col min="3322" max="3322" width="8.875" style="217" customWidth="1"/>
    <col min="3323" max="3325" width="7.625" style="217" customWidth="1"/>
    <col min="3326" max="3326" width="8.125" style="217" customWidth="1"/>
    <col min="3327" max="3327" width="7.625" style="217" customWidth="1"/>
    <col min="3328" max="3328" width="9" style="217" customWidth="1"/>
    <col min="3329" max="3574" width="9" style="217"/>
    <col min="3575" max="3575" width="20.125" style="217" customWidth="1"/>
    <col min="3576" max="3576" width="9.625" style="217" customWidth="1"/>
    <col min="3577" max="3577" width="8.625" style="217" customWidth="1"/>
    <col min="3578" max="3578" width="8.875" style="217" customWidth="1"/>
    <col min="3579" max="3581" width="7.625" style="217" customWidth="1"/>
    <col min="3582" max="3582" width="8.125" style="217" customWidth="1"/>
    <col min="3583" max="3583" width="7.625" style="217" customWidth="1"/>
    <col min="3584" max="3584" width="9" style="217" customWidth="1"/>
    <col min="3585" max="3830" width="9" style="217"/>
    <col min="3831" max="3831" width="20.125" style="217" customWidth="1"/>
    <col min="3832" max="3832" width="9.625" style="217" customWidth="1"/>
    <col min="3833" max="3833" width="8.625" style="217" customWidth="1"/>
    <col min="3834" max="3834" width="8.875" style="217" customWidth="1"/>
    <col min="3835" max="3837" width="7.625" style="217" customWidth="1"/>
    <col min="3838" max="3838" width="8.125" style="217" customWidth="1"/>
    <col min="3839" max="3839" width="7.625" style="217" customWidth="1"/>
    <col min="3840" max="3840" width="9" style="217" customWidth="1"/>
    <col min="3841" max="4086" width="9" style="217"/>
    <col min="4087" max="4087" width="20.125" style="217" customWidth="1"/>
    <col min="4088" max="4088" width="9.625" style="217" customWidth="1"/>
    <col min="4089" max="4089" width="8.625" style="217" customWidth="1"/>
    <col min="4090" max="4090" width="8.875" style="217" customWidth="1"/>
    <col min="4091" max="4093" width="7.625" style="217" customWidth="1"/>
    <col min="4094" max="4094" width="8.125" style="217" customWidth="1"/>
    <col min="4095" max="4095" width="7.625" style="217" customWidth="1"/>
    <col min="4096" max="4096" width="9" style="217" customWidth="1"/>
    <col min="4097" max="4342" width="9" style="217"/>
    <col min="4343" max="4343" width="20.125" style="217" customWidth="1"/>
    <col min="4344" max="4344" width="9.625" style="217" customWidth="1"/>
    <col min="4345" max="4345" width="8.625" style="217" customWidth="1"/>
    <col min="4346" max="4346" width="8.875" style="217" customWidth="1"/>
    <col min="4347" max="4349" width="7.625" style="217" customWidth="1"/>
    <col min="4350" max="4350" width="8.125" style="217" customWidth="1"/>
    <col min="4351" max="4351" width="7.625" style="217" customWidth="1"/>
    <col min="4352" max="4352" width="9" style="217" customWidth="1"/>
    <col min="4353" max="4598" width="9" style="217"/>
    <col min="4599" max="4599" width="20.125" style="217" customWidth="1"/>
    <col min="4600" max="4600" width="9.625" style="217" customWidth="1"/>
    <col min="4601" max="4601" width="8.625" style="217" customWidth="1"/>
    <col min="4602" max="4602" width="8.875" style="217" customWidth="1"/>
    <col min="4603" max="4605" width="7.625" style="217" customWidth="1"/>
    <col min="4606" max="4606" width="8.125" style="217" customWidth="1"/>
    <col min="4607" max="4607" width="7.625" style="217" customWidth="1"/>
    <col min="4608" max="4608" width="9" style="217" customWidth="1"/>
    <col min="4609" max="4854" width="9" style="217"/>
    <col min="4855" max="4855" width="20.125" style="217" customWidth="1"/>
    <col min="4856" max="4856" width="9.625" style="217" customWidth="1"/>
    <col min="4857" max="4857" width="8.625" style="217" customWidth="1"/>
    <col min="4858" max="4858" width="8.875" style="217" customWidth="1"/>
    <col min="4859" max="4861" width="7.625" style="217" customWidth="1"/>
    <col min="4862" max="4862" width="8.125" style="217" customWidth="1"/>
    <col min="4863" max="4863" width="7.625" style="217" customWidth="1"/>
    <col min="4864" max="4864" width="9" style="217" customWidth="1"/>
    <col min="4865" max="5110" width="9" style="217"/>
    <col min="5111" max="5111" width="20.125" style="217" customWidth="1"/>
    <col min="5112" max="5112" width="9.625" style="217" customWidth="1"/>
    <col min="5113" max="5113" width="8.625" style="217" customWidth="1"/>
    <col min="5114" max="5114" width="8.875" style="217" customWidth="1"/>
    <col min="5115" max="5117" width="7.625" style="217" customWidth="1"/>
    <col min="5118" max="5118" width="8.125" style="217" customWidth="1"/>
    <col min="5119" max="5119" width="7.625" style="217" customWidth="1"/>
    <col min="5120" max="5120" width="9" style="217" customWidth="1"/>
    <col min="5121" max="5366" width="9" style="217"/>
    <col min="5367" max="5367" width="20.125" style="217" customWidth="1"/>
    <col min="5368" max="5368" width="9.625" style="217" customWidth="1"/>
    <col min="5369" max="5369" width="8.625" style="217" customWidth="1"/>
    <col min="5370" max="5370" width="8.875" style="217" customWidth="1"/>
    <col min="5371" max="5373" width="7.625" style="217" customWidth="1"/>
    <col min="5374" max="5374" width="8.125" style="217" customWidth="1"/>
    <col min="5375" max="5375" width="7.625" style="217" customWidth="1"/>
    <col min="5376" max="5376" width="9" style="217" customWidth="1"/>
    <col min="5377" max="5622" width="9" style="217"/>
    <col min="5623" max="5623" width="20.125" style="217" customWidth="1"/>
    <col min="5624" max="5624" width="9.625" style="217" customWidth="1"/>
    <col min="5625" max="5625" width="8.625" style="217" customWidth="1"/>
    <col min="5626" max="5626" width="8.875" style="217" customWidth="1"/>
    <col min="5627" max="5629" width="7.625" style="217" customWidth="1"/>
    <col min="5630" max="5630" width="8.125" style="217" customWidth="1"/>
    <col min="5631" max="5631" width="7.625" style="217" customWidth="1"/>
    <col min="5632" max="5632" width="9" style="217" customWidth="1"/>
    <col min="5633" max="5878" width="9" style="217"/>
    <col min="5879" max="5879" width="20.125" style="217" customWidth="1"/>
    <col min="5880" max="5880" width="9.625" style="217" customWidth="1"/>
    <col min="5881" max="5881" width="8.625" style="217" customWidth="1"/>
    <col min="5882" max="5882" width="8.875" style="217" customWidth="1"/>
    <col min="5883" max="5885" width="7.625" style="217" customWidth="1"/>
    <col min="5886" max="5886" width="8.125" style="217" customWidth="1"/>
    <col min="5887" max="5887" width="7.625" style="217" customWidth="1"/>
    <col min="5888" max="5888" width="9" style="217" customWidth="1"/>
    <col min="5889" max="6134" width="9" style="217"/>
    <col min="6135" max="6135" width="20.125" style="217" customWidth="1"/>
    <col min="6136" max="6136" width="9.625" style="217" customWidth="1"/>
    <col min="6137" max="6137" width="8.625" style="217" customWidth="1"/>
    <col min="6138" max="6138" width="8.875" style="217" customWidth="1"/>
    <col min="6139" max="6141" width="7.625" style="217" customWidth="1"/>
    <col min="6142" max="6142" width="8.125" style="217" customWidth="1"/>
    <col min="6143" max="6143" width="7.625" style="217" customWidth="1"/>
    <col min="6144" max="6144" width="9" style="217" customWidth="1"/>
    <col min="6145" max="6390" width="9" style="217"/>
    <col min="6391" max="6391" width="20.125" style="217" customWidth="1"/>
    <col min="6392" max="6392" width="9.625" style="217" customWidth="1"/>
    <col min="6393" max="6393" width="8.625" style="217" customWidth="1"/>
    <col min="6394" max="6394" width="8.875" style="217" customWidth="1"/>
    <col min="6395" max="6397" width="7.625" style="217" customWidth="1"/>
    <col min="6398" max="6398" width="8.125" style="217" customWidth="1"/>
    <col min="6399" max="6399" width="7.625" style="217" customWidth="1"/>
    <col min="6400" max="6400" width="9" style="217" customWidth="1"/>
    <col min="6401" max="6646" width="9" style="217"/>
    <col min="6647" max="6647" width="20.125" style="217" customWidth="1"/>
    <col min="6648" max="6648" width="9.625" style="217" customWidth="1"/>
    <col min="6649" max="6649" width="8.625" style="217" customWidth="1"/>
    <col min="6650" max="6650" width="8.875" style="217" customWidth="1"/>
    <col min="6651" max="6653" width="7.625" style="217" customWidth="1"/>
    <col min="6654" max="6654" width="8.125" style="217" customWidth="1"/>
    <col min="6655" max="6655" width="7.625" style="217" customWidth="1"/>
    <col min="6656" max="6656" width="9" style="217" customWidth="1"/>
    <col min="6657" max="6902" width="9" style="217"/>
    <col min="6903" max="6903" width="20.125" style="217" customWidth="1"/>
    <col min="6904" max="6904" width="9.625" style="217" customWidth="1"/>
    <col min="6905" max="6905" width="8.625" style="217" customWidth="1"/>
    <col min="6906" max="6906" width="8.875" style="217" customWidth="1"/>
    <col min="6907" max="6909" width="7.625" style="217" customWidth="1"/>
    <col min="6910" max="6910" width="8.125" style="217" customWidth="1"/>
    <col min="6911" max="6911" width="7.625" style="217" customWidth="1"/>
    <col min="6912" max="6912" width="9" style="217" customWidth="1"/>
    <col min="6913" max="7158" width="9" style="217"/>
    <col min="7159" max="7159" width="20.125" style="217" customWidth="1"/>
    <col min="7160" max="7160" width="9.625" style="217" customWidth="1"/>
    <col min="7161" max="7161" width="8.625" style="217" customWidth="1"/>
    <col min="7162" max="7162" width="8.875" style="217" customWidth="1"/>
    <col min="7163" max="7165" width="7.625" style="217" customWidth="1"/>
    <col min="7166" max="7166" width="8.125" style="217" customWidth="1"/>
    <col min="7167" max="7167" width="7.625" style="217" customWidth="1"/>
    <col min="7168" max="7168" width="9" style="217" customWidth="1"/>
    <col min="7169" max="7414" width="9" style="217"/>
    <col min="7415" max="7415" width="20.125" style="217" customWidth="1"/>
    <col min="7416" max="7416" width="9.625" style="217" customWidth="1"/>
    <col min="7417" max="7417" width="8.625" style="217" customWidth="1"/>
    <col min="7418" max="7418" width="8.875" style="217" customWidth="1"/>
    <col min="7419" max="7421" width="7.625" style="217" customWidth="1"/>
    <col min="7422" max="7422" width="8.125" style="217" customWidth="1"/>
    <col min="7423" max="7423" width="7.625" style="217" customWidth="1"/>
    <col min="7424" max="7424" width="9" style="217" customWidth="1"/>
    <col min="7425" max="7670" width="9" style="217"/>
    <col min="7671" max="7671" width="20.125" style="217" customWidth="1"/>
    <col min="7672" max="7672" width="9.625" style="217" customWidth="1"/>
    <col min="7673" max="7673" width="8.625" style="217" customWidth="1"/>
    <col min="7674" max="7674" width="8.875" style="217" customWidth="1"/>
    <col min="7675" max="7677" width="7.625" style="217" customWidth="1"/>
    <col min="7678" max="7678" width="8.125" style="217" customWidth="1"/>
    <col min="7679" max="7679" width="7.625" style="217" customWidth="1"/>
    <col min="7680" max="7680" width="9" style="217" customWidth="1"/>
    <col min="7681" max="7926" width="9" style="217"/>
    <col min="7927" max="7927" width="20.125" style="217" customWidth="1"/>
    <col min="7928" max="7928" width="9.625" style="217" customWidth="1"/>
    <col min="7929" max="7929" width="8.625" style="217" customWidth="1"/>
    <col min="7930" max="7930" width="8.875" style="217" customWidth="1"/>
    <col min="7931" max="7933" width="7.625" style="217" customWidth="1"/>
    <col min="7934" max="7934" width="8.125" style="217" customWidth="1"/>
    <col min="7935" max="7935" width="7.625" style="217" customWidth="1"/>
    <col min="7936" max="7936" width="9" style="217" customWidth="1"/>
    <col min="7937" max="8182" width="9" style="217"/>
    <col min="8183" max="8183" width="20.125" style="217" customWidth="1"/>
    <col min="8184" max="8184" width="9.625" style="217" customWidth="1"/>
    <col min="8185" max="8185" width="8.625" style="217" customWidth="1"/>
    <col min="8186" max="8186" width="8.875" style="217" customWidth="1"/>
    <col min="8187" max="8189" width="7.625" style="217" customWidth="1"/>
    <col min="8190" max="8190" width="8.125" style="217" customWidth="1"/>
    <col min="8191" max="8191" width="7.625" style="217" customWidth="1"/>
    <col min="8192" max="8192" width="9" style="217" customWidth="1"/>
    <col min="8193" max="8438" width="9" style="217"/>
    <col min="8439" max="8439" width="20.125" style="217" customWidth="1"/>
    <col min="8440" max="8440" width="9.625" style="217" customWidth="1"/>
    <col min="8441" max="8441" width="8.625" style="217" customWidth="1"/>
    <col min="8442" max="8442" width="8.875" style="217" customWidth="1"/>
    <col min="8443" max="8445" width="7.625" style="217" customWidth="1"/>
    <col min="8446" max="8446" width="8.125" style="217" customWidth="1"/>
    <col min="8447" max="8447" width="7.625" style="217" customWidth="1"/>
    <col min="8448" max="8448" width="9" style="217" customWidth="1"/>
    <col min="8449" max="8694" width="9" style="217"/>
    <col min="8695" max="8695" width="20.125" style="217" customWidth="1"/>
    <col min="8696" max="8696" width="9.625" style="217" customWidth="1"/>
    <col min="8697" max="8697" width="8.625" style="217" customWidth="1"/>
    <col min="8698" max="8698" width="8.875" style="217" customWidth="1"/>
    <col min="8699" max="8701" width="7.625" style="217" customWidth="1"/>
    <col min="8702" max="8702" width="8.125" style="217" customWidth="1"/>
    <col min="8703" max="8703" width="7.625" style="217" customWidth="1"/>
    <col min="8704" max="8704" width="9" style="217" customWidth="1"/>
    <col min="8705" max="8950" width="9" style="217"/>
    <col min="8951" max="8951" width="20.125" style="217" customWidth="1"/>
    <col min="8952" max="8952" width="9.625" style="217" customWidth="1"/>
    <col min="8953" max="8953" width="8.625" style="217" customWidth="1"/>
    <col min="8954" max="8954" width="8.875" style="217" customWidth="1"/>
    <col min="8955" max="8957" width="7.625" style="217" customWidth="1"/>
    <col min="8958" max="8958" width="8.125" style="217" customWidth="1"/>
    <col min="8959" max="8959" width="7.625" style="217" customWidth="1"/>
    <col min="8960" max="8960" width="9" style="217" customWidth="1"/>
    <col min="8961" max="9206" width="9" style="217"/>
    <col min="9207" max="9207" width="20.125" style="217" customWidth="1"/>
    <col min="9208" max="9208" width="9.625" style="217" customWidth="1"/>
    <col min="9209" max="9209" width="8.625" style="217" customWidth="1"/>
    <col min="9210" max="9210" width="8.875" style="217" customWidth="1"/>
    <col min="9211" max="9213" width="7.625" style="217" customWidth="1"/>
    <col min="9214" max="9214" width="8.125" style="217" customWidth="1"/>
    <col min="9215" max="9215" width="7.625" style="217" customWidth="1"/>
    <col min="9216" max="9216" width="9" style="217" customWidth="1"/>
    <col min="9217" max="9462" width="9" style="217"/>
    <col min="9463" max="9463" width="20.125" style="217" customWidth="1"/>
    <col min="9464" max="9464" width="9.625" style="217" customWidth="1"/>
    <col min="9465" max="9465" width="8.625" style="217" customWidth="1"/>
    <col min="9466" max="9466" width="8.875" style="217" customWidth="1"/>
    <col min="9467" max="9469" width="7.625" style="217" customWidth="1"/>
    <col min="9470" max="9470" width="8.125" style="217" customWidth="1"/>
    <col min="9471" max="9471" width="7.625" style="217" customWidth="1"/>
    <col min="9472" max="9472" width="9" style="217" customWidth="1"/>
    <col min="9473" max="9718" width="9" style="217"/>
    <col min="9719" max="9719" width="20.125" style="217" customWidth="1"/>
    <col min="9720" max="9720" width="9.625" style="217" customWidth="1"/>
    <col min="9721" max="9721" width="8.625" style="217" customWidth="1"/>
    <col min="9722" max="9722" width="8.875" style="217" customWidth="1"/>
    <col min="9723" max="9725" width="7.625" style="217" customWidth="1"/>
    <col min="9726" max="9726" width="8.125" style="217" customWidth="1"/>
    <col min="9727" max="9727" width="7.625" style="217" customWidth="1"/>
    <col min="9728" max="9728" width="9" style="217" customWidth="1"/>
    <col min="9729" max="9974" width="9" style="217"/>
    <col min="9975" max="9975" width="20.125" style="217" customWidth="1"/>
    <col min="9976" max="9976" width="9.625" style="217" customWidth="1"/>
    <col min="9977" max="9977" width="8.625" style="217" customWidth="1"/>
    <col min="9978" max="9978" width="8.875" style="217" customWidth="1"/>
    <col min="9979" max="9981" width="7.625" style="217" customWidth="1"/>
    <col min="9982" max="9982" width="8.125" style="217" customWidth="1"/>
    <col min="9983" max="9983" width="7.625" style="217" customWidth="1"/>
    <col min="9984" max="9984" width="9" style="217" customWidth="1"/>
    <col min="9985" max="10230" width="9" style="217"/>
    <col min="10231" max="10231" width="20.125" style="217" customWidth="1"/>
    <col min="10232" max="10232" width="9.625" style="217" customWidth="1"/>
    <col min="10233" max="10233" width="8.625" style="217" customWidth="1"/>
    <col min="10234" max="10234" width="8.875" style="217" customWidth="1"/>
    <col min="10235" max="10237" width="7.625" style="217" customWidth="1"/>
    <col min="10238" max="10238" width="8.125" style="217" customWidth="1"/>
    <col min="10239" max="10239" width="7.625" style="217" customWidth="1"/>
    <col min="10240" max="10240" width="9" style="217" customWidth="1"/>
    <col min="10241" max="10486" width="9" style="217"/>
    <col min="10487" max="10487" width="20.125" style="217" customWidth="1"/>
    <col min="10488" max="10488" width="9.625" style="217" customWidth="1"/>
    <col min="10489" max="10489" width="8.625" style="217" customWidth="1"/>
    <col min="10490" max="10490" width="8.875" style="217" customWidth="1"/>
    <col min="10491" max="10493" width="7.625" style="217" customWidth="1"/>
    <col min="10494" max="10494" width="8.125" style="217" customWidth="1"/>
    <col min="10495" max="10495" width="7.625" style="217" customWidth="1"/>
    <col min="10496" max="10496" width="9" style="217" customWidth="1"/>
    <col min="10497" max="10742" width="9" style="217"/>
    <col min="10743" max="10743" width="20.125" style="217" customWidth="1"/>
    <col min="10744" max="10744" width="9.625" style="217" customWidth="1"/>
    <col min="10745" max="10745" width="8.625" style="217" customWidth="1"/>
    <col min="10746" max="10746" width="8.875" style="217" customWidth="1"/>
    <col min="10747" max="10749" width="7.625" style="217" customWidth="1"/>
    <col min="10750" max="10750" width="8.125" style="217" customWidth="1"/>
    <col min="10751" max="10751" width="7.625" style="217" customWidth="1"/>
    <col min="10752" max="10752" width="9" style="217" customWidth="1"/>
    <col min="10753" max="10998" width="9" style="217"/>
    <col min="10999" max="10999" width="20.125" style="217" customWidth="1"/>
    <col min="11000" max="11000" width="9.625" style="217" customWidth="1"/>
    <col min="11001" max="11001" width="8.625" style="217" customWidth="1"/>
    <col min="11002" max="11002" width="8.875" style="217" customWidth="1"/>
    <col min="11003" max="11005" width="7.625" style="217" customWidth="1"/>
    <col min="11006" max="11006" width="8.125" style="217" customWidth="1"/>
    <col min="11007" max="11007" width="7.625" style="217" customWidth="1"/>
    <col min="11008" max="11008" width="9" style="217" customWidth="1"/>
    <col min="11009" max="11254" width="9" style="217"/>
    <col min="11255" max="11255" width="20.125" style="217" customWidth="1"/>
    <col min="11256" max="11256" width="9.625" style="217" customWidth="1"/>
    <col min="11257" max="11257" width="8.625" style="217" customWidth="1"/>
    <col min="11258" max="11258" width="8.875" style="217" customWidth="1"/>
    <col min="11259" max="11261" width="7.625" style="217" customWidth="1"/>
    <col min="11262" max="11262" width="8.125" style="217" customWidth="1"/>
    <col min="11263" max="11263" width="7.625" style="217" customWidth="1"/>
    <col min="11264" max="11264" width="9" style="217" customWidth="1"/>
    <col min="11265" max="11510" width="9" style="217"/>
    <col min="11511" max="11511" width="20.125" style="217" customWidth="1"/>
    <col min="11512" max="11512" width="9.625" style="217" customWidth="1"/>
    <col min="11513" max="11513" width="8.625" style="217" customWidth="1"/>
    <col min="11514" max="11514" width="8.875" style="217" customWidth="1"/>
    <col min="11515" max="11517" width="7.625" style="217" customWidth="1"/>
    <col min="11518" max="11518" width="8.125" style="217" customWidth="1"/>
    <col min="11519" max="11519" width="7.625" style="217" customWidth="1"/>
    <col min="11520" max="11520" width="9" style="217" customWidth="1"/>
    <col min="11521" max="11766" width="9" style="217"/>
    <col min="11767" max="11767" width="20.125" style="217" customWidth="1"/>
    <col min="11768" max="11768" width="9.625" style="217" customWidth="1"/>
    <col min="11769" max="11769" width="8.625" style="217" customWidth="1"/>
    <col min="11770" max="11770" width="8.875" style="217" customWidth="1"/>
    <col min="11771" max="11773" width="7.625" style="217" customWidth="1"/>
    <col min="11774" max="11774" width="8.125" style="217" customWidth="1"/>
    <col min="11775" max="11775" width="7.625" style="217" customWidth="1"/>
    <col min="11776" max="11776" width="9" style="217" customWidth="1"/>
    <col min="11777" max="12022" width="9" style="217"/>
    <col min="12023" max="12023" width="20.125" style="217" customWidth="1"/>
    <col min="12024" max="12024" width="9.625" style="217" customWidth="1"/>
    <col min="12025" max="12025" width="8.625" style="217" customWidth="1"/>
    <col min="12026" max="12026" width="8.875" style="217" customWidth="1"/>
    <col min="12027" max="12029" width="7.625" style="217" customWidth="1"/>
    <col min="12030" max="12030" width="8.125" style="217" customWidth="1"/>
    <col min="12031" max="12031" width="7.625" style="217" customWidth="1"/>
    <col min="12032" max="12032" width="9" style="217" customWidth="1"/>
    <col min="12033" max="12278" width="9" style="217"/>
    <col min="12279" max="12279" width="20.125" style="217" customWidth="1"/>
    <col min="12280" max="12280" width="9.625" style="217" customWidth="1"/>
    <col min="12281" max="12281" width="8.625" style="217" customWidth="1"/>
    <col min="12282" max="12282" width="8.875" style="217" customWidth="1"/>
    <col min="12283" max="12285" width="7.625" style="217" customWidth="1"/>
    <col min="12286" max="12286" width="8.125" style="217" customWidth="1"/>
    <col min="12287" max="12287" width="7.625" style="217" customWidth="1"/>
    <col min="12288" max="12288" width="9" style="217" customWidth="1"/>
    <col min="12289" max="12534" width="9" style="217"/>
    <col min="12535" max="12535" width="20.125" style="217" customWidth="1"/>
    <col min="12536" max="12536" width="9.625" style="217" customWidth="1"/>
    <col min="12537" max="12537" width="8.625" style="217" customWidth="1"/>
    <col min="12538" max="12538" width="8.875" style="217" customWidth="1"/>
    <col min="12539" max="12541" width="7.625" style="217" customWidth="1"/>
    <col min="12542" max="12542" width="8.125" style="217" customWidth="1"/>
    <col min="12543" max="12543" width="7.625" style="217" customWidth="1"/>
    <col min="12544" max="12544" width="9" style="217" customWidth="1"/>
    <col min="12545" max="12790" width="9" style="217"/>
    <col min="12791" max="12791" width="20.125" style="217" customWidth="1"/>
    <col min="12792" max="12792" width="9.625" style="217" customWidth="1"/>
    <col min="12793" max="12793" width="8.625" style="217" customWidth="1"/>
    <col min="12794" max="12794" width="8.875" style="217" customWidth="1"/>
    <col min="12795" max="12797" width="7.625" style="217" customWidth="1"/>
    <col min="12798" max="12798" width="8.125" style="217" customWidth="1"/>
    <col min="12799" max="12799" width="7.625" style="217" customWidth="1"/>
    <col min="12800" max="12800" width="9" style="217" customWidth="1"/>
    <col min="12801" max="13046" width="9" style="217"/>
    <col min="13047" max="13047" width="20.125" style="217" customWidth="1"/>
    <col min="13048" max="13048" width="9.625" style="217" customWidth="1"/>
    <col min="13049" max="13049" width="8.625" style="217" customWidth="1"/>
    <col min="13050" max="13050" width="8.875" style="217" customWidth="1"/>
    <col min="13051" max="13053" width="7.625" style="217" customWidth="1"/>
    <col min="13054" max="13054" width="8.125" style="217" customWidth="1"/>
    <col min="13055" max="13055" width="7.625" style="217" customWidth="1"/>
    <col min="13056" max="13056" width="9" style="217" customWidth="1"/>
    <col min="13057" max="13302" width="9" style="217"/>
    <col min="13303" max="13303" width="20.125" style="217" customWidth="1"/>
    <col min="13304" max="13304" width="9.625" style="217" customWidth="1"/>
    <col min="13305" max="13305" width="8.625" style="217" customWidth="1"/>
    <col min="13306" max="13306" width="8.875" style="217" customWidth="1"/>
    <col min="13307" max="13309" width="7.625" style="217" customWidth="1"/>
    <col min="13310" max="13310" width="8.125" style="217" customWidth="1"/>
    <col min="13311" max="13311" width="7.625" style="217" customWidth="1"/>
    <col min="13312" max="13312" width="9" style="217" customWidth="1"/>
    <col min="13313" max="13558" width="9" style="217"/>
    <col min="13559" max="13559" width="20.125" style="217" customWidth="1"/>
    <col min="13560" max="13560" width="9.625" style="217" customWidth="1"/>
    <col min="13561" max="13561" width="8.625" style="217" customWidth="1"/>
    <col min="13562" max="13562" width="8.875" style="217" customWidth="1"/>
    <col min="13563" max="13565" width="7.625" style="217" customWidth="1"/>
    <col min="13566" max="13566" width="8.125" style="217" customWidth="1"/>
    <col min="13567" max="13567" width="7.625" style="217" customWidth="1"/>
    <col min="13568" max="13568" width="9" style="217" customWidth="1"/>
    <col min="13569" max="13814" width="9" style="217"/>
    <col min="13815" max="13815" width="20.125" style="217" customWidth="1"/>
    <col min="13816" max="13816" width="9.625" style="217" customWidth="1"/>
    <col min="13817" max="13817" width="8.625" style="217" customWidth="1"/>
    <col min="13818" max="13818" width="8.875" style="217" customWidth="1"/>
    <col min="13819" max="13821" width="7.625" style="217" customWidth="1"/>
    <col min="13822" max="13822" width="8.125" style="217" customWidth="1"/>
    <col min="13823" max="13823" width="7.625" style="217" customWidth="1"/>
    <col min="13824" max="13824" width="9" style="217" customWidth="1"/>
    <col min="13825" max="14070" width="9" style="217"/>
    <col min="14071" max="14071" width="20.125" style="217" customWidth="1"/>
    <col min="14072" max="14072" width="9.625" style="217" customWidth="1"/>
    <col min="14073" max="14073" width="8.625" style="217" customWidth="1"/>
    <col min="14074" max="14074" width="8.875" style="217" customWidth="1"/>
    <col min="14075" max="14077" width="7.625" style="217" customWidth="1"/>
    <col min="14078" max="14078" width="8.125" style="217" customWidth="1"/>
    <col min="14079" max="14079" width="7.625" style="217" customWidth="1"/>
    <col min="14080" max="14080" width="9" style="217" customWidth="1"/>
    <col min="14081" max="14326" width="9" style="217"/>
    <col min="14327" max="14327" width="20.125" style="217" customWidth="1"/>
    <col min="14328" max="14328" width="9.625" style="217" customWidth="1"/>
    <col min="14329" max="14329" width="8.625" style="217" customWidth="1"/>
    <col min="14330" max="14330" width="8.875" style="217" customWidth="1"/>
    <col min="14331" max="14333" width="7.625" style="217" customWidth="1"/>
    <col min="14334" max="14334" width="8.125" style="217" customWidth="1"/>
    <col min="14335" max="14335" width="7.625" style="217" customWidth="1"/>
    <col min="14336" max="14336" width="9" style="217" customWidth="1"/>
    <col min="14337" max="14582" width="9" style="217"/>
    <col min="14583" max="14583" width="20.125" style="217" customWidth="1"/>
    <col min="14584" max="14584" width="9.625" style="217" customWidth="1"/>
    <col min="14585" max="14585" width="8.625" style="217" customWidth="1"/>
    <col min="14586" max="14586" width="8.875" style="217" customWidth="1"/>
    <col min="14587" max="14589" width="7.625" style="217" customWidth="1"/>
    <col min="14590" max="14590" width="8.125" style="217" customWidth="1"/>
    <col min="14591" max="14591" width="7.625" style="217" customWidth="1"/>
    <col min="14592" max="14592" width="9" style="217" customWidth="1"/>
    <col min="14593" max="14838" width="9" style="217"/>
    <col min="14839" max="14839" width="20.125" style="217" customWidth="1"/>
    <col min="14840" max="14840" width="9.625" style="217" customWidth="1"/>
    <col min="14841" max="14841" width="8.625" style="217" customWidth="1"/>
    <col min="14842" max="14842" width="8.875" style="217" customWidth="1"/>
    <col min="14843" max="14845" width="7.625" style="217" customWidth="1"/>
    <col min="14846" max="14846" width="8.125" style="217" customWidth="1"/>
    <col min="14847" max="14847" width="7.625" style="217" customWidth="1"/>
    <col min="14848" max="14848" width="9" style="217" customWidth="1"/>
    <col min="14849" max="15094" width="9" style="217"/>
    <col min="15095" max="15095" width="20.125" style="217" customWidth="1"/>
    <col min="15096" max="15096" width="9.625" style="217" customWidth="1"/>
    <col min="15097" max="15097" width="8.625" style="217" customWidth="1"/>
    <col min="15098" max="15098" width="8.875" style="217" customWidth="1"/>
    <col min="15099" max="15101" width="7.625" style="217" customWidth="1"/>
    <col min="15102" max="15102" width="8.125" style="217" customWidth="1"/>
    <col min="15103" max="15103" width="7.625" style="217" customWidth="1"/>
    <col min="15104" max="15104" width="9" style="217" customWidth="1"/>
    <col min="15105" max="15350" width="9" style="217"/>
    <col min="15351" max="15351" width="20.125" style="217" customWidth="1"/>
    <col min="15352" max="15352" width="9.625" style="217" customWidth="1"/>
    <col min="15353" max="15353" width="8.625" style="217" customWidth="1"/>
    <col min="15354" max="15354" width="8.875" style="217" customWidth="1"/>
    <col min="15355" max="15357" width="7.625" style="217" customWidth="1"/>
    <col min="15358" max="15358" width="8.125" style="217" customWidth="1"/>
    <col min="15359" max="15359" width="7.625" style="217" customWidth="1"/>
    <col min="15360" max="15360" width="9" style="217" customWidth="1"/>
    <col min="15361" max="15606" width="9" style="217"/>
    <col min="15607" max="15607" width="20.125" style="217" customWidth="1"/>
    <col min="15608" max="15608" width="9.625" style="217" customWidth="1"/>
    <col min="15609" max="15609" width="8.625" style="217" customWidth="1"/>
    <col min="15610" max="15610" width="8.875" style="217" customWidth="1"/>
    <col min="15611" max="15613" width="7.625" style="217" customWidth="1"/>
    <col min="15614" max="15614" width="8.125" style="217" customWidth="1"/>
    <col min="15615" max="15615" width="7.625" style="217" customWidth="1"/>
    <col min="15616" max="15616" width="9" style="217" customWidth="1"/>
    <col min="15617" max="15862" width="9" style="217"/>
    <col min="15863" max="15863" width="20.125" style="217" customWidth="1"/>
    <col min="15864" max="15864" width="9.625" style="217" customWidth="1"/>
    <col min="15865" max="15865" width="8.625" style="217" customWidth="1"/>
    <col min="15866" max="15866" width="8.875" style="217" customWidth="1"/>
    <col min="15867" max="15869" width="7.625" style="217" customWidth="1"/>
    <col min="15870" max="15870" width="8.125" style="217" customWidth="1"/>
    <col min="15871" max="15871" width="7.625" style="217" customWidth="1"/>
    <col min="15872" max="15872" width="9" style="217" customWidth="1"/>
    <col min="15873" max="16118" width="9" style="217"/>
    <col min="16119" max="16119" width="20.125" style="217" customWidth="1"/>
    <col min="16120" max="16120" width="9.625" style="217" customWidth="1"/>
    <col min="16121" max="16121" width="8.625" style="217" customWidth="1"/>
    <col min="16122" max="16122" width="8.875" style="217" customWidth="1"/>
    <col min="16123" max="16125" width="7.625" style="217" customWidth="1"/>
    <col min="16126" max="16126" width="8.125" style="217" customWidth="1"/>
    <col min="16127" max="16127" width="7.625" style="217" customWidth="1"/>
    <col min="16128" max="16128" width="9" style="217" customWidth="1"/>
    <col min="16129" max="16384" width="9" style="217"/>
  </cols>
  <sheetData>
    <row r="1" s="217" customFormat="1" ht="23.1" customHeight="1" spans="1:11">
      <c r="A1" s="221" t="s">
        <v>596</v>
      </c>
    </row>
    <row r="2" s="217" customFormat="1" ht="32.45" customHeight="1" spans="1:11">
      <c r="A2" s="222" t="s">
        <v>13</v>
      </c>
      <c r="B2" s="222"/>
      <c r="C2" s="222"/>
      <c r="D2" s="222"/>
    </row>
    <row r="3" ht="23.45" customHeight="1" spans="1:11">
      <c r="D3" s="223" t="s">
        <v>59</v>
      </c>
    </row>
    <row r="4" ht="48.6" customHeight="1" spans="1:11">
      <c r="A4" s="224" t="s">
        <v>597</v>
      </c>
      <c r="B4" s="195" t="s">
        <v>61</v>
      </c>
      <c r="C4" s="118" t="s">
        <v>62</v>
      </c>
      <c r="D4" s="197" t="s">
        <v>63</v>
      </c>
    </row>
    <row r="5" ht="24.6" customHeight="1" spans="1:11">
      <c r="A5" s="225" t="s">
        <v>598</v>
      </c>
      <c r="B5" s="203">
        <v>20594.59</v>
      </c>
      <c r="C5" s="226">
        <v>18049.06</v>
      </c>
      <c r="D5" s="205">
        <f t="shared" ref="D5:D20" si="0">B5/C5*100</f>
        <v>114.1</v>
      </c>
      <c r="E5" s="227"/>
      <c r="F5" s="228"/>
      <c r="G5" s="228"/>
      <c r="H5" s="228"/>
      <c r="I5" s="228"/>
      <c r="J5" s="228"/>
      <c r="K5" s="228"/>
    </row>
    <row r="6" ht="24.6" customHeight="1" spans="1:11">
      <c r="A6" s="225" t="s">
        <v>599</v>
      </c>
      <c r="B6" s="203">
        <v>73011.83</v>
      </c>
      <c r="C6" s="226">
        <v>65277.88</v>
      </c>
      <c r="D6" s="205">
        <f t="shared" si="0"/>
        <v>111.85</v>
      </c>
      <c r="E6" s="227"/>
      <c r="F6" s="228"/>
      <c r="G6" s="228"/>
      <c r="H6" s="228"/>
      <c r="I6" s="228"/>
      <c r="J6" s="228"/>
      <c r="K6" s="228"/>
    </row>
    <row r="7" ht="24.6" customHeight="1" spans="1:11">
      <c r="A7" s="225" t="s">
        <v>600</v>
      </c>
      <c r="B7" s="203">
        <v>1639.62</v>
      </c>
      <c r="C7" s="226">
        <v>8965.16</v>
      </c>
      <c r="D7" s="205">
        <f t="shared" si="0"/>
        <v>18.29</v>
      </c>
      <c r="E7" s="227"/>
      <c r="F7" s="228"/>
      <c r="G7" s="228"/>
      <c r="H7" s="228"/>
      <c r="I7" s="228"/>
      <c r="J7" s="228"/>
      <c r="K7" s="228"/>
    </row>
    <row r="8" ht="24.6" customHeight="1" spans="1:11">
      <c r="A8" s="225" t="s">
        <v>601</v>
      </c>
      <c r="B8" s="229">
        <v>0</v>
      </c>
      <c r="C8" s="226">
        <v>20</v>
      </c>
      <c r="D8" s="205">
        <f t="shared" si="0"/>
        <v>0</v>
      </c>
      <c r="E8" s="227"/>
      <c r="F8" s="228"/>
      <c r="G8" s="228"/>
      <c r="H8" s="228"/>
      <c r="I8" s="228"/>
      <c r="J8" s="228"/>
      <c r="K8" s="228"/>
    </row>
    <row r="9" ht="24.6" customHeight="1" spans="1:11">
      <c r="A9" s="225" t="s">
        <v>602</v>
      </c>
      <c r="B9" s="203">
        <v>122411.39</v>
      </c>
      <c r="C9" s="226">
        <v>125421.16</v>
      </c>
      <c r="D9" s="205">
        <f t="shared" si="0"/>
        <v>97.6</v>
      </c>
      <c r="E9" s="227"/>
      <c r="F9" s="228"/>
      <c r="G9" s="230"/>
      <c r="H9" s="228"/>
      <c r="I9" s="228"/>
      <c r="J9" s="228"/>
      <c r="K9" s="228"/>
    </row>
    <row r="10" ht="24.6" customHeight="1" spans="1:11">
      <c r="A10" s="225" t="s">
        <v>603</v>
      </c>
      <c r="B10" s="203">
        <v>169.28</v>
      </c>
      <c r="C10" s="226">
        <v>12058.22</v>
      </c>
      <c r="D10" s="205">
        <f t="shared" si="0"/>
        <v>1.4</v>
      </c>
      <c r="E10" s="227"/>
      <c r="F10" s="228"/>
      <c r="G10" s="228"/>
      <c r="H10" s="228"/>
      <c r="I10" s="228"/>
      <c r="J10" s="228"/>
      <c r="K10" s="228"/>
    </row>
    <row r="11" ht="24.6" customHeight="1" spans="1:11">
      <c r="A11" s="225" t="s">
        <v>604</v>
      </c>
      <c r="B11" s="203">
        <v>6458.31</v>
      </c>
      <c r="C11" s="226">
        <v>7681.11</v>
      </c>
      <c r="D11" s="205">
        <f t="shared" si="0"/>
        <v>84.08</v>
      </c>
      <c r="E11" s="227"/>
      <c r="F11" s="228"/>
      <c r="G11" s="228"/>
      <c r="H11" s="228"/>
      <c r="I11" s="228"/>
      <c r="J11" s="228"/>
      <c r="K11" s="228"/>
    </row>
    <row r="12" ht="24.6" customHeight="1" spans="1:11">
      <c r="A12" s="225" t="s">
        <v>605</v>
      </c>
      <c r="B12" s="203">
        <v>644.14</v>
      </c>
      <c r="C12" s="226">
        <v>3248.09</v>
      </c>
      <c r="D12" s="205">
        <f t="shared" si="0"/>
        <v>19.83</v>
      </c>
      <c r="E12" s="227"/>
      <c r="F12" s="228"/>
      <c r="G12" s="228"/>
      <c r="H12" s="228"/>
      <c r="I12" s="228"/>
      <c r="J12" s="228"/>
      <c r="K12" s="228"/>
    </row>
    <row r="13" ht="24.6" customHeight="1" spans="1:11">
      <c r="A13" s="225" t="s">
        <v>606</v>
      </c>
      <c r="B13" s="203">
        <v>22536.2</v>
      </c>
      <c r="C13" s="226">
        <v>20829.02</v>
      </c>
      <c r="D13" s="205">
        <f t="shared" si="0"/>
        <v>108.2</v>
      </c>
      <c r="E13" s="227"/>
      <c r="F13" s="228"/>
      <c r="G13" s="228"/>
      <c r="H13" s="228"/>
      <c r="I13" s="228"/>
      <c r="J13" s="228"/>
      <c r="K13" s="228"/>
    </row>
    <row r="14" ht="24.6" customHeight="1" spans="1:11">
      <c r="A14" s="225" t="s">
        <v>607</v>
      </c>
      <c r="B14" s="203">
        <v>22927.06</v>
      </c>
      <c r="C14" s="226">
        <v>20320</v>
      </c>
      <c r="D14" s="205">
        <f t="shared" si="0"/>
        <v>112.83</v>
      </c>
      <c r="E14" s="227"/>
      <c r="F14" s="228"/>
      <c r="G14" s="228"/>
      <c r="H14" s="228"/>
      <c r="I14" s="228"/>
      <c r="J14" s="228"/>
      <c r="K14" s="228"/>
    </row>
    <row r="15" ht="24.6" customHeight="1" spans="1:11">
      <c r="A15" s="225" t="s">
        <v>608</v>
      </c>
      <c r="B15" s="203">
        <v>17896</v>
      </c>
      <c r="C15" s="226">
        <v>16001.4</v>
      </c>
      <c r="D15" s="205">
        <f t="shared" si="0"/>
        <v>111.84</v>
      </c>
      <c r="E15" s="227"/>
      <c r="F15" s="228"/>
      <c r="G15" s="228"/>
      <c r="H15" s="228"/>
      <c r="I15" s="228"/>
      <c r="J15" s="228"/>
      <c r="K15" s="228"/>
    </row>
    <row r="16" ht="24.6" customHeight="1" spans="1:11">
      <c r="A16" s="225" t="s">
        <v>609</v>
      </c>
      <c r="B16" s="229"/>
      <c r="C16" s="226"/>
      <c r="D16" s="205"/>
      <c r="E16" s="227"/>
      <c r="F16" s="228"/>
      <c r="G16" s="228"/>
      <c r="H16" s="228"/>
      <c r="I16" s="228"/>
      <c r="J16" s="228"/>
      <c r="K16" s="228"/>
    </row>
    <row r="17" ht="24.6" customHeight="1" spans="1:11">
      <c r="A17" s="225" t="s">
        <v>610</v>
      </c>
      <c r="B17" s="229"/>
      <c r="C17" s="226"/>
      <c r="D17" s="205"/>
      <c r="E17" s="227"/>
      <c r="F17" s="228"/>
      <c r="G17" s="228"/>
      <c r="H17" s="228"/>
      <c r="I17" s="228"/>
      <c r="J17" s="228"/>
      <c r="K17" s="228"/>
    </row>
    <row r="18" ht="24.6" customHeight="1" spans="1:11">
      <c r="A18" s="225" t="s">
        <v>611</v>
      </c>
      <c r="B18" s="229"/>
      <c r="C18" s="226"/>
      <c r="D18" s="205"/>
      <c r="E18" s="227"/>
      <c r="F18" s="228"/>
      <c r="G18" s="228"/>
      <c r="H18" s="228"/>
      <c r="I18" s="228"/>
      <c r="J18" s="228"/>
      <c r="K18" s="228"/>
    </row>
    <row r="19" ht="24.6" customHeight="1" spans="1:11">
      <c r="A19" s="225" t="s">
        <v>612</v>
      </c>
      <c r="B19" s="203">
        <v>2503.31</v>
      </c>
      <c r="C19" s="226">
        <v>2654.49</v>
      </c>
      <c r="D19" s="205">
        <f t="shared" si="0"/>
        <v>94.3</v>
      </c>
      <c r="E19" s="227"/>
      <c r="F19" s="228"/>
      <c r="G19" s="228"/>
      <c r="H19" s="228"/>
      <c r="I19" s="228"/>
      <c r="J19" s="228"/>
      <c r="K19" s="228"/>
    </row>
    <row r="20" ht="25" customHeight="1" spans="1:11">
      <c r="A20" s="231" t="s">
        <v>595</v>
      </c>
      <c r="B20" s="232">
        <f>SUM(B5:B19)</f>
        <v>290791.73</v>
      </c>
      <c r="C20" s="232">
        <v>300525.59</v>
      </c>
      <c r="D20" s="205">
        <f t="shared" si="0"/>
        <v>96.76</v>
      </c>
      <c r="E20" s="227"/>
    </row>
    <row r="21" ht="22.15" customHeight="1" spans="1:11">
      <c r="E21" s="227"/>
    </row>
    <row r="22" ht="22.15" customHeight="1" spans="1:11">
      <c r="E22" s="227"/>
    </row>
    <row r="23" ht="22.15" customHeight="1" spans="1:11">
      <c r="E23" s="227"/>
    </row>
    <row r="24" ht="22.15" customHeight="1" spans="1:11">
      <c r="E24" s="227"/>
    </row>
    <row r="25" ht="22.15" customHeight="1" spans="1:11">
      <c r="E25" s="227"/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2"/>
  <sheetViews>
    <sheetView workbookViewId="0">
      <selection activeCell="D27" sqref="D27:D29"/>
    </sheetView>
  </sheetViews>
  <sheetFormatPr defaultColWidth="9" defaultRowHeight="11.25" outlineLevelCol="6"/>
  <cols>
    <col min="1" max="1" width="33.5" style="182" customWidth="1"/>
    <col min="2" max="2" width="15.125" style="185" customWidth="1"/>
    <col min="3" max="3" width="15.125" style="186" customWidth="1"/>
    <col min="4" max="4" width="15.125" style="187" customWidth="1"/>
    <col min="5" max="16384" width="9" style="182"/>
  </cols>
  <sheetData>
    <row r="1" s="182" customFormat="1" ht="18.6" customHeight="1" spans="1:7">
      <c r="A1" s="188" t="s">
        <v>613</v>
      </c>
      <c r="B1" s="189"/>
    </row>
    <row r="2" s="182" customFormat="1" ht="22.5" spans="1:7">
      <c r="A2" s="190" t="s">
        <v>15</v>
      </c>
      <c r="B2" s="190"/>
      <c r="C2" s="190"/>
      <c r="D2" s="190"/>
    </row>
    <row r="3" ht="21" customHeight="1" spans="1:7">
      <c r="A3" s="191"/>
      <c r="B3" s="192"/>
      <c r="D3" s="193" t="s">
        <v>59</v>
      </c>
    </row>
    <row r="4" ht="39" customHeight="1" spans="1:7">
      <c r="A4" s="194" t="s">
        <v>597</v>
      </c>
      <c r="B4" s="195" t="s">
        <v>61</v>
      </c>
      <c r="C4" s="196" t="s">
        <v>62</v>
      </c>
      <c r="D4" s="197" t="s">
        <v>63</v>
      </c>
    </row>
    <row r="5" s="183" customFormat="1" ht="16.35" customHeight="1" spans="1:7">
      <c r="A5" s="198" t="s">
        <v>598</v>
      </c>
      <c r="B5" s="199">
        <f>SUM(B6:B9)</f>
        <v>15613.55</v>
      </c>
      <c r="C5" s="200">
        <v>16587</v>
      </c>
      <c r="D5" s="201">
        <f>B5/C5*100</f>
        <v>94.13</v>
      </c>
    </row>
    <row r="6" ht="16.35" customHeight="1" spans="1:7">
      <c r="A6" s="202" t="s">
        <v>614</v>
      </c>
      <c r="B6" s="203">
        <v>11219.34</v>
      </c>
      <c r="C6" s="204">
        <v>11875</v>
      </c>
      <c r="D6" s="205">
        <f>B6/C6*100</f>
        <v>94.48</v>
      </c>
    </row>
    <row r="7" ht="16.35" customHeight="1" spans="1:7">
      <c r="A7" s="202" t="s">
        <v>615</v>
      </c>
      <c r="B7" s="203">
        <v>3206.86</v>
      </c>
      <c r="C7" s="204">
        <v>3633</v>
      </c>
      <c r="D7" s="205">
        <f>B7/C7*100</f>
        <v>88.27</v>
      </c>
    </row>
    <row r="8" ht="16.35" customHeight="1" spans="1:7">
      <c r="A8" s="202" t="s">
        <v>616</v>
      </c>
      <c r="B8" s="203">
        <v>1174</v>
      </c>
      <c r="C8" s="204">
        <v>1076</v>
      </c>
      <c r="D8" s="205">
        <f>B8/C8*100</f>
        <v>109.11</v>
      </c>
    </row>
    <row r="9" ht="16.35" customHeight="1" spans="1:7">
      <c r="A9" s="202" t="s">
        <v>617</v>
      </c>
      <c r="B9" s="203">
        <v>13.35</v>
      </c>
      <c r="C9" s="204">
        <v>3</v>
      </c>
      <c r="D9" s="205">
        <f>B9/C9*100</f>
        <v>445</v>
      </c>
      <c r="G9" s="206"/>
    </row>
    <row r="10" s="183" customFormat="1" ht="16.35" customHeight="1" spans="1:7">
      <c r="A10" s="198" t="s">
        <v>599</v>
      </c>
      <c r="B10" s="199">
        <f>SUM(B11:B20)</f>
        <v>2977.58</v>
      </c>
      <c r="C10" s="200">
        <v>1638</v>
      </c>
      <c r="D10" s="201">
        <f>B10/C10*100</f>
        <v>181.78</v>
      </c>
    </row>
    <row r="11" ht="16.35" customHeight="1" spans="1:7">
      <c r="A11" s="202" t="s">
        <v>618</v>
      </c>
      <c r="B11" s="203">
        <v>1478.77</v>
      </c>
      <c r="C11" s="204">
        <v>1036</v>
      </c>
      <c r="D11" s="205">
        <f>B11/C11*100</f>
        <v>142.74</v>
      </c>
    </row>
    <row r="12" ht="16.35" customHeight="1" spans="1:7">
      <c r="A12" s="202" t="s">
        <v>619</v>
      </c>
      <c r="B12" s="203">
        <v>2</v>
      </c>
      <c r="C12" s="207">
        <v>2</v>
      </c>
      <c r="D12" s="205">
        <f>B12/C12*100</f>
        <v>100</v>
      </c>
    </row>
    <row r="13" ht="16.35" customHeight="1" spans="1:7">
      <c r="A13" s="202" t="s">
        <v>620</v>
      </c>
      <c r="B13" s="203">
        <v>88.96</v>
      </c>
      <c r="C13" s="207">
        <v>77</v>
      </c>
      <c r="D13" s="205">
        <f>B13/C13*100</f>
        <v>115.53</v>
      </c>
    </row>
    <row r="14" ht="16.35" customHeight="1" spans="1:7">
      <c r="A14" s="202" t="s">
        <v>621</v>
      </c>
      <c r="B14" s="203">
        <v>2.6</v>
      </c>
      <c r="C14" s="204">
        <v>0</v>
      </c>
      <c r="D14" s="205"/>
    </row>
    <row r="15" ht="16.35" customHeight="1" spans="1:7">
      <c r="A15" s="202" t="s">
        <v>622</v>
      </c>
      <c r="B15" s="203">
        <v>505.94</v>
      </c>
      <c r="C15" s="204">
        <v>440</v>
      </c>
      <c r="D15" s="205">
        <f>B15/C15*100</f>
        <v>114.99</v>
      </c>
    </row>
    <row r="16" ht="16.35" customHeight="1" spans="1:7">
      <c r="A16" s="202" t="s">
        <v>623</v>
      </c>
      <c r="B16" s="203">
        <v>2.52</v>
      </c>
      <c r="C16" s="204">
        <v>3</v>
      </c>
      <c r="D16" s="205">
        <f>B16/C16*100</f>
        <v>84</v>
      </c>
    </row>
    <row r="17" ht="16.35" customHeight="1" spans="1:4">
      <c r="A17" s="202" t="s">
        <v>624</v>
      </c>
      <c r="B17" s="208"/>
      <c r="C17" s="204"/>
      <c r="D17" s="205"/>
    </row>
    <row r="18" ht="16.35" customHeight="1" spans="1:4">
      <c r="A18" s="202" t="s">
        <v>625</v>
      </c>
      <c r="B18" s="203">
        <v>10.6</v>
      </c>
      <c r="C18" s="204">
        <v>8</v>
      </c>
      <c r="D18" s="205">
        <f>B18/C18*100</f>
        <v>132.5</v>
      </c>
    </row>
    <row r="19" ht="16.35" customHeight="1" spans="1:4">
      <c r="A19" s="202" t="s">
        <v>626</v>
      </c>
      <c r="B19" s="203">
        <v>13.18</v>
      </c>
      <c r="C19" s="204">
        <v>33</v>
      </c>
      <c r="D19" s="205">
        <f>B19/C19*100</f>
        <v>39.94</v>
      </c>
    </row>
    <row r="20" ht="16.35" customHeight="1" spans="1:4">
      <c r="A20" s="202" t="s">
        <v>627</v>
      </c>
      <c r="B20" s="203">
        <v>873.01</v>
      </c>
      <c r="C20" s="204">
        <v>38</v>
      </c>
      <c r="D20" s="205">
        <f>B20/C20*100</f>
        <v>2297.39</v>
      </c>
    </row>
    <row r="21" s="183" customFormat="1" ht="16.35" customHeight="1" spans="1:4">
      <c r="A21" s="198" t="s">
        <v>600</v>
      </c>
      <c r="B21" s="199">
        <f>SUM(B22:B28)</f>
        <v>50.78</v>
      </c>
      <c r="C21" s="200">
        <v>72</v>
      </c>
      <c r="D21" s="201">
        <f>B21/C21*100</f>
        <v>70.53</v>
      </c>
    </row>
    <row r="22" ht="16.35" customHeight="1" spans="1:4">
      <c r="A22" s="202" t="s">
        <v>628</v>
      </c>
      <c r="B22" s="208"/>
      <c r="C22" s="204"/>
      <c r="D22" s="205"/>
    </row>
    <row r="23" ht="16.35" customHeight="1" spans="1:4">
      <c r="A23" s="202" t="s">
        <v>629</v>
      </c>
      <c r="B23" s="208"/>
      <c r="C23" s="204"/>
      <c r="D23" s="205"/>
    </row>
    <row r="24" ht="16.35" customHeight="1" spans="1:4">
      <c r="A24" s="202" t="s">
        <v>630</v>
      </c>
      <c r="B24" s="208"/>
      <c r="C24" s="204"/>
      <c r="D24" s="205"/>
    </row>
    <row r="25" ht="16.35" customHeight="1" spans="1:4">
      <c r="A25" s="202" t="s">
        <v>631</v>
      </c>
      <c r="B25" s="208"/>
      <c r="C25" s="204"/>
      <c r="D25" s="205"/>
    </row>
    <row r="26" ht="16.35" customHeight="1" spans="1:4">
      <c r="A26" s="202" t="s">
        <v>632</v>
      </c>
      <c r="B26" s="203">
        <v>50.78</v>
      </c>
      <c r="C26" s="204">
        <v>72</v>
      </c>
      <c r="D26" s="205">
        <f>B26/C26*100</f>
        <v>70.53</v>
      </c>
    </row>
    <row r="27" ht="16.35" customHeight="1" spans="1:4">
      <c r="A27" s="202" t="s">
        <v>633</v>
      </c>
      <c r="B27" s="208"/>
      <c r="C27" s="204"/>
      <c r="D27" s="205"/>
    </row>
    <row r="28" ht="16.35" customHeight="1" spans="1:4">
      <c r="A28" s="202" t="s">
        <v>634</v>
      </c>
      <c r="B28" s="208"/>
      <c r="C28" s="204"/>
      <c r="D28" s="205"/>
    </row>
    <row r="29" s="183" customFormat="1" ht="16.35" customHeight="1" spans="1:4">
      <c r="A29" s="198" t="s">
        <v>601</v>
      </c>
      <c r="B29" s="199">
        <f>SUM(B30:B35)</f>
        <v>0</v>
      </c>
      <c r="C29" s="200">
        <v>0</v>
      </c>
      <c r="D29" s="205"/>
    </row>
    <row r="30" ht="16.35" customHeight="1" spans="1:4">
      <c r="A30" s="202" t="s">
        <v>628</v>
      </c>
      <c r="B30" s="208"/>
      <c r="C30" s="204"/>
      <c r="D30" s="201"/>
    </row>
    <row r="31" ht="16.35" customHeight="1" spans="1:4">
      <c r="A31" s="202" t="s">
        <v>629</v>
      </c>
      <c r="B31" s="208"/>
      <c r="C31" s="204"/>
      <c r="D31" s="201"/>
    </row>
    <row r="32" ht="16.35" customHeight="1" spans="1:4">
      <c r="A32" s="202" t="s">
        <v>630</v>
      </c>
      <c r="B32" s="208"/>
      <c r="C32" s="204"/>
      <c r="D32" s="201"/>
    </row>
    <row r="33" ht="16.35" customHeight="1" spans="1:4">
      <c r="A33" s="202" t="s">
        <v>632</v>
      </c>
      <c r="B33" s="208"/>
      <c r="C33" s="204"/>
      <c r="D33" s="201"/>
    </row>
    <row r="34" ht="16.35" customHeight="1" spans="1:4">
      <c r="A34" s="202" t="s">
        <v>633</v>
      </c>
      <c r="B34" s="208"/>
      <c r="C34" s="204"/>
      <c r="D34" s="201"/>
    </row>
    <row r="35" ht="16.35" customHeight="1" spans="1:4">
      <c r="A35" s="202" t="s">
        <v>634</v>
      </c>
      <c r="B35" s="208"/>
      <c r="C35" s="204"/>
      <c r="D35" s="201"/>
    </row>
    <row r="36" s="183" customFormat="1" ht="16.35" customHeight="1" spans="1:4">
      <c r="A36" s="198" t="s">
        <v>602</v>
      </c>
      <c r="B36" s="199">
        <f>SUM(B37:B39)</f>
        <v>105375.85</v>
      </c>
      <c r="C36" s="200">
        <v>99916</v>
      </c>
      <c r="D36" s="201">
        <f>B36/C36*100</f>
        <v>105.46</v>
      </c>
    </row>
    <row r="37" ht="16.35" customHeight="1" spans="1:4">
      <c r="A37" s="202" t="s">
        <v>635</v>
      </c>
      <c r="B37" s="203">
        <v>101340.06</v>
      </c>
      <c r="C37" s="204">
        <v>95325</v>
      </c>
      <c r="D37" s="205">
        <f>B37/C37*100</f>
        <v>106.31</v>
      </c>
    </row>
    <row r="38" ht="16.35" customHeight="1" spans="1:4">
      <c r="A38" s="202" t="s">
        <v>636</v>
      </c>
      <c r="B38" s="203">
        <v>4035.79</v>
      </c>
      <c r="C38" s="204">
        <v>4591</v>
      </c>
      <c r="D38" s="205">
        <f>B38/C38*100</f>
        <v>87.91</v>
      </c>
    </row>
    <row r="39" ht="16.35" customHeight="1" spans="1:4">
      <c r="A39" s="202" t="s">
        <v>637</v>
      </c>
      <c r="B39" s="208"/>
      <c r="C39" s="204"/>
      <c r="D39" s="205"/>
    </row>
    <row r="40" s="183" customFormat="1" ht="16.35" customHeight="1" spans="1:4">
      <c r="A40" s="198" t="s">
        <v>603</v>
      </c>
      <c r="B40" s="199">
        <f>SUM(B41:B42)</f>
        <v>73.62</v>
      </c>
      <c r="C40" s="200">
        <v>64</v>
      </c>
      <c r="D40" s="201">
        <f>B40/C40*100</f>
        <v>115.03</v>
      </c>
    </row>
    <row r="41" ht="16.35" customHeight="1" spans="1:4">
      <c r="A41" s="202" t="s">
        <v>638</v>
      </c>
      <c r="B41" s="203">
        <v>73.62</v>
      </c>
      <c r="C41" s="204">
        <v>64</v>
      </c>
      <c r="D41" s="205">
        <f>B41/C41*100</f>
        <v>115.03</v>
      </c>
    </row>
    <row r="42" ht="16.35" customHeight="1" spans="1:4">
      <c r="A42" s="202" t="s">
        <v>639</v>
      </c>
      <c r="B42" s="208"/>
      <c r="C42" s="204"/>
      <c r="D42" s="205"/>
    </row>
    <row r="43" s="183" customFormat="1" ht="16.35" customHeight="1" spans="1:4">
      <c r="A43" s="198" t="s">
        <v>604</v>
      </c>
      <c r="B43" s="199">
        <f>SUM(B44:B46)</f>
        <v>0</v>
      </c>
      <c r="C43" s="200">
        <v>0</v>
      </c>
      <c r="D43" s="201"/>
    </row>
    <row r="44" ht="16.35" customHeight="1" spans="1:4">
      <c r="A44" s="202" t="s">
        <v>640</v>
      </c>
      <c r="B44" s="208"/>
      <c r="C44" s="204"/>
      <c r="D44" s="201"/>
    </row>
    <row r="45" ht="16.35" customHeight="1" spans="1:4">
      <c r="A45" s="202" t="s">
        <v>641</v>
      </c>
      <c r="B45" s="208"/>
      <c r="C45" s="204"/>
      <c r="D45" s="201"/>
    </row>
    <row r="46" ht="16.35" customHeight="1" spans="1:4">
      <c r="A46" s="202" t="s">
        <v>642</v>
      </c>
      <c r="B46" s="208"/>
      <c r="C46" s="204"/>
      <c r="D46" s="201"/>
    </row>
    <row r="47" s="183" customFormat="1" ht="16.35" customHeight="1" spans="1:4">
      <c r="A47" s="198" t="s">
        <v>605</v>
      </c>
      <c r="B47" s="199">
        <f>SUM(B48:B50)</f>
        <v>0</v>
      </c>
      <c r="C47" s="200">
        <v>0</v>
      </c>
      <c r="D47" s="201"/>
    </row>
    <row r="48" ht="16.35" customHeight="1" spans="1:4">
      <c r="A48" s="202" t="s">
        <v>643</v>
      </c>
      <c r="B48" s="208"/>
      <c r="C48" s="204"/>
      <c r="D48" s="201"/>
    </row>
    <row r="49" ht="16.35" customHeight="1" spans="1:4">
      <c r="A49" s="202" t="s">
        <v>644</v>
      </c>
      <c r="B49" s="208"/>
      <c r="C49" s="204"/>
      <c r="D49" s="201"/>
    </row>
    <row r="50" customFormat="1" ht="16.35" customHeight="1" spans="1:4">
      <c r="A50" s="202" t="s">
        <v>645</v>
      </c>
      <c r="B50" s="208"/>
      <c r="C50" s="204"/>
      <c r="D50" s="201"/>
    </row>
    <row r="51" s="183" customFormat="1" ht="16.35" customHeight="1" spans="1:4">
      <c r="A51" s="198" t="s">
        <v>606</v>
      </c>
      <c r="B51" s="199">
        <f>SUM(B52:B56)</f>
        <v>8980.09</v>
      </c>
      <c r="C51" s="200">
        <v>7851</v>
      </c>
      <c r="D51" s="201">
        <f>B51/C51*100</f>
        <v>114.38</v>
      </c>
    </row>
    <row r="52" ht="16.35" customHeight="1" spans="1:4">
      <c r="A52" s="202" t="s">
        <v>646</v>
      </c>
      <c r="B52" s="203">
        <v>29.49</v>
      </c>
      <c r="C52" s="204">
        <v>79</v>
      </c>
      <c r="D52" s="205">
        <f>B52/C52*100</f>
        <v>37.33</v>
      </c>
    </row>
    <row r="53" ht="16.35" customHeight="1" spans="1:4">
      <c r="A53" s="202" t="s">
        <v>647</v>
      </c>
      <c r="B53" s="208"/>
      <c r="C53" s="204"/>
      <c r="D53" s="205"/>
    </row>
    <row r="54" ht="16.35" customHeight="1" spans="1:4">
      <c r="A54" s="202" t="s">
        <v>648</v>
      </c>
      <c r="B54" s="208"/>
      <c r="C54" s="204"/>
      <c r="D54" s="205"/>
    </row>
    <row r="55" ht="16.35" customHeight="1" spans="1:4">
      <c r="A55" s="202" t="s">
        <v>649</v>
      </c>
      <c r="B55" s="203">
        <v>57.53</v>
      </c>
      <c r="C55" s="204">
        <v>53</v>
      </c>
      <c r="D55" s="205">
        <f>B55/C55*100</f>
        <v>108.55</v>
      </c>
    </row>
    <row r="56" ht="16.35" customHeight="1" spans="1:4">
      <c r="A56" s="202" t="s">
        <v>650</v>
      </c>
      <c r="B56" s="203">
        <v>8893.07</v>
      </c>
      <c r="C56" s="204">
        <v>7719</v>
      </c>
      <c r="D56" s="205">
        <f>B56/C56*100</f>
        <v>115.21</v>
      </c>
    </row>
    <row r="57" s="183" customFormat="1" ht="16.35" customHeight="1" spans="1:4">
      <c r="A57" s="198" t="s">
        <v>607</v>
      </c>
      <c r="B57" s="199"/>
      <c r="C57" s="200"/>
      <c r="D57" s="201"/>
    </row>
    <row r="58" ht="16.35" customHeight="1" spans="1:4">
      <c r="A58" s="202" t="s">
        <v>651</v>
      </c>
      <c r="B58" s="208"/>
      <c r="C58" s="204"/>
      <c r="D58" s="201"/>
    </row>
    <row r="59" ht="16.35" customHeight="1" spans="1:4">
      <c r="A59" s="202" t="s">
        <v>652</v>
      </c>
      <c r="B59" s="208"/>
      <c r="C59" s="204"/>
      <c r="D59" s="201"/>
    </row>
    <row r="60" s="183" customFormat="1" ht="16.35" customHeight="1" spans="1:4">
      <c r="A60" s="198" t="s">
        <v>608</v>
      </c>
      <c r="B60" s="199">
        <f>SUM(B61:B64)</f>
        <v>0</v>
      </c>
      <c r="C60" s="200">
        <v>0</v>
      </c>
      <c r="D60" s="201"/>
    </row>
    <row r="61" ht="16.35" customHeight="1" spans="1:4">
      <c r="A61" s="202" t="s">
        <v>653</v>
      </c>
      <c r="B61" s="209"/>
      <c r="C61" s="207"/>
      <c r="D61" s="201"/>
    </row>
    <row r="62" ht="16.35" customHeight="1" spans="1:4">
      <c r="A62" s="202" t="s">
        <v>654</v>
      </c>
      <c r="B62" s="209"/>
      <c r="C62" s="207"/>
      <c r="D62" s="201"/>
    </row>
    <row r="63" ht="16.35" customHeight="1" spans="1:4">
      <c r="A63" s="202" t="s">
        <v>655</v>
      </c>
      <c r="B63" s="209"/>
      <c r="C63" s="207"/>
      <c r="D63" s="201"/>
    </row>
    <row r="64" ht="16.35" customHeight="1" spans="1:4">
      <c r="A64" s="202" t="s">
        <v>656</v>
      </c>
      <c r="B64" s="210"/>
      <c r="C64" s="211"/>
      <c r="D64" s="201"/>
    </row>
    <row r="65" s="183" customFormat="1" ht="16.35" customHeight="1" spans="1:4">
      <c r="A65" s="198" t="s">
        <v>609</v>
      </c>
      <c r="B65" s="199"/>
      <c r="C65" s="200"/>
      <c r="D65" s="201"/>
    </row>
    <row r="66" ht="16.35" customHeight="1" spans="1:4">
      <c r="A66" s="202" t="s">
        <v>657</v>
      </c>
      <c r="B66" s="208"/>
      <c r="C66" s="204"/>
      <c r="D66" s="201"/>
    </row>
    <row r="67" ht="16.35" customHeight="1" spans="1:4">
      <c r="A67" s="202" t="s">
        <v>658</v>
      </c>
      <c r="B67" s="208"/>
      <c r="C67" s="204"/>
      <c r="D67" s="201"/>
    </row>
    <row r="68" s="183" customFormat="1" ht="16.35" customHeight="1" spans="1:4">
      <c r="A68" s="198" t="s">
        <v>610</v>
      </c>
      <c r="B68" s="199"/>
      <c r="C68" s="200"/>
      <c r="D68" s="201"/>
    </row>
    <row r="69" ht="16.35" customHeight="1" spans="1:4">
      <c r="A69" s="202" t="s">
        <v>659</v>
      </c>
      <c r="B69" s="208"/>
      <c r="C69" s="204"/>
      <c r="D69" s="201"/>
    </row>
    <row r="70" ht="16.35" customHeight="1" spans="1:4">
      <c r="A70" s="202" t="s">
        <v>660</v>
      </c>
      <c r="B70" s="208"/>
      <c r="C70" s="204"/>
      <c r="D70" s="201"/>
    </row>
    <row r="71" ht="16.35" customHeight="1" spans="1:4">
      <c r="A71" s="202" t="s">
        <v>661</v>
      </c>
      <c r="B71" s="208"/>
      <c r="C71" s="204"/>
      <c r="D71" s="201"/>
    </row>
    <row r="72" ht="16.35" customHeight="1" spans="1:4">
      <c r="A72" s="202" t="s">
        <v>662</v>
      </c>
      <c r="B72" s="208"/>
      <c r="C72" s="204"/>
      <c r="D72" s="201"/>
    </row>
    <row r="73" s="183" customFormat="1" ht="16.35" customHeight="1" spans="1:4">
      <c r="A73" s="198" t="s">
        <v>611</v>
      </c>
      <c r="B73" s="199"/>
      <c r="C73" s="200"/>
      <c r="D73" s="201"/>
    </row>
    <row r="74" ht="16.35" customHeight="1" spans="1:4">
      <c r="A74" s="202" t="s">
        <v>577</v>
      </c>
      <c r="B74" s="208"/>
      <c r="C74" s="204"/>
      <c r="D74" s="201"/>
    </row>
    <row r="75" ht="16.35" customHeight="1" spans="1:4">
      <c r="A75" s="202" t="s">
        <v>663</v>
      </c>
      <c r="B75" s="208"/>
      <c r="C75" s="204"/>
      <c r="D75" s="201"/>
    </row>
    <row r="76" s="183" customFormat="1" ht="16.35" customHeight="1" spans="1:4">
      <c r="A76" s="198" t="s">
        <v>612</v>
      </c>
      <c r="B76" s="199">
        <f>SUM(B77:B80)</f>
        <v>0</v>
      </c>
      <c r="C76" s="200">
        <v>0</v>
      </c>
      <c r="D76" s="201"/>
    </row>
    <row r="77" s="184" customFormat="1" ht="13.5" spans="1:4">
      <c r="A77" s="212" t="s">
        <v>664</v>
      </c>
      <c r="B77" s="213"/>
      <c r="C77" s="214"/>
      <c r="D77" s="214"/>
    </row>
    <row r="78" s="184" customFormat="1" ht="27" spans="1:4">
      <c r="A78" s="212" t="s">
        <v>665</v>
      </c>
      <c r="B78" s="213"/>
      <c r="C78" s="214"/>
      <c r="D78" s="214"/>
    </row>
    <row r="79" s="184" customFormat="1" ht="13.5" spans="1:4">
      <c r="A79" s="212" t="s">
        <v>666</v>
      </c>
      <c r="B79" s="213"/>
      <c r="C79" s="214"/>
      <c r="D79" s="214"/>
    </row>
    <row r="80" s="184" customFormat="1" ht="13.5" spans="1:4">
      <c r="A80" s="212" t="s">
        <v>667</v>
      </c>
      <c r="B80" s="213"/>
      <c r="C80" s="214"/>
      <c r="D80" s="214"/>
    </row>
    <row r="81" s="184" customFormat="1" ht="13.5" spans="1:4">
      <c r="A81" s="212" t="s">
        <v>579</v>
      </c>
      <c r="B81" s="213"/>
      <c r="C81" s="214"/>
      <c r="D81" s="214"/>
    </row>
    <row r="82" s="184" customFormat="1" ht="13.5" spans="1:4">
      <c r="A82" s="194" t="s">
        <v>668</v>
      </c>
      <c r="B82" s="215">
        <f>B5+B10+B21+B29+B36+B40+B43+B47+B51+B60+B76</f>
        <v>133071</v>
      </c>
      <c r="C82" s="216">
        <v>126128</v>
      </c>
      <c r="D82" s="150">
        <v>108.76</v>
      </c>
    </row>
  </sheetData>
  <mergeCells count="1">
    <mergeCell ref="A2:D2"/>
  </mergeCells>
  <pageMargins left="0.707638888888889" right="0.707638888888889" top="0.747916666666667" bottom="0.747916666666667" header="0.313888888888889" footer="0.313888888888889"/>
  <pageSetup paperSize="9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5"/>
  <sheetViews>
    <sheetView workbookViewId="0">
      <selection activeCell="I10" sqref="I10"/>
    </sheetView>
  </sheetViews>
  <sheetFormatPr defaultColWidth="9" defaultRowHeight="14.25" outlineLevelCol="1"/>
  <cols>
    <col min="1" max="1" width="62.75" style="104" customWidth="1"/>
    <col min="2" max="2" width="22.875" style="104" customWidth="1"/>
    <col min="3" max="16384" width="9" style="104"/>
  </cols>
  <sheetData>
    <row r="1" s="104" customFormat="1" ht="16.5" customHeight="1" spans="1:2">
      <c r="A1" s="172" t="s">
        <v>669</v>
      </c>
    </row>
    <row r="2" s="104" customFormat="1" ht="29.1" customHeight="1" spans="1:2">
      <c r="A2" s="173" t="s">
        <v>17</v>
      </c>
      <c r="B2" s="173"/>
    </row>
    <row r="3" s="104" customFormat="1" ht="19.5" customHeight="1" spans="1:2">
      <c r="A3" s="174"/>
      <c r="B3" s="82" t="s">
        <v>670</v>
      </c>
    </row>
    <row r="4" s="104" customFormat="1" ht="18" customHeight="1" spans="1:2">
      <c r="A4" s="175" t="s">
        <v>150</v>
      </c>
      <c r="B4" s="85" t="s">
        <v>671</v>
      </c>
    </row>
    <row r="5" s="104" customFormat="1" ht="18" customHeight="1" spans="1:2">
      <c r="A5" s="176" t="s">
        <v>672</v>
      </c>
      <c r="B5" s="177"/>
    </row>
    <row r="6" s="104" customFormat="1" ht="18" customHeight="1" spans="1:2">
      <c r="A6" s="178" t="s">
        <v>673</v>
      </c>
      <c r="B6" s="177"/>
    </row>
    <row r="7" s="104" customFormat="1" ht="18" customHeight="1" spans="1:2">
      <c r="A7" s="178" t="s">
        <v>674</v>
      </c>
      <c r="B7" s="177"/>
    </row>
    <row r="8" s="104" customFormat="1" ht="18" customHeight="1" spans="1:2">
      <c r="A8" s="178" t="s">
        <v>675</v>
      </c>
      <c r="B8" s="177"/>
    </row>
    <row r="9" s="104" customFormat="1" ht="18" customHeight="1" spans="1:2">
      <c r="A9" s="178" t="s">
        <v>676</v>
      </c>
      <c r="B9" s="177"/>
    </row>
    <row r="10" s="104" customFormat="1" ht="18" customHeight="1" spans="1:2">
      <c r="A10" s="178" t="s">
        <v>677</v>
      </c>
      <c r="B10" s="177"/>
    </row>
    <row r="11" s="104" customFormat="1" ht="18" customHeight="1" spans="1:2">
      <c r="A11" s="176" t="s">
        <v>678</v>
      </c>
      <c r="B11" s="177"/>
    </row>
    <row r="12" s="104" customFormat="1" ht="18" customHeight="1" spans="1:2">
      <c r="A12" s="178" t="s">
        <v>679</v>
      </c>
      <c r="B12" s="177"/>
    </row>
    <row r="13" s="104" customFormat="1" ht="18" customHeight="1" spans="1:2">
      <c r="A13" s="178" t="s">
        <v>680</v>
      </c>
      <c r="B13" s="177"/>
    </row>
    <row r="14" s="104" customFormat="1" ht="18" customHeight="1" spans="1:2">
      <c r="A14" s="178" t="s">
        <v>681</v>
      </c>
      <c r="B14" s="177"/>
    </row>
    <row r="15" s="104" customFormat="1" ht="18" customHeight="1" spans="1:2">
      <c r="A15" s="178" t="s">
        <v>682</v>
      </c>
      <c r="B15" s="177"/>
    </row>
    <row r="16" s="104" customFormat="1" ht="18" customHeight="1" spans="1:2">
      <c r="A16" s="178" t="s">
        <v>683</v>
      </c>
      <c r="B16" s="177"/>
    </row>
    <row r="17" s="104" customFormat="1" ht="18" customHeight="1" spans="1:2">
      <c r="A17" s="178" t="s">
        <v>684</v>
      </c>
      <c r="B17" s="177"/>
    </row>
    <row r="18" s="104" customFormat="1" ht="18" customHeight="1" spans="1:2">
      <c r="A18" s="178" t="s">
        <v>685</v>
      </c>
      <c r="B18" s="177"/>
    </row>
    <row r="19" s="104" customFormat="1" ht="18" customHeight="1" spans="1:2">
      <c r="A19" s="178" t="s">
        <v>686</v>
      </c>
      <c r="B19" s="177"/>
    </row>
    <row r="20" s="104" customFormat="1" ht="18" customHeight="1" spans="1:2">
      <c r="A20" s="178" t="s">
        <v>687</v>
      </c>
      <c r="B20" s="177"/>
    </row>
    <row r="21" s="104" customFormat="1" ht="18" customHeight="1" spans="1:2">
      <c r="A21" s="178" t="s">
        <v>688</v>
      </c>
      <c r="B21" s="177"/>
    </row>
    <row r="22" s="104" customFormat="1" ht="18" customHeight="1" spans="1:2">
      <c r="A22" s="178" t="s">
        <v>689</v>
      </c>
      <c r="B22" s="177"/>
    </row>
    <row r="23" s="104" customFormat="1" ht="18" customHeight="1" spans="1:2">
      <c r="A23" s="178" t="s">
        <v>690</v>
      </c>
      <c r="B23" s="177"/>
    </row>
    <row r="24" s="104" customFormat="1" ht="18" customHeight="1" spans="1:2">
      <c r="A24" s="178" t="s">
        <v>691</v>
      </c>
      <c r="B24" s="177"/>
    </row>
    <row r="25" s="104" customFormat="1" ht="18" customHeight="1" spans="1:2">
      <c r="A25" s="178" t="s">
        <v>692</v>
      </c>
      <c r="B25" s="177"/>
    </row>
    <row r="26" s="104" customFormat="1" ht="18" customHeight="1" spans="1:2">
      <c r="A26" s="178" t="s">
        <v>693</v>
      </c>
      <c r="B26" s="177"/>
    </row>
    <row r="27" s="104" customFormat="1" ht="18" customHeight="1" spans="1:2">
      <c r="A27" s="178" t="s">
        <v>694</v>
      </c>
      <c r="B27" s="177"/>
    </row>
    <row r="28" s="104" customFormat="1" ht="18" customHeight="1" spans="1:2">
      <c r="A28" s="178" t="s">
        <v>695</v>
      </c>
      <c r="B28" s="177"/>
    </row>
    <row r="29" s="104" customFormat="1" ht="18" customHeight="1" spans="1:2">
      <c r="A29" s="178" t="s">
        <v>696</v>
      </c>
      <c r="B29" s="177"/>
    </row>
    <row r="30" s="104" customFormat="1" ht="18" customHeight="1" spans="1:2">
      <c r="A30" s="178" t="s">
        <v>697</v>
      </c>
      <c r="B30" s="177"/>
    </row>
    <row r="31" s="104" customFormat="1" ht="18" customHeight="1" spans="1:2">
      <c r="A31" s="178" t="s">
        <v>698</v>
      </c>
      <c r="B31" s="177"/>
    </row>
    <row r="32" s="104" customFormat="1" ht="18" customHeight="1" spans="1:2">
      <c r="A32" s="178" t="s">
        <v>699</v>
      </c>
      <c r="B32" s="177"/>
    </row>
    <row r="33" s="104" customFormat="1" ht="18" customHeight="1" spans="1:2">
      <c r="A33" s="178" t="s">
        <v>700</v>
      </c>
      <c r="B33" s="177"/>
    </row>
    <row r="34" s="104" customFormat="1" ht="18" customHeight="1" spans="1:2">
      <c r="A34" s="178" t="s">
        <v>701</v>
      </c>
      <c r="B34" s="177"/>
    </row>
    <row r="35" s="104" customFormat="1" ht="18" customHeight="1" spans="1:2">
      <c r="A35" s="178" t="s">
        <v>702</v>
      </c>
      <c r="B35" s="177"/>
    </row>
    <row r="36" s="104" customFormat="1" ht="18" customHeight="1" spans="1:2">
      <c r="A36" s="178" t="s">
        <v>703</v>
      </c>
      <c r="B36" s="177"/>
    </row>
    <row r="37" s="104" customFormat="1" ht="18" customHeight="1" spans="1:2">
      <c r="A37" s="178" t="s">
        <v>704</v>
      </c>
      <c r="B37" s="177"/>
    </row>
    <row r="38" s="104" customFormat="1" ht="18" customHeight="1" spans="1:2">
      <c r="A38" s="178" t="s">
        <v>705</v>
      </c>
      <c r="B38" s="177"/>
    </row>
    <row r="39" s="104" customFormat="1" ht="18" customHeight="1" spans="1:2">
      <c r="A39" s="178" t="s">
        <v>706</v>
      </c>
      <c r="B39" s="177"/>
    </row>
    <row r="40" s="104" customFormat="1" ht="18" customHeight="1" spans="1:2">
      <c r="A40" s="178" t="s">
        <v>707</v>
      </c>
      <c r="B40" s="177"/>
    </row>
    <row r="41" s="104" customFormat="1" ht="18" customHeight="1" spans="1:2">
      <c r="A41" s="178" t="s">
        <v>708</v>
      </c>
      <c r="B41" s="177"/>
    </row>
    <row r="42" s="104" customFormat="1" ht="18" customHeight="1" spans="1:2">
      <c r="A42" s="178" t="s">
        <v>709</v>
      </c>
      <c r="B42" s="177"/>
    </row>
    <row r="43" s="104" customFormat="1" ht="18" customHeight="1" spans="1:2">
      <c r="A43" s="178" t="s">
        <v>710</v>
      </c>
      <c r="B43" s="177"/>
    </row>
    <row r="44" s="104" customFormat="1" ht="18" customHeight="1" spans="1:2">
      <c r="A44" s="178" t="s">
        <v>711</v>
      </c>
      <c r="B44" s="177"/>
    </row>
    <row r="45" s="104" customFormat="1" ht="18" customHeight="1" spans="1:2">
      <c r="A45" s="176" t="s">
        <v>712</v>
      </c>
      <c r="B45" s="177"/>
    </row>
    <row r="46" s="104" customFormat="1" ht="18" customHeight="1" spans="1:2">
      <c r="A46" s="178" t="s">
        <v>713</v>
      </c>
      <c r="B46" s="177"/>
    </row>
    <row r="47" s="104" customFormat="1" ht="18" customHeight="1" spans="1:2">
      <c r="A47" s="178" t="s">
        <v>714</v>
      </c>
      <c r="B47" s="177"/>
    </row>
    <row r="48" s="104" customFormat="1" ht="18" customHeight="1" spans="1:2">
      <c r="A48" s="178" t="s">
        <v>715</v>
      </c>
      <c r="B48" s="177"/>
    </row>
    <row r="49" s="104" customFormat="1" ht="18" customHeight="1" spans="1:2">
      <c r="A49" s="178" t="s">
        <v>714</v>
      </c>
      <c r="B49" s="177"/>
    </row>
    <row r="50" s="104" customFormat="1" ht="18" customHeight="1" spans="1:2">
      <c r="A50" s="178" t="s">
        <v>716</v>
      </c>
      <c r="B50" s="177"/>
    </row>
    <row r="51" s="104" customFormat="1" ht="18" customHeight="1" spans="1:2">
      <c r="A51" s="178" t="s">
        <v>714</v>
      </c>
      <c r="B51" s="177"/>
    </row>
    <row r="52" s="104" customFormat="1" ht="18" customHeight="1" spans="1:2">
      <c r="A52" s="178" t="s">
        <v>717</v>
      </c>
      <c r="B52" s="177"/>
    </row>
    <row r="53" s="104" customFormat="1" ht="18" customHeight="1" spans="1:2">
      <c r="A53" s="178" t="s">
        <v>714</v>
      </c>
      <c r="B53" s="177"/>
    </row>
    <row r="54" s="104" customFormat="1" ht="18" customHeight="1" spans="1:2">
      <c r="A54" s="178" t="s">
        <v>718</v>
      </c>
      <c r="B54" s="177"/>
    </row>
    <row r="55" s="104" customFormat="1" ht="18" customHeight="1" spans="1:2">
      <c r="A55" s="178" t="s">
        <v>714</v>
      </c>
      <c r="B55" s="177"/>
    </row>
    <row r="56" s="104" customFormat="1" ht="18" customHeight="1" spans="1:2">
      <c r="A56" s="178" t="s">
        <v>719</v>
      </c>
      <c r="B56" s="177"/>
    </row>
    <row r="57" s="104" customFormat="1" ht="18" customHeight="1" spans="1:2">
      <c r="A57" s="178" t="s">
        <v>714</v>
      </c>
      <c r="B57" s="177"/>
    </row>
    <row r="58" s="104" customFormat="1" ht="18" customHeight="1" spans="1:2">
      <c r="A58" s="178" t="s">
        <v>720</v>
      </c>
      <c r="B58" s="177"/>
    </row>
    <row r="59" s="104" customFormat="1" ht="18" customHeight="1" spans="1:2">
      <c r="A59" s="178" t="s">
        <v>714</v>
      </c>
      <c r="B59" s="177"/>
    </row>
    <row r="60" s="104" customFormat="1" ht="18" customHeight="1" spans="1:2">
      <c r="A60" s="178" t="s">
        <v>721</v>
      </c>
      <c r="B60" s="177"/>
    </row>
    <row r="61" s="104" customFormat="1" ht="18" customHeight="1" spans="1:2">
      <c r="A61" s="178" t="s">
        <v>714</v>
      </c>
      <c r="B61" s="177"/>
    </row>
    <row r="62" s="104" customFormat="1" ht="18" customHeight="1" spans="1:2">
      <c r="A62" s="178" t="s">
        <v>722</v>
      </c>
      <c r="B62" s="177"/>
    </row>
    <row r="63" s="104" customFormat="1" ht="18" customHeight="1" spans="1:2">
      <c r="A63" s="178" t="s">
        <v>714</v>
      </c>
      <c r="B63" s="177"/>
    </row>
    <row r="64" s="104" customFormat="1" ht="18" customHeight="1" spans="1:2">
      <c r="A64" s="178" t="s">
        <v>723</v>
      </c>
      <c r="B64" s="177"/>
    </row>
    <row r="65" s="104" customFormat="1" ht="18" customHeight="1" spans="1:2">
      <c r="A65" s="178" t="s">
        <v>714</v>
      </c>
      <c r="B65" s="177"/>
    </row>
    <row r="66" s="104" customFormat="1" ht="18" customHeight="1" spans="1:2">
      <c r="A66" s="178" t="s">
        <v>724</v>
      </c>
      <c r="B66" s="177"/>
    </row>
    <row r="67" s="104" customFormat="1" ht="18" customHeight="1" spans="1:2">
      <c r="A67" s="178" t="s">
        <v>714</v>
      </c>
      <c r="B67" s="177"/>
    </row>
    <row r="68" s="104" customFormat="1" ht="18" customHeight="1" spans="1:2">
      <c r="A68" s="178" t="s">
        <v>725</v>
      </c>
      <c r="B68" s="177"/>
    </row>
    <row r="69" s="104" customFormat="1" ht="18" customHeight="1" spans="1:2">
      <c r="A69" s="178" t="s">
        <v>714</v>
      </c>
      <c r="B69" s="177"/>
    </row>
    <row r="70" s="104" customFormat="1" ht="18" customHeight="1" spans="1:2">
      <c r="A70" s="178" t="s">
        <v>726</v>
      </c>
      <c r="B70" s="177"/>
    </row>
    <row r="71" s="104" customFormat="1" ht="18" customHeight="1" spans="1:2">
      <c r="A71" s="178" t="s">
        <v>714</v>
      </c>
      <c r="B71" s="177"/>
    </row>
    <row r="72" s="104" customFormat="1" ht="18" customHeight="1" spans="1:2">
      <c r="A72" s="178" t="s">
        <v>727</v>
      </c>
      <c r="B72" s="177"/>
    </row>
    <row r="73" s="104" customFormat="1" ht="18" customHeight="1" spans="1:2">
      <c r="A73" s="178" t="s">
        <v>714</v>
      </c>
      <c r="B73" s="177"/>
    </row>
    <row r="74" s="104" customFormat="1" ht="18" customHeight="1" spans="1:2">
      <c r="A74" s="178" t="s">
        <v>728</v>
      </c>
      <c r="B74" s="177"/>
    </row>
    <row r="75" s="104" customFormat="1" ht="18" customHeight="1" spans="1:2">
      <c r="A75" s="178" t="s">
        <v>714</v>
      </c>
      <c r="B75" s="177"/>
    </row>
    <row r="76" s="104" customFormat="1" ht="18" customHeight="1" spans="1:2">
      <c r="A76" s="178" t="s">
        <v>729</v>
      </c>
      <c r="B76" s="177"/>
    </row>
    <row r="77" s="104" customFormat="1" ht="18" customHeight="1" spans="1:2">
      <c r="A77" s="178" t="s">
        <v>714</v>
      </c>
      <c r="B77" s="177"/>
    </row>
    <row r="78" s="104" customFormat="1" ht="18" customHeight="1" spans="1:2">
      <c r="A78" s="178" t="s">
        <v>730</v>
      </c>
      <c r="B78" s="177"/>
    </row>
    <row r="79" s="104" customFormat="1" ht="18" customHeight="1" spans="1:2">
      <c r="A79" s="178" t="s">
        <v>714</v>
      </c>
      <c r="B79" s="177"/>
    </row>
    <row r="80" s="104" customFormat="1" ht="18" customHeight="1" spans="1:2">
      <c r="A80" s="178" t="s">
        <v>731</v>
      </c>
      <c r="B80" s="177"/>
    </row>
    <row r="81" s="104" customFormat="1" ht="18" customHeight="1" spans="1:2">
      <c r="A81" s="178" t="s">
        <v>714</v>
      </c>
      <c r="B81" s="177"/>
    </row>
    <row r="82" s="104" customFormat="1" ht="18" customHeight="1" spans="1:2">
      <c r="A82" s="178" t="s">
        <v>732</v>
      </c>
      <c r="B82" s="177"/>
    </row>
    <row r="83" s="104" customFormat="1" ht="18" customHeight="1" spans="1:2">
      <c r="A83" s="179" t="s">
        <v>733</v>
      </c>
      <c r="B83" s="179"/>
    </row>
    <row r="84" s="104" customFormat="1" ht="18" customHeight="1" spans="1:2">
      <c r="A84" s="180" t="s">
        <v>595</v>
      </c>
      <c r="B84" s="179"/>
    </row>
    <row r="85" s="104" customFormat="1" ht="43.5" customHeight="1" spans="1:2">
      <c r="A85" s="181" t="s">
        <v>734</v>
      </c>
      <c r="B85" s="181"/>
    </row>
  </sheetData>
  <mergeCells count="2">
    <mergeCell ref="A2:B2"/>
    <mergeCell ref="A85:B85"/>
  </mergeCells>
  <pageMargins left="0.707638888888889" right="0.707638888888889" top="0.747916666666667" bottom="0.747916666666667" header="0.313888888888889" footer="0.313888888888889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目录</vt:lpstr>
      <vt:lpstr>附表1-1</vt:lpstr>
      <vt:lpstr>附表1-2</vt:lpstr>
      <vt:lpstr>附表1-3</vt:lpstr>
      <vt:lpstr>附表1-4</vt:lpstr>
      <vt:lpstr>附表1-5</vt:lpstr>
      <vt:lpstr>附表1-6</vt:lpstr>
      <vt:lpstr>附表1-7</vt:lpstr>
      <vt:lpstr>附表1-8</vt:lpstr>
      <vt:lpstr>附表1-9</vt:lpstr>
      <vt:lpstr>附表1-10</vt:lpstr>
      <vt:lpstr>附表1-11</vt:lpstr>
      <vt:lpstr>附表1-12</vt:lpstr>
      <vt:lpstr>附表1-13</vt:lpstr>
      <vt:lpstr>附表1-14</vt:lpstr>
      <vt:lpstr>附表1-15</vt:lpstr>
      <vt:lpstr>附表1-16</vt:lpstr>
      <vt:lpstr>附表1-17</vt:lpstr>
      <vt:lpstr>附表1-18</vt:lpstr>
      <vt:lpstr>附表1-19</vt:lpstr>
      <vt:lpstr>附表1-20</vt:lpstr>
      <vt:lpstr>附表1-21</vt:lpstr>
      <vt:lpstr>附表1-22</vt:lpstr>
      <vt:lpstr>附表1-23</vt:lpstr>
      <vt:lpstr>附表1-24</vt:lpstr>
      <vt:lpstr>附表1-25</vt:lpstr>
      <vt:lpstr>附表1-26</vt:lpstr>
      <vt:lpstr>附表1-27</vt:lpstr>
      <vt:lpstr>附表1-28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预算处/俞元鹉</dc:creator>
  <cp:lastModifiedBy>漂泊纽约</cp:lastModifiedBy>
  <dcterms:created xsi:type="dcterms:W3CDTF">2008-01-10T09:59:00Z</dcterms:created>
  <cp:lastPrinted>2021-02-22T08:20:00Z</cp:lastPrinted>
  <dcterms:modified xsi:type="dcterms:W3CDTF">2026-02-26T09:16:28Z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646A481976F74940A37ACE47A9E6DC6C_13</vt:lpwstr>
  </property>
  <property fmtid="{D5CDD505-2E9C-101B-9397-08002B2CF9AE}" pid="4" name="CalculationRule">
    <vt:i4>0</vt:i4>
  </property>
</Properties>
</file>