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activeTab="1"/>
  </bookViews>
  <sheets>
    <sheet name="乡镇统计表" sheetId="2" r:id="rId1"/>
    <sheet name="汇总表" sheetId="1" r:id="rId2"/>
  </sheets>
  <definedNames>
    <definedName name="_xlnm._FilterDatabase" localSheetId="0" hidden="1">乡镇统计表!$A$6:$V$16</definedName>
    <definedName name="_xlnm._FilterDatabase" localSheetId="1" hidden="1">汇总表!$A$4:$BD$100</definedName>
    <definedName name="_xlnm.Print_Titles" localSheetId="1">汇总表!$4:$4</definedName>
  </definedNames>
  <calcPr calcId="144525"/>
</workbook>
</file>

<file path=xl/sharedStrings.xml><?xml version="1.0" encoding="utf-8"?>
<sst xmlns="http://schemas.openxmlformats.org/spreadsheetml/2006/main" count="1283" uniqueCount="443">
  <si>
    <t>附件</t>
  </si>
  <si>
    <t>晋安区拟申报2026年市重点项目情况统计表</t>
  </si>
  <si>
    <t>截止：2025年12月11日</t>
  </si>
  <si>
    <t>责任单位</t>
  </si>
  <si>
    <t>排名</t>
  </si>
  <si>
    <t>总体情况</t>
  </si>
  <si>
    <t>在建项目</t>
  </si>
  <si>
    <t>计划新开工项目</t>
  </si>
  <si>
    <t>预备项目</t>
  </si>
  <si>
    <t>2025年项目数</t>
  </si>
  <si>
    <t>2025年总投资</t>
  </si>
  <si>
    <t>2025年年度计划投资</t>
  </si>
  <si>
    <t>项目数</t>
  </si>
  <si>
    <t>项目数
同比</t>
  </si>
  <si>
    <t>总投资
（亿元）</t>
  </si>
  <si>
    <t>总投资
同比</t>
  </si>
  <si>
    <t>年计划
投资
（亿元）</t>
  </si>
  <si>
    <t>年计划投资
同比</t>
  </si>
  <si>
    <t>合计</t>
  </si>
  <si>
    <t>——</t>
  </si>
  <si>
    <t>茶园街道</t>
  </si>
  <si>
    <t>宦溪镇</t>
  </si>
  <si>
    <t>岳峰镇</t>
  </si>
  <si>
    <t>象园街道</t>
  </si>
  <si>
    <t>鼓山镇</t>
  </si>
  <si>
    <t>新店镇</t>
  </si>
  <si>
    <t>王庄街道</t>
  </si>
  <si>
    <t>跨乡镇（街道）</t>
  </si>
  <si>
    <t>日溪乡</t>
  </si>
  <si>
    <t>寿山乡</t>
  </si>
  <si>
    <t>晋安区2026年市重点项目汇总表</t>
  </si>
  <si>
    <t>序号</t>
  </si>
  <si>
    <t>是否省重点项目</t>
  </si>
  <si>
    <t>项目名称</t>
  </si>
  <si>
    <t>项目所在地</t>
  </si>
  <si>
    <t>建设内容及规模</t>
  </si>
  <si>
    <t>计划开工时间</t>
  </si>
  <si>
    <t>计划竣工时间</t>
  </si>
  <si>
    <t>总投资
（万元）</t>
  </si>
  <si>
    <t>年度计划投资
（万元）</t>
  </si>
  <si>
    <t>本年工作目标</t>
  </si>
  <si>
    <t>市重点建设阶段</t>
  </si>
  <si>
    <t>业主单位</t>
  </si>
  <si>
    <t>产业类型</t>
  </si>
  <si>
    <t>重点领域</t>
  </si>
  <si>
    <t>是否上年度重点</t>
  </si>
  <si>
    <t>是否2026年在固投库</t>
  </si>
  <si>
    <t>拟列2026市重点</t>
  </si>
  <si>
    <t>合计：93项</t>
  </si>
  <si>
    <t>在建：39项</t>
  </si>
  <si>
    <t>是</t>
  </si>
  <si>
    <t>晋安湖三创园A、B地块（晋芯科技园、双兴数智园）</t>
  </si>
  <si>
    <t>总建筑面积约15.7万平方米，分为A、B两个地块建设，其中：A地块总建筑面积7.1万平方米，拟建设爱国者之星总部项目、中青弘丰智创科技总部等项目；B地块总建筑面积约8.6万平方米，拟建设5栋标准化/定制工业厂房及办公楼</t>
  </si>
  <si>
    <t>2023/06</t>
  </si>
  <si>
    <t>2028/12</t>
  </si>
  <si>
    <t>一季度部分主体结构施工50%；二季度部分主体结构施工70%；三季度部分主体结构封顶；四季度部分外立面施工</t>
  </si>
  <si>
    <t>在建</t>
  </si>
  <si>
    <t>福州市左创置业有限公司</t>
  </si>
  <si>
    <t>产业项目</t>
  </si>
  <si>
    <t>现代服务与文旅融合领域项目/现代服务业/总部经济</t>
  </si>
  <si>
    <t>上年度在建</t>
  </si>
  <si>
    <t>拟列</t>
  </si>
  <si>
    <t>晋安光电产业园四期（晋安湖三创园E1地块）</t>
  </si>
  <si>
    <t>总建筑面积12.6万平方米，拟建设工业厂房，制造研发新型发光材料、导电高分子材料</t>
  </si>
  <si>
    <t>2025/06</t>
  </si>
  <si>
    <t>2027/12</t>
  </si>
  <si>
    <t>一季度桩基施工70%；二季度桩基施工完成；三季度主体结构施工10%；四季度主体结构施工30%</t>
  </si>
  <si>
    <t>福州市园开安筑建设有限公司</t>
  </si>
  <si>
    <t>先进制造业领域项目/制造业支柱产业/电子信息产业</t>
  </si>
  <si>
    <t>新申报</t>
  </si>
  <si>
    <t>福兴经济开发区A2-B光电产业园</t>
  </si>
  <si>
    <t>总建筑面积7.3万平方米，拟建设光电产业园，新建5栋建筑，其中3幢为9层或10层厂房，其余为1幢配套公寓和1幢商务办公楼</t>
  </si>
  <si>
    <t>2023/12</t>
  </si>
  <si>
    <t>2026/06</t>
  </si>
  <si>
    <t>一季度主体结构施工50%；二季度主体结构施工70%；三季度主体结构施工90%；四季度主体结构封顶</t>
  </si>
  <si>
    <t>智谷创园二期（晋安湖“三创园”工业用地J）</t>
  </si>
  <si>
    <t>总建筑面积约46155平方米，拟建设工业厂房，引入高新技术企业，聚焦新一代信息技术、光电产业、新兴软件和信息技术服务及新兴软件开发，重点在于网络设备制造业和光电产业配套，重点在于新一代移动通信基站设备制造、高端路由器制造、云平台路由器制造等领域，打造高新智能工业园区</t>
  </si>
  <si>
    <t>2025/12</t>
  </si>
  <si>
    <t>2029/12</t>
  </si>
  <si>
    <t>一季度主体结构施工10%；二季度主体结构施工30%；三季度主体结构施工50%；四季度主体结构施工70%</t>
  </si>
  <si>
    <t>福建省榕圣建设发展有限公司</t>
  </si>
  <si>
    <t>先进制造业领域项目/先进制造业领域项目DBC</t>
  </si>
  <si>
    <t>上年度计划新开工</t>
  </si>
  <si>
    <t>晋安区智谷创园（福兴园区）</t>
  </si>
  <si>
    <t>总建筑面积约4.6万平方米，拟建设2栋10F高层厂房、1栋2F多层厂房，一层地下室。建成后将结合园区内光电龙头企业，以光电产业园一期、智谷创园为光电战新产业新载体，聚焦高分子光、电、磁材料，主要制造研发新型发光材料、导电高分子材料，打造战略性新兴光电产业新高地</t>
  </si>
  <si>
    <t>一季度主体结构封顶；二季度外立面施工；三季度外立面施工完成；四季度内部装饰装修</t>
  </si>
  <si>
    <t>科技创新基地领域项目/高能级创新平台</t>
  </si>
  <si>
    <t>晋安福万总部大楼</t>
  </si>
  <si>
    <t>总建筑面积6.5万平方米，建设福万玩具集团总部，建成后将开拓中国游戏动漫产业市场</t>
  </si>
  <si>
    <t>2024/12</t>
  </si>
  <si>
    <t>一季度地下室施工30%；二季度地下室施工50%；三季度地下室施工70%；四季度主体结构施工10%</t>
  </si>
  <si>
    <t>中国福万( 福建 )玩具有限公司</t>
  </si>
  <si>
    <t>晋安湖总部运营中心</t>
  </si>
  <si>
    <t>总建筑面积16万平方米，拟建设2栋涵盖高新科技、互联网、数字产业类企业的总部运营中心</t>
  </si>
  <si>
    <t>2025/02</t>
  </si>
  <si>
    <t>一季度桩基施工50%；二季度桩基施工完成；三季度地下室施工；四季度主体结构施工10%</t>
  </si>
  <si>
    <t>福建光洋投资发展有限公司</t>
  </si>
  <si>
    <t>现代服务与文旅融合领域项目/现代服务与文旅融合领域项目DBC</t>
  </si>
  <si>
    <t>寿山石文化商务中心（鼓山大厦）</t>
  </si>
  <si>
    <t>总建筑面积约20511平方米，拟建设以“寿山石文化”+“商业餐饮”+“酒店住宿”为一体的商业综合体。项目建成后，一是发挥文化集聚效益，邀请寿山石雕刻大师工作室入驻，形成完整寿山石文化商业业态，打造寿山石文化商业中心，引领寿山石文化发展，成为寿山石文化交流新高地；二是以寿山石文化为载体，充分发挥文化号召力和宣传效应，建设有鼓山特色，鼓山文化的高端商业新地标，激发更多消费活力，助力经济高质量发展</t>
  </si>
  <si>
    <t>一季度地下室施工；二季度地下室施工完成；三季度主体结构施工10%；四季度主体结构施工30%</t>
  </si>
  <si>
    <t>福州市晋安区鼓山资产运营有限公司</t>
  </si>
  <si>
    <t>麓岭中心</t>
  </si>
  <si>
    <t>总建筑面积约10260平方米，拟建设商业总部大楼及配套设施</t>
  </si>
  <si>
    <t>一季度桩基施工完成；二季度地下室施工；三季度地下室施工完成；四季度主体结构施工10%</t>
  </si>
  <si>
    <t>福州地铁置业有限公司</t>
  </si>
  <si>
    <t>群盛大酒店</t>
  </si>
  <si>
    <t>总建筑面积约13200平方米，拟建设集酒店、商业购物街区、高端餐饮为一体的多功能、多业态的酒店商业综合体，采用分散式多栋建筑设计，打造三远片区特色商业酒店中心。该项目充分发挥乡贤效应，地块由鼓山镇乡贤拍得，体现了“乡贤+商务”的探索新模式，以乡贤聚贤能，赋能鼓山经济振兴。同时发挥乡贤集聚效应，让更多、更好投资落在鼓山，建在鼓山，推进鼓山提升发展</t>
  </si>
  <si>
    <t>福州群盛酒店管理有限公司</t>
  </si>
  <si>
    <t>福州市晋安区医院感染病防治大楼建设项目</t>
  </si>
  <si>
    <t>总建筑面积1.3万平方米，拟建设感染病防治大楼，建成后新增40张床位</t>
  </si>
  <si>
    <t>一季度主体结构施工50%；二季度主体结构施工70%；三季度主体结构封顶；四季度外立面施工</t>
  </si>
  <si>
    <t>福州市晋安区医院</t>
  </si>
  <si>
    <t>社会事业</t>
  </si>
  <si>
    <t>民生福祉设施领域项目/民生福祉设施领域项目DBC</t>
  </si>
  <si>
    <t>福州监狱扩建项目一期工程</t>
  </si>
  <si>
    <t>总建筑面积约20975.54平方米，拟建设武警营房、警察综合用房、地下室、自卫哨；改造营区围墙、岗楼、岗亭</t>
  </si>
  <si>
    <t>2025/03</t>
  </si>
  <si>
    <t>一季度主体结构施工70%；二季度主体结构施工90%；三季度主体结构施工完成；四季度外立面施工</t>
  </si>
  <si>
    <t>福建省福州监狱</t>
  </si>
  <si>
    <t>晋安东峦郡安置房项目</t>
  </si>
  <si>
    <t>总建筑面积约37.6万平方米，拟建设22栋18-33层高层安置房以及配套设施</t>
  </si>
  <si>
    <t>2024/04</t>
  </si>
  <si>
    <t>一季度主体结构封底；二季度竣工验收</t>
  </si>
  <si>
    <t>福州左连房地产开发有限公司</t>
  </si>
  <si>
    <t>基础设施</t>
  </si>
  <si>
    <t>民生福祉设施领域项目/保障性住房</t>
  </si>
  <si>
    <t>新投·尚峯境</t>
  </si>
  <si>
    <t>总建筑面积约107969平方米，拟建设住宅及配套商业</t>
  </si>
  <si>
    <t>2026/12</t>
  </si>
  <si>
    <t>一季度主体结构施工30%；二季度主体结构施工70%；三季度绿化及外立面装修装饰；四季度竣工验收</t>
  </si>
  <si>
    <t>福州三江口建设发展有限责任公司</t>
  </si>
  <si>
    <t>城市更新领域项目/城市更新领域项目DBC</t>
  </si>
  <si>
    <t>后屿2024-58号住宅项目</t>
  </si>
  <si>
    <t>总建筑面积约43012平方米，拟建设住宅及配套商业</t>
  </si>
  <si>
    <t>一季度主体结构施工20%；二季度主体结构施工50%；三季度主体结构施工70%；四季度主体结构施工90%</t>
  </si>
  <si>
    <t>福建省榕发筑地建设发展有限公司</t>
  </si>
  <si>
    <t>云玺公馆</t>
  </si>
  <si>
    <t>总建筑面积约44171平方米，拟建设住宅及配套商业，该地块划片福州市鼓山苑小学</t>
  </si>
  <si>
    <t>云山宸院</t>
  </si>
  <si>
    <t>总建筑面积约46857平方米，拟建设住宅及配套幼儿园</t>
  </si>
  <si>
    <t>一季度装饰装修施工扫尾；二季度竣工验收</t>
  </si>
  <si>
    <t>福州工业园区开发集团有限公司</t>
  </si>
  <si>
    <t>鼓屿新苑</t>
  </si>
  <si>
    <t>总建筑面积约32967平方米，拟建设住宅及配套商业</t>
  </si>
  <si>
    <t>2026/09</t>
  </si>
  <si>
    <t>一季度装饰装修；二季度装饰装修扫尾；三季度竣工验收</t>
  </si>
  <si>
    <t>福州海悦建设发展有限公司</t>
  </si>
  <si>
    <t>闽西南福州智造e谷项目</t>
  </si>
  <si>
    <t>总建筑面积约9.7万平方米，拟建设16栋4层独栋、4栋8-9层的高层以及创新设计的3栋“双首层独栋”厂房，打造福建区域标志性专题产业园区</t>
  </si>
  <si>
    <t>2025/05</t>
  </si>
  <si>
    <t>一季度开始主体施工；二季度主体施工20%；三季度主体施工50%；四季度主体施工70%</t>
  </si>
  <si>
    <t>福州闽西南榕金工业园区开发有限公司</t>
  </si>
  <si>
    <t>环北商务中心</t>
  </si>
  <si>
    <t>总建筑面积约80000平方米，拟建设酒店及4栋办公楼，未来引进知名五星级酒店一家，办公楼主打高端商务办公，以引进物联网、云计算和通信网络等优质龙头企业，打造为集合旅游、办公、餐饮为一体的综合商业圈</t>
  </si>
  <si>
    <t>一季度主体施工；二季度外墙幕墙施工；三季度室外景观施工；四季度工程扫尾</t>
  </si>
  <si>
    <t>福州西园建设发展有限公司</t>
  </si>
  <si>
    <t>五新商业广场</t>
  </si>
  <si>
    <t>总建筑面积12492平方米，拟建设商业综合体，具备酒店、商业、办公等功能</t>
  </si>
  <si>
    <t>2025/11</t>
  </si>
  <si>
    <t>一季度主体结构开始施工；二季度主体结构施工；三季度主体结构施工完成；四季度绿化及外立面施工完成并竣工验收</t>
  </si>
  <si>
    <t>福州五新建设发展有限公司</t>
  </si>
  <si>
    <t>晋安新店东片区城中村改造项目</t>
  </si>
  <si>
    <t>总建筑面积96.6万平方米，主要建设新店东片区共计15处地块的安置房以及市政道路、停车场、智慧设施等</t>
  </si>
  <si>
    <t>一季度部分地块桩基及地下室施工；二季度部分地块主体施工10%；三季度部分地块主体施工30%；四季度部分地块主体施工50%</t>
  </si>
  <si>
    <t>福州市新店资产运营有限公司</t>
  </si>
  <si>
    <t>新榕2023-57住宅项目</t>
  </si>
  <si>
    <t>总建筑面积约105652平方米，拟建设住宅及配套商业</t>
  </si>
  <si>
    <t>一季度取得预售许可证；二季度主体结构封顶；三季度外架拆除完成；四季度外墙装饰施工完成</t>
  </si>
  <si>
    <t>福州新榕筑业工程有限公司</t>
  </si>
  <si>
    <t>福州杨亭220千伏输变电工程</t>
  </si>
  <si>
    <t>总建筑面积约11878平方米，拟建设220千伏变电站1座，变电容量1X240兆伏安；扩建220千伏间隔4个；新建220千伏架空线路10.50公里；新建220千优电缆9.92公里；新建通信光缆15.56公里等</t>
  </si>
  <si>
    <t>一季度完成变电站土建施工；二季度完成变电站电气设备安装；三季度完成变电站调试及投运，完成洋中～福州双回220kV线路脱开福州变改接入杨亭变电站；四季度开展福州～南门线路改造为福州～杨亭～鹤林～南门220kV线路</t>
  </si>
  <si>
    <t>国网福建省电力有限公司福州供电公司</t>
  </si>
  <si>
    <t>低碳清洁能源领域项目/低碳清洁能源领域项目DBC</t>
  </si>
  <si>
    <t>晋安太阳电缆总部大厦</t>
  </si>
  <si>
    <t>总建筑面积约3.1万平方米，拟建设太阳电缆总部大厦，配套办公及商业功能，项目建成后预计年税收可超千万</t>
  </si>
  <si>
    <t>2023/09</t>
  </si>
  <si>
    <t>一季度室内外装修、水电安装；二季度内部装修；三季度装修装饰；四季度竣工验收</t>
  </si>
  <si>
    <t>太阳铜业（福州）有限公司</t>
  </si>
  <si>
    <t>福建省福州第十中学扩容工程项目（高中）</t>
  </si>
  <si>
    <t>总建筑面积约24680平方米，拟建设高中教学综合楼、室外运动场、地下室及其他室外配套设施。项目建成后可符合一级达标高中的办学标准，满足增加24班高中的办学规模</t>
  </si>
  <si>
    <t>一季度主体结构施工完成；二季度落架完成；三季度外立面粉刷，室内装修；四季度竣工验收</t>
  </si>
  <si>
    <t>福建省福州第十中学</t>
  </si>
  <si>
    <t>云畔公馆</t>
  </si>
  <si>
    <t>总建筑面积约101649平方米，拟建设住宅及配套商业</t>
  </si>
  <si>
    <t>一季度主体结构封顶；二季度落架完成；三季度外立面粉刷；四季度竣工验收</t>
  </si>
  <si>
    <t>福州众益置业有限公司</t>
  </si>
  <si>
    <t>福建思嘉环保材料科技有限公司改扩建项目</t>
  </si>
  <si>
    <t>总建筑面积约10000平方米，拟建设智能化仓库1栋，新增智能化新材料贴合生产线10条、压延生产线6条、涂层线生产线5条、裱处机5台。建成后预计新增产值2亿元/年</t>
  </si>
  <si>
    <t>一季度主体结构施工；二季度主体结构施工；三季度内部装修及绿化工程；四季度竣工验收</t>
  </si>
  <si>
    <t>福建思嘉环保材料科技有限公司</t>
  </si>
  <si>
    <t>福州航空航天城文旅产业项目</t>
  </si>
  <si>
    <t>总建筑面积约23093平方米，拟建设集商业、文化、康养三位一体的综合性产业园</t>
  </si>
  <si>
    <t>一季度主体结构施工80%；二季度主体结构施工90%；三季度内部装修及绿化工程；四季度竣工验收</t>
  </si>
  <si>
    <t>福州永盛文旅发展有限公司</t>
  </si>
  <si>
    <t>华盈山庄改造提升</t>
  </si>
  <si>
    <t>总建筑面积约15000平方米，拟建设鼓岭片区高端酒店，将建设500人大型会议室，房间100间以上，建成后将成为鼓岭片区标杆性酒店</t>
  </si>
  <si>
    <t>2025/09</t>
  </si>
  <si>
    <t>福州市晋安区国有资产投资发展集团</t>
  </si>
  <si>
    <t>否</t>
  </si>
  <si>
    <t>晋安区供水修复改造提升工程</t>
  </si>
  <si>
    <t>总建筑面积约2000平方米，拟建设净水厂及更换现状净水设施、拦水坝及输水管道；配水管道及配套泵站、高位水池、户表改造、供水信息化系统等设施</t>
  </si>
  <si>
    <t>一季度进行管网建设；二季度进行管网建设；三季度进行管网建设；四季度竣工验收</t>
  </si>
  <si>
    <t>福州市晋安区国有资产投资发展集团有限公司</t>
  </si>
  <si>
    <t>安全韧性水网领域项目/安全韧性水网领域项目DBC</t>
  </si>
  <si>
    <t>福鑫大厦改扩建工程</t>
  </si>
  <si>
    <t>总建筑面积约6700平方米，拟建设6层高端商务，包含客房共计110间及大约240个停车位</t>
  </si>
  <si>
    <t>福州福鑫酒店管理有限公司</t>
  </si>
  <si>
    <t>华玺公馆</t>
  </si>
  <si>
    <t>总建筑面积约46919.75平方米，拟建设住宅及配套商业</t>
  </si>
  <si>
    <t>一季度外立面施工；二季度完成外立面施工，并通过竣工验收</t>
  </si>
  <si>
    <t>世界茶港-福州五里亭茶叶交易集散中心项目</t>
  </si>
  <si>
    <t>总建筑面积约8万平方米，结合福州茶文化，拟建设一座高100米的茶叶交易集散中心</t>
  </si>
  <si>
    <t>2024/07</t>
  </si>
  <si>
    <t>福州振兴一乡村集团有限公司</t>
  </si>
  <si>
    <t>现代服务与文旅融合领域项目/现代服务业/现代商贸</t>
  </si>
  <si>
    <t>紫阳隐翠公馆</t>
  </si>
  <si>
    <t>总建筑面积约67755.8平方米，拟建设住宅及配套商业</t>
  </si>
  <si>
    <t>一季度桩基施工；二季度地下室土方挖掘；三季度地下室底板施工；四季度主体结构施工20%</t>
  </si>
  <si>
    <t>烟火人生餐饮综合体项目</t>
  </si>
  <si>
    <t>总建筑总面积约6651平方米，拟建设一个集多元餐饮体验、文化传播与社交休闲于一体的现代化餐饮综合体。以一核多点，多元融合为规划理念，围绕餐饮体验核心，布局多元业态，形成相互补充、协同发展的商业生态</t>
  </si>
  <si>
    <t>一季度主体框架搭建开启；二季度主体施工全面启动；三季度主体封顶装修收尾；四季度配套完善竣工交付</t>
  </si>
  <si>
    <t>福建时畅盛投资有限公司</t>
  </si>
  <si>
    <t>榕发锦熙公馆</t>
  </si>
  <si>
    <t>总建筑面积约35.35万平方米，拟建设22栋高层和超高层住宅以及社区配套商业</t>
  </si>
  <si>
    <t>2027/06</t>
  </si>
  <si>
    <t>一季度主体结构施工70%；二季度主体结构施工90%；三季度主体结构施工100%；四季度砌体结构施工</t>
  </si>
  <si>
    <t>南湖郡安置房项目</t>
  </si>
  <si>
    <t>总建筑面积约33.7万平方米，拟建设15栋18-43层高层安置房及配套设施等</t>
  </si>
  <si>
    <t>一季度土方开挖30%；二季度土方开挖50%；三季度土方开完完成90%，地下室施工50%；四季度地下室施工100%</t>
  </si>
  <si>
    <t>晋安区老旧小区及老城区地下管网改造提升工程项目</t>
  </si>
  <si>
    <t>总建筑面积约16000平方米，拟对9个老旧小区进行改造以及改造提升王庄象园茶园三个老城区地下管网，管网约13800米</t>
  </si>
  <si>
    <t>一季度管道施工；二季度管道路面扫尾；三季度基本完工；四季度竣工验收</t>
  </si>
  <si>
    <t>计划新开工：54项</t>
  </si>
  <si>
    <t>智慧新华文化产业园项目(一期）</t>
  </si>
  <si>
    <t>总建筑面积68722平方米，拟建设智慧物流标准仓储、配套研发楼、配套办公楼、地下室以及室外配套工程。智慧新华文化产业园是文化产业发展的新形态，它依托现代信息技术，特别是大数据、云计算等技术手段，推动文化产业升级转型。这种转型升级的过程，正是发展新质生产力的具体体现</t>
  </si>
  <si>
    <t>一季度备案手续办结；二季度工程建设开工；三季度；基础建设工程施工；四季度基础建设工程施工完成</t>
  </si>
  <si>
    <t>计划新开工</t>
  </si>
  <si>
    <t>福建新华发行（集团）有限责任公司</t>
  </si>
  <si>
    <t>AI交换机用光学器件扩产项目</t>
  </si>
  <si>
    <t>总建筑面积3500平米，拟建设1、通过先进的人工晶体生长工艺来支持OCS光器件的开发加工和组装技术，提升产品竞争力。预计新增121台晶体生长设备（国产），2台镀膜机（进口），增加182Kg/月晶体生长能力，可支持1000套多端口OCS产品，产品主要用于AI数据中心的光学器件模组中；2、通过开发高性能极小间距的DEMUX和MUX一体化产品MDM，以及开发微纳加工，模压阵列透镜加工和组装，提高产品竞争力。新建MDM车间与PGM车间，并配备高功率激光测试间以提供产品测试平台。预计新增140台自研发的装配和检测设备以及4台进口设备。项目预计实现每月6-7万片MDM光器件与7万片透镜生产能力。产品主要用于AI数据中心用光收发模块和光学器件模组中，未来更有可能在新一代CPO项目中应用，极大扩展市场规模</t>
  </si>
  <si>
    <t>2026/03</t>
  </si>
  <si>
    <t>一季度开工建设厂房改造；二季度厂区设备采购；三季度电力设备等装饰装修；四季度产线安装调试推进</t>
  </si>
  <si>
    <t>福州高意光学有限公司</t>
  </si>
  <si>
    <t>闽西南福州光电E谷</t>
  </si>
  <si>
    <t>总建筑面积43000平方米，拟建设大型产业园区，以光电、集成电路、电子信息、高端装备、智能制造为主导产业，通过进行龙头企业招商、产业链条招商、基金招商，打造福建区域标志性专题产业园区</t>
  </si>
  <si>
    <t>一季度规划编制报审；二季度手续备案推进；三季度许可审批通过；四季度基础施工启动</t>
  </si>
  <si>
    <t>福州闽西南投资发展有限公司</t>
  </si>
  <si>
    <t>东南激光材料与元器件公共服务平台（中试基地检测中心）</t>
  </si>
  <si>
    <t>选址位于福州市晋安区湖塘路6号光电产业园6号楼，在原有建筑内拟对5800平方米场地进行完善，构建“分析测试-技术研发-工艺创新-生态赋能”四位一体的创新体系，建成立足东南辐射全国、服务海峡融合发展的国家级高精密光电检测中心、中试基地和高端光电人才聚集地，推动福州成为国家级光电产业聚集高地。拟重点建立激光材料测试平台、建立激光元件薄膜测试平台、建立光学元件测试与镜头装调平台、探索检测中心新的服务体系、打造福建光电中试基地创新模式</t>
  </si>
  <si>
    <t>2026/05</t>
  </si>
  <si>
    <t>2026/08</t>
  </si>
  <si>
    <t>一季度完成场地的总体规划方案与装修设计深化；组织专家论证会，完成关键仪器技术指标确认与可行性论证；完成设备技术需求书、预算测算与采购方式选择；建立初步的产业合作网络，与企业沟通联合研发/联合检测方向。启动政府采购程序前期工作；二季度启动政府采购程序（招标文件编制、招标公告发布）；开展供应商技术答辩与商务谈判准备工作；初步制定检测中心质量管理体系框架与运行机制。启动实验室装修工程（洁净室、控温/控湿、电力改造）；完成高功率激光、防震、防辐照等特殊区域施工；跟进仪器设备招标结果并签订采购合同；三季度核心测试平台仪器陆续到货；完成单机安装调试、光路初调、软硬件确认；联合企业启动标准草案、共性关键指标体系的制定；完成人才招聘与研究生进站工作；四季度完成紫外–红外一体化测试平台的组装与系统集成；深紫外元件反射/吸收/损伤测试系统完成初调；开展标准样品的初步测试（透过率、损伤、散射）。完成福州光电产业测试中心服务规范初稿；完成管理体系、流程体系、质量控制体系的框架文件；为2027年平台开放运行做好资源调配与人员培训</t>
  </si>
  <si>
    <t>数字印刷工业园</t>
  </si>
  <si>
    <t>总建筑面积为39500平方米，拟建设标准化厂房、配套服务用房、地下室及室外配套工程等</t>
  </si>
  <si>
    <t>一季度前期调研完成；二季度手续报批启动；三季度审批流程推进；四季度项目动工实施</t>
  </si>
  <si>
    <t>海峡出版发行集团有限责任公司</t>
  </si>
  <si>
    <t>昊展科技创业孵化空间</t>
  </si>
  <si>
    <t>总建筑面积11836.97平方米，拟建设昊展科技创业孵化空间，聚焦新一代信息技术、人工智能等新兴领域，通过引入优质科创资源，完善创业服务生态体系，着力打造集项目孵化、技术研发、成果转化、产业加速于一体的综合性科创平台</t>
  </si>
  <si>
    <t>一季度前期材料报批；二季度进场施工；三季度主体结构施工10%；四季度主体结构施工30%</t>
  </si>
  <si>
    <t>福建昊展科技有限公司</t>
  </si>
  <si>
    <t>园中互通物流产业园及周边设施配套</t>
  </si>
  <si>
    <t>总建筑面积30万平方米，拟建设盛丰物流、盛辉物流两大核心作业场站及周边配套设施，并配套高标准仓储中心、智慧冷链中心、区域分拨枢纽及完善的综合服务设施</t>
  </si>
  <si>
    <t>2026/10</t>
  </si>
  <si>
    <t>2031/12</t>
  </si>
  <si>
    <t>一季度规划方案报审；二季度立项审批推进；三季度许可手续办结；四季度基础工程开建</t>
  </si>
  <si>
    <t>福州市晋安区鼓山资产运营公司</t>
  </si>
  <si>
    <t>鼓山沃尔玛及周边改造提升工程</t>
  </si>
  <si>
    <t>总建筑面积12万平方米，拟建设一站式购物中心与甲级写字楼及周边配套设施。以品牌零售、现代服务业为主导产业，通过品牌主力店招商、旗舰店招商、总部招商，打造福州东部地标性商业商务中心</t>
  </si>
  <si>
    <t>2030/12</t>
  </si>
  <si>
    <t>一季度许可审批通过；二季度工程建设启动；三季度桩基施工中；四季度桩基施工进入扫尾</t>
  </si>
  <si>
    <t>晋安五洲福建区域总部中心项目</t>
  </si>
  <si>
    <t>总建筑面积12.38万平方米，项目分为A、B地块建设，拟建设五洲福建区域总部中心</t>
  </si>
  <si>
    <t>一季度前期手续报批；二季度前期手续报批；三季度前期手续报批；四季度进场施工</t>
  </si>
  <si>
    <t>福建五洲九九投资有限公司</t>
  </si>
  <si>
    <t>福兴大道2024-76号总部大楼</t>
  </si>
  <si>
    <t>总建筑面积28978平方米，拟建设商业总部大楼及配套设施</t>
  </si>
  <si>
    <t>一季度规划方案编制；二季度立项备案办理；三季度许可手续办结；四季度基础工程启动</t>
  </si>
  <si>
    <t>圣泉养老项目</t>
  </si>
  <si>
    <t>总建筑面积15078平方米，拟建设圣泉养老殡葬服务业中心</t>
  </si>
  <si>
    <t>一季度调研分析完成；二季度立项审批办理；三季度备案手续获批；四季度工程开工建设</t>
  </si>
  <si>
    <t>福州大圣泉文化发展有限公司</t>
  </si>
  <si>
    <t>星曜·榕汇</t>
  </si>
  <si>
    <t>总建筑面积10771.2平方米，拟建设高端商务酒店</t>
  </si>
  <si>
    <t>一季度项目筹备启动；二季度报批手续推进；三季度审批结果落地；四季度施工准备开始</t>
  </si>
  <si>
    <t>福州星曜商业管理有限公司</t>
  </si>
  <si>
    <t>天虹服装总部大楼</t>
  </si>
  <si>
    <t>总建筑面积3700平方米，拟建设服装生产链，商务办公空间</t>
  </si>
  <si>
    <t>2027/10</t>
  </si>
  <si>
    <t>一季度前期筹备工作；二季度报批流程办理；三季度桩基进场施工；四季度桩基施工基本完成</t>
  </si>
  <si>
    <t>福州天虹服装有限公司</t>
  </si>
  <si>
    <t>华为鸿蒙智行超级用户中心</t>
  </si>
  <si>
    <t>总建筑面积34885.28平方米，拟建设一家华为鸿蒙智行超级用户中心，为福建用户提供更高端、更舒适、更便捷的一站式购车体验</t>
  </si>
  <si>
    <t>一季度方案论证完成；二季度立项备案报审；三季度许可手续推进；四季度工程动工建设</t>
  </si>
  <si>
    <t>易联讯达（福建）汽车销售有限公司</t>
  </si>
  <si>
    <t>福州晋安远洋学校</t>
  </si>
  <si>
    <t>总建筑面积5.5万平方米，拟建设中学及小学。项目建成后，小学45班，中学18班，容纳学生人数约3000人，为九年一贯制学校</t>
  </si>
  <si>
    <t>一季度前期材料报批；二季度桩基施工；三季度桩基施工完成，开始地下室施工；四季度地下室顶板完成</t>
  </si>
  <si>
    <t>鼓山镇养老服务中心建设项目</t>
  </si>
  <si>
    <t>总建筑面积11000平方米，拟建设改造4处区域性养老服务中心，主要为自理老人、半失能老人、失能老人、失智老人等提供照料医疗服务。涉及4栋，共计设置总床位250张，完善相关配套用房，并购置养老服务设备。同时，配套建设室内电气、照明、给排水、消防、暖通及室外工程等附属设施</t>
  </si>
  <si>
    <t>一季度备案结果落地；二季度施工建设启动；三季度基础建设中；四季度地基建设中</t>
  </si>
  <si>
    <t>福厝·澜湖悦宸</t>
  </si>
  <si>
    <t>总建筑面积约40172.14平方米，拟建设5栋17层住宅产品，并布设沿街商业，将打造晋安湖畔高品质人文住区</t>
  </si>
  <si>
    <t>2026/01</t>
  </si>
  <si>
    <t>一季度完成桩基施工；二季度完成地下室施工；三季度开始主体结构施工；四季度主体结构封顶</t>
  </si>
  <si>
    <t>福州建工福厝置业有限责任公司</t>
  </si>
  <si>
    <t>江西大厦</t>
  </si>
  <si>
    <t>总建筑面积23214平方米，拟建设商务办公综合楼及配套设施</t>
  </si>
  <si>
    <t>2026/11</t>
  </si>
  <si>
    <t>一季度规划编制完成；二季度手续审批推进；三季度许可手续获批；四季度基础施工开建</t>
  </si>
  <si>
    <t>福建江佑置业有限公司</t>
  </si>
  <si>
    <t>景一运动生活汇</t>
  </si>
  <si>
    <t>总建筑面积17200平方米，拟建设体育设施、酒店及办公楼</t>
  </si>
  <si>
    <t>一季度调研推进完成；二季度立项报审办理；三季度备案手续推进；四季度施工启动实施</t>
  </si>
  <si>
    <t>福建景腾体育发展有限公司</t>
  </si>
  <si>
    <t>得意•梦中心</t>
  </si>
  <si>
    <t>总建筑面积17000平方米，拟建设新能源汽车展厅、酒店及商务办公总部</t>
  </si>
  <si>
    <t>一季度方案优化完成；二季度立项报审办理；三季度许可手续获批；四季度桩基施工</t>
  </si>
  <si>
    <t>福州市荷田田商业管理有限公司</t>
  </si>
  <si>
    <t>千祥商务中心</t>
  </si>
  <si>
    <t>总建筑面积9469平方米，拟建设商务商务中心</t>
  </si>
  <si>
    <t>一季度许可审批办结；二季度桩基施工；三季度主体施工；四季度主体施工</t>
  </si>
  <si>
    <t>福建省千祥地产实业有限公司</t>
  </si>
  <si>
    <t>福州市晋安新店镇全民健身中心(小型体育综合体)项目</t>
  </si>
  <si>
    <t>总建筑面积9950平方米。拟建设：1、智慧中控照明系统室内球类区（含篮球及羽毛球等）、低碳恒温游泳室（规格为25米X21米）、自助服务终端健身操房及器械健身用房等多功能体育室；2、新建配套用房包含场馆管理办公用房、体育专用设备用房、器材储藏室、体测室、更衣室、卫生间、淋浴房等；3、构建智慧户外球场及配套设施等；4、配建机动车停车位97个、进出口道闸设备2套等其他基础配套设施</t>
  </si>
  <si>
    <t>2026/07</t>
  </si>
  <si>
    <t>一季度前期手续办理；二季度前期手续办理；三季度桩基施工；四季度地下室施工</t>
  </si>
  <si>
    <t>秀映公馆</t>
  </si>
  <si>
    <t>总建筑面积69412.60平方米，拟建设14栋7-11层低密纯洋房住宅建筑，4栋1层配套用房，包括门卫收发室、物业管理用房，快递服务用房，垃圾分类屋，地下一层为车库及设备用房</t>
  </si>
  <si>
    <t>一季度进行桩基施工；二季度1-3#楼完成主体结构封顶，5-13#主体结构施工，15#-16#楼完成桩基施工；三季度完成地下室主体结构封顶；四季度完成全部主体结构封顶</t>
  </si>
  <si>
    <t>福州榕禄房地产有限公司</t>
  </si>
  <si>
    <t>晋安区闽台融合创新科技产业园</t>
  </si>
  <si>
    <t>总建筑面积26735平方米，拟建设电子信息研发中智能制造研发中心、生物医药研发中心、台胞台企服务中心平台及配套基础设施</t>
  </si>
  <si>
    <t>一季度规划方案完善；二季度立项审批办结；三季度许可手续推进；四季度基础工程动工</t>
  </si>
  <si>
    <t>福州市晋安区岳峰镇人民政府</t>
  </si>
  <si>
    <t>琯尾街片区C1商务中心</t>
  </si>
  <si>
    <t>总建筑面积17982平方米，拟建设商业、商务中心及其配套设施</t>
  </si>
  <si>
    <t>一季度调研成果落地；二季度手续审批启动；三季度备案进展获批；四季度施工建设实施</t>
  </si>
  <si>
    <t>福州市晋安区人民政府</t>
  </si>
  <si>
    <t>火炬楼</t>
  </si>
  <si>
    <t>总建筑面积21956.40平方米，拟建设商务酒店及商业酒楼</t>
  </si>
  <si>
    <t>一季度桩基进场；二季度主体结构施工；三季度主体结构施工；四季度主体结构施工</t>
  </si>
  <si>
    <t>福州梦想启航商业管理有限公司</t>
  </si>
  <si>
    <t>景森大厦</t>
  </si>
  <si>
    <t>总建筑面积17050平方米，拟建设景森总部大楼及配套办公设施</t>
  </si>
  <si>
    <t>福建景森投资有限公司</t>
  </si>
  <si>
    <t>东郊河2024-33号总部项目</t>
  </si>
  <si>
    <t>总建筑面积13000平方米，拟建设总部大楼及配套办公设施</t>
  </si>
  <si>
    <t>一季度前期筹备办结；二季度报批流程推进；三季度审批手续落地；四季度项目实施动工</t>
  </si>
  <si>
    <t>福建弘而泰健康产业发展有限公司</t>
  </si>
  <si>
    <t>凤鸣大厦</t>
  </si>
  <si>
    <t>总建筑面积17000平方米，拟建设一栋商务办公大厦</t>
  </si>
  <si>
    <t>一季度许可审批等手续办结；二季度进场施工；三季度全面启动基础工程施工；四季度桩基施工建设中</t>
  </si>
  <si>
    <t>福州新广投资有限公司</t>
  </si>
  <si>
    <t>金鹤大厦</t>
  </si>
  <si>
    <t>总建筑面积8534平方米，拟建设一幢一栋商务办公大厦（酒店）</t>
  </si>
  <si>
    <t>一季度前期手续办结；二季度项目建设单位陆续进场开工建设；三季度基础工程施工；四季度完成基础工程</t>
  </si>
  <si>
    <t>福建鼎顺商业管理有限公司</t>
  </si>
  <si>
    <t>琯尾街片区A1商品房</t>
  </si>
  <si>
    <t>总建筑面积95425平方米，拟建设多栋高层住宅及其配套商业设施</t>
  </si>
  <si>
    <t>一季度规划筹备手续推进；二季度勘察交底现场整治；三季度开工条件全部达标；四季度工程开工建设</t>
  </si>
  <si>
    <t>琯尾街片区A2商品房</t>
  </si>
  <si>
    <t>总容建筑面积81706平方米，拟建设多栋高层住宅及其配套商业设施</t>
  </si>
  <si>
    <t>一季度项目报批方案确定；二季度管线勘测临建搭设；三季度手续完善审核收尾；四季度项目开工建设</t>
  </si>
  <si>
    <t>琯尾街片区A3商品房</t>
  </si>
  <si>
    <t>总建筑面积25375平方米，拟建设多栋高层住宅及其配套商业设施</t>
  </si>
  <si>
    <t>一季度设计审批工作落地；二季度方案细化场地规整；三季度施工许可办结就绪；四季度正式开工启动施工</t>
  </si>
  <si>
    <t>琯尾街片区B1安置房</t>
  </si>
  <si>
    <t>总建筑面积137565平方米，拟建设安置型商品房及其配套商业</t>
  </si>
  <si>
    <t>一季度立项备案方案敲定；二季度图纸会审场地清理；三季度施工许可办理完毕；四季度房建开工正式启动</t>
  </si>
  <si>
    <t>中建嘉和地产有限公司</t>
  </si>
  <si>
    <t>康山庙北侧A4商品房</t>
  </si>
  <si>
    <t>总建筑面积46283平方米，拟建设多栋高层住宅及其配套商业设施</t>
  </si>
  <si>
    <t>一季度方案细化报审；二季度手续备案办结；三季度许可审批落地；四季度地基施工启动</t>
  </si>
  <si>
    <t>琯尾街片区B3安置房</t>
  </si>
  <si>
    <t>总建筑面积66222平方米，拟建设安置型商品房及其配套商业</t>
  </si>
  <si>
    <t>一季度方案编制报审；二季度备案手续推进；三季度许可审批通过；四季度工程建设实施</t>
  </si>
  <si>
    <t>康山庙北侧B4安置房</t>
  </si>
  <si>
    <t>总建筑面积67438平方米，拟建设安置型商品房及配套商业</t>
  </si>
  <si>
    <t>一季度前期筹备落地；二季度报批材料完善；三季度审批结果公示；四季度项目动工实施</t>
  </si>
  <si>
    <t>琯尾街片区B2安置房</t>
  </si>
  <si>
    <t>总建筑面积48103平方米，拟建设安置型商品房及其配套商业</t>
  </si>
  <si>
    <t>一季度规划审批前期筹备；二季度勘察测绘临建搭设；三季度开工备案流程收尾；四季度工程开工建设</t>
  </si>
  <si>
    <t>东郊河沿线住宅项目</t>
  </si>
  <si>
    <t>总建筑面积6927平方米，拟建设多层住宅及其配套设施</t>
  </si>
  <si>
    <t>一季度前期工作推进；二季度报批手续完成；三季度审批流程办结；四季度项目开工启动</t>
  </si>
  <si>
    <t>万亩云境茶山产业综合体</t>
  </si>
  <si>
    <t>总建筑面积18万平方米，拟建设规模化种植福鼎大白、祁门种等优质茶树8000亩，配套物联网灌溉系统实时监测土壤墒情与气象，同步建设生态防护林带；同时打造5000平方米智能化加工厂房，设绿茶、红茶清洁化生产线及茶粉、茶化妆品等衍生品车间，并配套茶叶质量检测中心；此外还将修建15公里环山观光步道、茶文化主题展馆与研学基地，建设30间精品民宿及游客中心、生态停车场等配套</t>
  </si>
  <si>
    <t>2026/04</t>
  </si>
  <si>
    <t>一季度审批手续通过；二季度施工进场启动；三季度桩基现场施工；四季度基础施工建设中</t>
  </si>
  <si>
    <t>福州市晋安区宦溪镇人民政府</t>
  </si>
  <si>
    <t>天力宝文化示范园</t>
  </si>
  <si>
    <t>总建筑面积15000平方米，拟建设嘉宝果种植基地，含种植区、育苗区、产后处理区、仓储区、观光步道、休闲亭，亲子采摘体验区等，打造生态农业、休闲体验、旅游观光为一体的生态体验综合区</t>
  </si>
  <si>
    <t>一季度许可审批通过；二季度基础施工启动；三季度基础施工推进中；四季度主体施工</t>
  </si>
  <si>
    <t>福建天力宝农业科技有限公司</t>
  </si>
  <si>
    <t>福州福兴经济开发区（宦溪区块）工业园区基础设施建设项目</t>
  </si>
  <si>
    <t>总建筑面积75077平方米，拟建设厂房及配套用房、污水处理设施、地下管网及道路改造提升等，盘活茶花、展华木业东侧、伟恒德等闲置地建设厂房及配套用房，配套停车基础设施；扩建黄田污水处理设施，增设150立方米 一天的工业污水处理设施、污水管4005米及400立方米 一天的泵站；工业二路建设给水管770米、污水管770米、雨水管730米，弱电下地670米，路面改造提升670米；工业一路白改黑1950米，路灯改造4200米，建设给水管2433米；思嘉环保周边建设过路雨水管40米、雨水管120米；鼓宦线远嘉矿业西侧修复现状护坡挡墙1055.3立方米，开展路面、边沟、绿化修复及防护栏建设</t>
  </si>
  <si>
    <t>一季度市场调研完成；二季度立项审批启动；三季度备案手续办结；四季度工程建设开工</t>
  </si>
  <si>
    <t>状元岭公园整治提升项目</t>
  </si>
  <si>
    <t>总建筑面积8000平方米，拟建设公园中轴配套提升，增加状元岭舞台，修复游客休息点；状元营地两侧提升，草坪空间整修，增加观景平台：营地外场地、节点绿化提升，增加排水、照明等</t>
  </si>
  <si>
    <t>一季度许可证书申领；二季道路施工开建；三季度水体植被的建设；四季度排水管网的铺设</t>
  </si>
  <si>
    <t>福州优之嘉生态农业有限公司</t>
  </si>
  <si>
    <t>天朋养殖康养文旅游度假村</t>
  </si>
  <si>
    <t>总建筑面积12000平方米，拟建设养殖业的试验基地，逐渐形成养殖-康养-文旅度假一条龙的乡村旅游目的地</t>
  </si>
  <si>
    <t>一季度前期手续报批；二季度桩基施工；三季度主桩基施工完成%；三季度主体施工20%%；四季度主体施工40%</t>
  </si>
  <si>
    <t>福建省悦联智慧农业发展有限公司</t>
  </si>
  <si>
    <t>梓山峡谷瀑布景区旅游基础配套设施提质升级项目</t>
  </si>
  <si>
    <t>总建筑面积37289平方米，拟建设旅游集散服务中心1处、景区游客接待中心1处、旅游休憩服务驿站3处；改造提升各子景区现有售票咨询、游客服务、入口引导、休憩游览等旅游公共服务设施及3处旅游厕所；新建停车场2处，362个泊位，改造提升智慧停车场1处，6个泊位，改造提升通景道路7.454千米、游步道3.56千米；新增5套智慧旅游设备、240处安防监控及1套智慧导览标识等智慧旅游设施</t>
  </si>
  <si>
    <t>一季度开工筹备场地清理；二季度游线铺设配套施工；三季度景观小品基础成型；四季度核心景点施工启动</t>
  </si>
  <si>
    <t>福建皇氐洞景区开发有限公司</t>
  </si>
  <si>
    <t>万福楼项目</t>
  </si>
  <si>
    <t>总建筑面积15400平方米，拟建设酒店及办公综合商务大楼</t>
  </si>
  <si>
    <t>一季度备案流程推进；二季度许可审批办结；三季度基础工程启动；四季度基础施工建设</t>
  </si>
  <si>
    <t>福建万斛源实业投资有限公司</t>
  </si>
  <si>
    <t>鎏金和盈公馆</t>
  </si>
  <si>
    <t>总建筑面积112418平方米，拟建设鎏金和盈公馆商品房项目</t>
  </si>
  <si>
    <t>一季度前期手续报批；二季度桩基施工；三季度地下室施工；四季度完成地下室施工</t>
  </si>
  <si>
    <t>华樾公馆</t>
  </si>
  <si>
    <t>总建筑面积130000平方米，拟建设华樾公馆商品房项目</t>
  </si>
  <si>
    <t>福州嘉禧房地产有限公司</t>
  </si>
  <si>
    <t>晋安环南新村安置房建设项目（松梧郡、兰蕙郡）</t>
  </si>
  <si>
    <t>总建筑面积30.14万平方米，包括松梧郡、兰蕙郡等2个项目。其中：松梧郡总建筑面积12.73万平方米，拟建设6栋住宅楼，项目建成后，新增安置房1121套；兰蕙郡总建筑面积17.41万平方米，拟建设10栋住宅楼，项目建成后，新增安置房1527套</t>
  </si>
  <si>
    <t>一季度前期材料报批；二季度桩基施工；三季度桩基施工完成；四季度地下室施工</t>
  </si>
  <si>
    <t>福州海筑置业发展有限公司</t>
  </si>
  <si>
    <t>希尔顿欢朋酒店</t>
  </si>
  <si>
    <t>总建筑面积11419.68平方米，拟建设高端商务酒店，依托大厦优越的地理位置与完善的配套设施，致力于打造区域高端酒店服务新标杆，为宾客提供温馨舒适的旅居体验</t>
  </si>
  <si>
    <t>一季度前手续审批启动；二季度备案结果获批；三季度进场装修；四季度装修施工</t>
  </si>
  <si>
    <t>福州岸泓酒店管理有限公司</t>
  </si>
  <si>
    <t>福厝·紫阳缦宸</t>
  </si>
  <si>
    <t>总建筑面积25000平方米，拟建设3栋小高层住宅及其配套商业等</t>
  </si>
  <si>
    <t>一季度项目桩基工程完成，支护工程完成50%；二季度项目支护工程完成，土方开挖完成；三季度项目完成地下室结构10%；四季度项目完成地下室结构施工</t>
  </si>
  <si>
    <t>福州市晋安区科创走廊项目</t>
  </si>
  <si>
    <t>总建筑面积15万平方米，拟建设以科技加速器、新型产业孵化基地、技术研发中心为主要载体，智能化展销中心、企业孵化中心、研发中心、技术转移服务中心及员工食堂、智慧停车场等其他配套设施</t>
  </si>
  <si>
    <t>一季度需求调研完成；二季度手续报批办结；三季度项目正式开工；四季度基础施工推进</t>
  </si>
  <si>
    <t>晋安区医疗卫生补短板项目</t>
  </si>
  <si>
    <t>总建筑面积11092.02平方米，拟建设改造并购置医疗器械、信息化系统等相关配套设施，具体包括：晋安区总医院、晋安区总医院象园分院、晋安区总医院宦溪分院、晋安区总医院日溪分院、晋安区总医院茶园分院等</t>
  </si>
  <si>
    <t>一季度前期筹备落地；二季度审批流程收尾准备开工；三季度开展桩基施工；四季度桩基施工10%</t>
  </si>
  <si>
    <t>福州市晋安区总医院</t>
  </si>
  <si>
    <t>福州市晋安区排水防涝及城市地下管网改造更新项目（一期）</t>
  </si>
  <si>
    <t>主要涉及鼓山片区、新店片区、岳峰片区。共涉及34条路，及平原六镇（街）内企事业单位、小区、店面与市政道路接驳64处。项目拟疏通堵塞地下管道、改造更新破损管网、雨水篦、检查井、路面修缮、交通导改及相关接驳支管等</t>
  </si>
  <si>
    <t>一季度前期手续报批；二季度管道施工；三季度管道路面扫尾；四季度基本完城路面扫尾阶段</t>
  </si>
  <si>
    <t>福州市晋安区市政维护管理站</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</si>
</sst>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_ "/>
    <numFmt numFmtId="177" formatCode="0.00_ "/>
    <numFmt numFmtId="178" formatCode="0.0%"/>
  </numFmts>
  <fonts count="41">
    <font>
      <sz val="11"/>
      <color indexed="8"/>
      <name val="宋体"/>
      <charset val="134"/>
      <scheme val="minor"/>
    </font>
    <font>
      <sz val="11"/>
      <name val="宋体"/>
      <charset val="134"/>
      <scheme val="minor"/>
    </font>
    <font>
      <sz val="11"/>
      <color indexed="8"/>
      <name val="宋体"/>
      <charset val="134"/>
    </font>
    <font>
      <b/>
      <sz val="20"/>
      <name val="宋体"/>
      <charset val="134"/>
    </font>
    <font>
      <b/>
      <sz val="30"/>
      <color rgb="FF000000"/>
      <name val="宋体"/>
      <charset val="134"/>
    </font>
    <font>
      <b/>
      <sz val="14"/>
      <name val="宋体"/>
      <charset val="134"/>
    </font>
    <font>
      <sz val="12"/>
      <name val="Calibri"/>
      <charset val="134"/>
    </font>
    <font>
      <sz val="12"/>
      <name val="宋体"/>
      <charset val="134"/>
    </font>
    <font>
      <b/>
      <sz val="14"/>
      <color rgb="FF000000"/>
      <name val="宋体"/>
      <charset val="134"/>
    </font>
    <font>
      <sz val="10"/>
      <name val="Arial"/>
      <charset val="0"/>
    </font>
    <font>
      <b/>
      <sz val="20"/>
      <color rgb="FF000000"/>
      <name val="宋体"/>
      <charset val="134"/>
    </font>
    <font>
      <b/>
      <sz val="10"/>
      <color rgb="FF000000"/>
      <name val="宋体"/>
      <charset val="134"/>
    </font>
    <font>
      <b/>
      <sz val="10"/>
      <name val="宋体"/>
      <charset val="134"/>
    </font>
    <font>
      <sz val="10"/>
      <name val="宋体"/>
      <charset val="134"/>
    </font>
    <font>
      <sz val="10"/>
      <color rgb="FF000000"/>
      <name val="宋体"/>
      <charset val="134"/>
    </font>
    <font>
      <b/>
      <sz val="13"/>
      <name val="宋体"/>
      <charset val="134"/>
    </font>
    <font>
      <b/>
      <sz val="13"/>
      <color rgb="FF000000"/>
      <name val="宋体"/>
      <charset val="134"/>
    </font>
    <font>
      <sz val="13"/>
      <color rgb="FF000000"/>
      <name val="宋体"/>
      <charset val="134"/>
    </font>
    <font>
      <sz val="12"/>
      <color rgb="FF000000"/>
      <name val="宋体"/>
      <charset val="134"/>
    </font>
    <font>
      <sz val="10"/>
      <name val="宋体"/>
      <charset val="0"/>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0"/>
      <name val="Helv"/>
      <charset val="134"/>
    </font>
    <font>
      <u/>
      <sz val="11"/>
      <color rgb="FF80008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medium">
        <color auto="1"/>
      </right>
      <top style="medium">
        <color rgb="FF000000"/>
      </top>
      <bottom style="thin">
        <color auto="1"/>
      </bottom>
      <diagonal/>
    </border>
    <border>
      <left style="medium">
        <color auto="1"/>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auto="1"/>
      </right>
      <top style="thin">
        <color auto="1"/>
      </top>
      <bottom style="medium">
        <color rgb="FF000000"/>
      </bottom>
      <diagonal/>
    </border>
    <border>
      <left style="thin">
        <color auto="1"/>
      </left>
      <right/>
      <top style="medium">
        <color rgb="FF000000"/>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2" fillId="0" borderId="0" applyFont="0" applyFill="0" applyBorder="0" applyAlignment="0" applyProtection="0">
      <alignment vertical="center"/>
    </xf>
    <xf numFmtId="0" fontId="30" fillId="14" borderId="0" applyNumberFormat="0" applyBorder="0" applyAlignment="0" applyProtection="0">
      <alignment vertical="center"/>
    </xf>
    <xf numFmtId="0" fontId="27" fillId="4" borderId="37"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43" fontId="22" fillId="0" borderId="0" applyFont="0" applyFill="0" applyBorder="0" applyAlignment="0" applyProtection="0">
      <alignment vertical="center"/>
    </xf>
    <xf numFmtId="0" fontId="33" fillId="19" borderId="0" applyNumberFormat="0" applyBorder="0" applyAlignment="0" applyProtection="0">
      <alignment vertical="center"/>
    </xf>
    <xf numFmtId="0" fontId="36" fillId="0" borderId="0" applyNumberFormat="0" applyFill="0" applyBorder="0" applyAlignment="0" applyProtection="0">
      <alignment vertical="center"/>
    </xf>
    <xf numFmtId="9" fontId="22" fillId="0" borderId="0" applyFont="0" applyFill="0" applyBorder="0" applyAlignment="0" applyProtection="0">
      <alignment vertical="center"/>
    </xf>
    <xf numFmtId="0" fontId="39" fillId="0" borderId="0"/>
    <xf numFmtId="0" fontId="40" fillId="0" borderId="0" applyNumberFormat="0" applyFill="0" applyBorder="0" applyAlignment="0" applyProtection="0">
      <alignment vertical="center"/>
    </xf>
    <xf numFmtId="0" fontId="22" fillId="3" borderId="38" applyNumberFormat="0" applyFont="0" applyAlignment="0" applyProtection="0">
      <alignment vertical="center"/>
    </xf>
    <xf numFmtId="0" fontId="33" fillId="18" borderId="0" applyNumberFormat="0" applyBorder="0" applyAlignment="0" applyProtection="0">
      <alignment vertical="center"/>
    </xf>
    <xf numFmtId="0" fontId="3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4" fillId="0" borderId="36" applyNumberFormat="0" applyFill="0" applyAlignment="0" applyProtection="0">
      <alignment vertical="center"/>
    </xf>
    <xf numFmtId="0" fontId="29" fillId="0" borderId="36" applyNumberFormat="0" applyFill="0" applyAlignment="0" applyProtection="0">
      <alignment vertical="center"/>
    </xf>
    <xf numFmtId="0" fontId="33" fillId="26" borderId="0" applyNumberFormat="0" applyBorder="0" applyAlignment="0" applyProtection="0">
      <alignment vertical="center"/>
    </xf>
    <xf numFmtId="0" fontId="35" fillId="0" borderId="40" applyNumberFormat="0" applyFill="0" applyAlignment="0" applyProtection="0">
      <alignment vertical="center"/>
    </xf>
    <xf numFmtId="0" fontId="33" fillId="25" borderId="0" applyNumberFormat="0" applyBorder="0" applyAlignment="0" applyProtection="0">
      <alignment vertical="center"/>
    </xf>
    <xf numFmtId="0" fontId="20" fillId="2" borderId="34" applyNumberFormat="0" applyAlignment="0" applyProtection="0">
      <alignment vertical="center"/>
    </xf>
    <xf numFmtId="0" fontId="25" fillId="2" borderId="37" applyNumberFormat="0" applyAlignment="0" applyProtection="0">
      <alignment vertical="center"/>
    </xf>
    <xf numFmtId="0" fontId="37" fillId="20" borderId="41" applyNumberFormat="0" applyAlignment="0" applyProtection="0">
      <alignment vertical="center"/>
    </xf>
    <xf numFmtId="0" fontId="30" fillId="13" borderId="0" applyNumberFormat="0" applyBorder="0" applyAlignment="0" applyProtection="0">
      <alignment vertical="center"/>
    </xf>
    <xf numFmtId="0" fontId="33" fillId="28" borderId="0" applyNumberFormat="0" applyBorder="0" applyAlignment="0" applyProtection="0">
      <alignment vertical="center"/>
    </xf>
    <xf numFmtId="0" fontId="23" fillId="0" borderId="35" applyNumberFormat="0" applyFill="0" applyAlignment="0" applyProtection="0">
      <alignment vertical="center"/>
    </xf>
    <xf numFmtId="0" fontId="28" fillId="0" borderId="39" applyNumberFormat="0" applyFill="0" applyAlignment="0" applyProtection="0">
      <alignment vertical="center"/>
    </xf>
    <xf numFmtId="0" fontId="32" fillId="12" borderId="0" applyNumberFormat="0" applyBorder="0" applyAlignment="0" applyProtection="0">
      <alignment vertical="center"/>
    </xf>
    <xf numFmtId="0" fontId="34" fillId="17" borderId="0" applyNumberFormat="0" applyBorder="0" applyAlignment="0" applyProtection="0">
      <alignment vertical="center"/>
    </xf>
    <xf numFmtId="0" fontId="30" fillId="11" borderId="0" applyNumberFormat="0" applyBorder="0" applyAlignment="0" applyProtection="0">
      <alignment vertical="center"/>
    </xf>
    <xf numFmtId="0" fontId="33" fillId="24" borderId="0" applyNumberFormat="0" applyBorder="0" applyAlignment="0" applyProtection="0">
      <alignment vertical="center"/>
    </xf>
    <xf numFmtId="0" fontId="30" fillId="30" borderId="0" applyNumberFormat="0" applyBorder="0" applyAlignment="0" applyProtection="0">
      <alignment vertical="center"/>
    </xf>
    <xf numFmtId="0" fontId="30" fillId="32" borderId="0" applyNumberFormat="0" applyBorder="0" applyAlignment="0" applyProtection="0">
      <alignment vertical="center"/>
    </xf>
    <xf numFmtId="0" fontId="30" fillId="10" borderId="0" applyNumberFormat="0" applyBorder="0" applyAlignment="0" applyProtection="0">
      <alignment vertical="center"/>
    </xf>
    <xf numFmtId="0" fontId="30" fillId="7" borderId="0" applyNumberFormat="0" applyBorder="0" applyAlignment="0" applyProtection="0">
      <alignment vertical="center"/>
    </xf>
    <xf numFmtId="0" fontId="33" fillId="23" borderId="0" applyNumberFormat="0" applyBorder="0" applyAlignment="0" applyProtection="0">
      <alignment vertical="center"/>
    </xf>
    <xf numFmtId="0" fontId="33" fillId="22" borderId="0" applyNumberFormat="0" applyBorder="0" applyAlignment="0" applyProtection="0">
      <alignment vertical="center"/>
    </xf>
    <xf numFmtId="0" fontId="30" fillId="29" borderId="0" applyNumberFormat="0" applyBorder="0" applyAlignment="0" applyProtection="0">
      <alignment vertical="center"/>
    </xf>
    <xf numFmtId="0" fontId="30" fillId="31" borderId="0" applyNumberFormat="0" applyBorder="0" applyAlignment="0" applyProtection="0">
      <alignment vertical="center"/>
    </xf>
    <xf numFmtId="0" fontId="33" fillId="27" borderId="0" applyNumberFormat="0" applyBorder="0" applyAlignment="0" applyProtection="0">
      <alignment vertical="center"/>
    </xf>
    <xf numFmtId="0" fontId="30" fillId="6" borderId="0" applyNumberFormat="0" applyBorder="0" applyAlignment="0" applyProtection="0">
      <alignment vertical="center"/>
    </xf>
    <xf numFmtId="0" fontId="33" fillId="16" borderId="0" applyNumberFormat="0" applyBorder="0" applyAlignment="0" applyProtection="0">
      <alignment vertical="center"/>
    </xf>
    <xf numFmtId="0" fontId="33" fillId="21" borderId="0" applyNumberFormat="0" applyBorder="0" applyAlignment="0" applyProtection="0">
      <alignment vertical="center"/>
    </xf>
    <xf numFmtId="0" fontId="30" fillId="5" borderId="0" applyNumberFormat="0" applyBorder="0" applyAlignment="0" applyProtection="0">
      <alignment vertical="center"/>
    </xf>
    <xf numFmtId="0" fontId="33" fillId="15" borderId="0" applyNumberFormat="0" applyBorder="0" applyAlignment="0" applyProtection="0">
      <alignment vertical="center"/>
    </xf>
  </cellStyleXfs>
  <cellXfs count="94">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49" fontId="0" fillId="0" borderId="0" xfId="0" applyNumberFormat="1"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Fill="1" applyAlignment="1">
      <alignment horizontal="right"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0" xfId="0" applyFont="1" applyFill="1" applyBorder="1" applyAlignment="1"/>
    <xf numFmtId="0" fontId="9" fillId="0" borderId="0" xfId="0" applyFont="1" applyFill="1" applyBorder="1" applyAlignment="1">
      <alignment vertical="center"/>
    </xf>
    <xf numFmtId="0" fontId="9" fillId="0" borderId="0" xfId="0" applyFont="1" applyFill="1" applyAlignment="1"/>
    <xf numFmtId="176" fontId="9" fillId="0" borderId="0" xfId="0" applyNumberFormat="1" applyFont="1" applyFill="1" applyBorder="1" applyAlignment="1"/>
    <xf numFmtId="0" fontId="9" fillId="0" borderId="0" xfId="0" applyFont="1" applyFill="1" applyBorder="1" applyAlignment="1">
      <alignment horizont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12" fillId="0" borderId="13"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0" fontId="12" fillId="0" borderId="13"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10" fontId="12" fillId="0" borderId="18" xfId="0" applyNumberFormat="1" applyFont="1" applyFill="1" applyBorder="1" applyAlignment="1">
      <alignment horizontal="center" vertical="center" wrapText="1"/>
    </xf>
    <xf numFmtId="177" fontId="13" fillId="0" borderId="18" xfId="0" applyNumberFormat="1" applyFont="1" applyFill="1" applyBorder="1" applyAlignment="1">
      <alignment horizontal="center" vertical="center" wrapText="1"/>
    </xf>
    <xf numFmtId="10" fontId="12" fillId="0" borderId="19" xfId="0" applyNumberFormat="1"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7" fontId="15" fillId="0" borderId="13"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7" fontId="16" fillId="0" borderId="13" xfId="0" applyNumberFormat="1" applyFont="1" applyFill="1" applyBorder="1" applyAlignment="1">
      <alignment horizontal="center" vertical="center" wrapText="1"/>
    </xf>
    <xf numFmtId="0" fontId="17" fillId="0" borderId="12"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3" xfId="0" applyNumberFormat="1" applyFont="1" applyFill="1" applyBorder="1" applyAlignment="1">
      <alignment horizontal="center" vertical="center" wrapText="1"/>
    </xf>
    <xf numFmtId="0" fontId="17" fillId="0" borderId="23" xfId="0" applyNumberFormat="1" applyFont="1" applyFill="1" applyBorder="1" applyAlignment="1">
      <alignment horizontal="center" vertical="center" wrapText="1"/>
    </xf>
    <xf numFmtId="177" fontId="7" fillId="0" borderId="24" xfId="0" applyNumberFormat="1" applyFont="1" applyFill="1" applyBorder="1" applyAlignment="1">
      <alignment horizontal="center" vertical="center" wrapText="1"/>
    </xf>
    <xf numFmtId="177" fontId="7" fillId="0" borderId="25"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5" fillId="0" borderId="26" xfId="0" applyFont="1" applyFill="1" applyBorder="1" applyAlignment="1">
      <alignment horizontal="center" vertical="center" wrapText="1"/>
    </xf>
    <xf numFmtId="177" fontId="15" fillId="0" borderId="27" xfId="0" applyNumberFormat="1" applyFont="1" applyFill="1" applyBorder="1" applyAlignment="1">
      <alignment horizontal="center" vertical="center" wrapText="1"/>
    </xf>
    <xf numFmtId="177" fontId="15" fillId="0" borderId="28" xfId="0" applyNumberFormat="1" applyFont="1" applyFill="1" applyBorder="1" applyAlignment="1">
      <alignment horizontal="center" vertical="center" wrapText="1"/>
    </xf>
    <xf numFmtId="177" fontId="15" fillId="0" borderId="29"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5" fillId="0" borderId="30" xfId="0" applyNumberFormat="1" applyFont="1" applyFill="1" applyBorder="1" applyAlignment="1">
      <alignment horizontal="center" vertical="center" wrapText="1"/>
    </xf>
    <xf numFmtId="177" fontId="15" fillId="0" borderId="31" xfId="0" applyNumberFormat="1" applyFont="1" applyFill="1" applyBorder="1" applyAlignment="1">
      <alignment horizontal="center" vertical="center" wrapText="1"/>
    </xf>
    <xf numFmtId="177" fontId="15" fillId="0" borderId="32"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8" fillId="0" borderId="12"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177" fontId="18" fillId="0" borderId="13" xfId="0" applyNumberFormat="1" applyFont="1" applyFill="1" applyBorder="1" applyAlignment="1">
      <alignment horizontal="center" vertical="center" wrapText="1"/>
    </xf>
    <xf numFmtId="0" fontId="19" fillId="0" borderId="0" xfId="0" applyFont="1" applyFill="1" applyBorder="1" applyAlignment="1"/>
    <xf numFmtId="178" fontId="9" fillId="0" borderId="0" xfId="0" applyNumberFormat="1" applyFont="1" applyFill="1" applyBorder="1" applyAlignment="1"/>
    <xf numFmtId="177" fontId="7" fillId="0" borderId="33" xfId="0" applyNumberFormat="1" applyFont="1" applyFill="1" applyBorder="1" applyAlignment="1">
      <alignment horizontal="center" vertical="center" wrapText="1"/>
    </xf>
    <xf numFmtId="0" fontId="18" fillId="0" borderId="17" xfId="0" applyNumberFormat="1" applyFont="1" applyFill="1" applyBorder="1" applyAlignment="1">
      <alignment horizontal="center" vertical="center" wrapText="1"/>
    </xf>
    <xf numFmtId="177" fontId="18" fillId="0" borderId="18" xfId="0" applyNumberFormat="1" applyFont="1" applyFill="1" applyBorder="1" applyAlignment="1">
      <alignment horizontal="center" vertical="center" wrapText="1"/>
    </xf>
    <xf numFmtId="177" fontId="18" fillId="0" borderId="19"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_38"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6"/>
  <sheetViews>
    <sheetView zoomScale="74" zoomScaleNormal="74" workbookViewId="0">
      <selection activeCell="J7" sqref="J7"/>
    </sheetView>
  </sheetViews>
  <sheetFormatPr defaultColWidth="8" defaultRowHeight="12.75"/>
  <cols>
    <col min="1" max="1" width="9.625" style="23" customWidth="1"/>
    <col min="2" max="5" width="8.625" style="23" customWidth="1"/>
    <col min="6" max="6" width="8.625" style="25" customWidth="1"/>
    <col min="7" max="8" width="8.625" style="26" customWidth="1"/>
    <col min="9" max="18" width="10.625" style="23" customWidth="1"/>
    <col min="19" max="19" width="10.625" style="25" customWidth="1"/>
    <col min="20" max="20" width="10.625" style="27" customWidth="1"/>
    <col min="21" max="21" width="11.125" style="23" customWidth="1"/>
    <col min="22" max="23" width="11.125" style="23"/>
    <col min="24" max="24" width="8" style="23"/>
    <col min="25" max="25" width="8.375" style="23"/>
    <col min="26" max="16384" width="8" style="23"/>
  </cols>
  <sheetData>
    <row r="1" s="23" customFormat="1" ht="20" customHeight="1" spans="1:20">
      <c r="A1" s="28" t="s">
        <v>0</v>
      </c>
      <c r="B1" s="28"/>
      <c r="F1" s="25"/>
      <c r="G1" s="26"/>
      <c r="H1" s="26"/>
      <c r="S1" s="25"/>
      <c r="T1" s="27"/>
    </row>
    <row r="2" s="23" customFormat="1" ht="50" customHeight="1" spans="1:20">
      <c r="A2" s="29" t="s">
        <v>1</v>
      </c>
      <c r="B2" s="29"/>
      <c r="C2" s="29"/>
      <c r="D2" s="29"/>
      <c r="E2" s="29"/>
      <c r="F2" s="29"/>
      <c r="G2" s="29"/>
      <c r="H2" s="29"/>
      <c r="I2" s="29"/>
      <c r="J2" s="29"/>
      <c r="K2" s="29"/>
      <c r="L2" s="29"/>
      <c r="M2" s="29"/>
      <c r="N2" s="29"/>
      <c r="O2" s="29"/>
      <c r="P2" s="29"/>
      <c r="Q2" s="29"/>
      <c r="R2" s="74"/>
      <c r="S2" s="30"/>
      <c r="T2" s="27"/>
    </row>
    <row r="3" s="23" customFormat="1" ht="30" customHeight="1" spans="1:20">
      <c r="A3" s="30"/>
      <c r="B3" s="30"/>
      <c r="C3" s="30"/>
      <c r="D3" s="30"/>
      <c r="E3" s="30"/>
      <c r="F3" s="30"/>
      <c r="G3" s="30"/>
      <c r="H3" s="30"/>
      <c r="I3" s="30"/>
      <c r="J3" s="30"/>
      <c r="K3" s="30"/>
      <c r="L3" s="30"/>
      <c r="M3" s="30"/>
      <c r="N3" s="30"/>
      <c r="O3" s="18" t="s">
        <v>2</v>
      </c>
      <c r="P3" s="18"/>
      <c r="Q3" s="18"/>
      <c r="R3" s="18"/>
      <c r="S3" s="18"/>
      <c r="T3" s="18"/>
    </row>
    <row r="4" s="23" customFormat="1" ht="37" customHeight="1" spans="1:20">
      <c r="A4" s="31" t="s">
        <v>3</v>
      </c>
      <c r="B4" s="32" t="s">
        <v>4</v>
      </c>
      <c r="C4" s="33" t="s">
        <v>5</v>
      </c>
      <c r="D4" s="34"/>
      <c r="E4" s="34"/>
      <c r="F4" s="34"/>
      <c r="G4" s="34"/>
      <c r="H4" s="35"/>
      <c r="I4" s="59" t="s">
        <v>6</v>
      </c>
      <c r="J4" s="60"/>
      <c r="K4" s="61"/>
      <c r="L4" s="59" t="s">
        <v>7</v>
      </c>
      <c r="M4" s="60"/>
      <c r="N4" s="61"/>
      <c r="O4" s="59" t="s">
        <v>8</v>
      </c>
      <c r="P4" s="60"/>
      <c r="Q4" s="75"/>
      <c r="R4" s="76" t="s">
        <v>9</v>
      </c>
      <c r="S4" s="77" t="s">
        <v>10</v>
      </c>
      <c r="T4" s="78" t="s">
        <v>11</v>
      </c>
    </row>
    <row r="5" s="23" customFormat="1" ht="70" customHeight="1" spans="1:20">
      <c r="A5" s="36"/>
      <c r="B5" s="37"/>
      <c r="C5" s="38" t="s">
        <v>12</v>
      </c>
      <c r="D5" s="39" t="s">
        <v>13</v>
      </c>
      <c r="E5" s="40" t="s">
        <v>14</v>
      </c>
      <c r="F5" s="40" t="s">
        <v>15</v>
      </c>
      <c r="G5" s="41" t="s">
        <v>16</v>
      </c>
      <c r="H5" s="42" t="s">
        <v>17</v>
      </c>
      <c r="I5" s="62" t="s">
        <v>12</v>
      </c>
      <c r="J5" s="63" t="s">
        <v>14</v>
      </c>
      <c r="K5" s="64" t="s">
        <v>16</v>
      </c>
      <c r="L5" s="62" t="s">
        <v>12</v>
      </c>
      <c r="M5" s="63" t="s">
        <v>14</v>
      </c>
      <c r="N5" s="64" t="s">
        <v>16</v>
      </c>
      <c r="O5" s="62" t="s">
        <v>12</v>
      </c>
      <c r="P5" s="63" t="s">
        <v>14</v>
      </c>
      <c r="Q5" s="79" t="s">
        <v>16</v>
      </c>
      <c r="R5" s="80"/>
      <c r="S5" s="81"/>
      <c r="T5" s="82"/>
    </row>
    <row r="6" s="24" customFormat="1" ht="36" customHeight="1" spans="1:20">
      <c r="A6" s="43" t="s">
        <v>18</v>
      </c>
      <c r="B6" s="44" t="s">
        <v>19</v>
      </c>
      <c r="C6" s="45">
        <f>SUM(C7:C16)</f>
        <v>93</v>
      </c>
      <c r="D6" s="46">
        <f t="shared" ref="D6:D16" si="0">(C6-R6)/R6</f>
        <v>-0.198275862068966</v>
      </c>
      <c r="E6" s="47">
        <f>SUM(E7:E16)</f>
        <v>1063.38640272</v>
      </c>
      <c r="F6" s="46">
        <f t="shared" ref="F6:F16" si="1">(E6-S6)/S6</f>
        <v>-0.350756725809494</v>
      </c>
      <c r="G6" s="47">
        <f>SUM(G7:G16)</f>
        <v>327.7934</v>
      </c>
      <c r="H6" s="48">
        <f t="shared" ref="H6:H16" si="2">(G6-T6)/T6</f>
        <v>-0.297072434305614</v>
      </c>
      <c r="I6" s="65">
        <f t="shared" ref="I6:T6" si="3">SUM(I7:I16)</f>
        <v>39</v>
      </c>
      <c r="J6" s="66">
        <f t="shared" si="3"/>
        <v>585.99436872</v>
      </c>
      <c r="K6" s="67">
        <f t="shared" si="3"/>
        <v>120.15</v>
      </c>
      <c r="L6" s="65">
        <f t="shared" si="3"/>
        <v>54</v>
      </c>
      <c r="M6" s="66">
        <f t="shared" si="3"/>
        <v>477.392034</v>
      </c>
      <c r="N6" s="67">
        <f t="shared" si="3"/>
        <v>207.6434</v>
      </c>
      <c r="O6" s="65">
        <f t="shared" si="3"/>
        <v>0</v>
      </c>
      <c r="P6" s="66">
        <f t="shared" si="3"/>
        <v>0</v>
      </c>
      <c r="Q6" s="83">
        <f t="shared" si="3"/>
        <v>0</v>
      </c>
      <c r="R6" s="65">
        <f t="shared" si="3"/>
        <v>116</v>
      </c>
      <c r="S6" s="66">
        <f t="shared" si="3"/>
        <v>1637.88589731</v>
      </c>
      <c r="T6" s="67">
        <f t="shared" si="3"/>
        <v>466.326</v>
      </c>
    </row>
    <row r="7" s="23" customFormat="1" ht="35" customHeight="1" spans="1:20">
      <c r="A7" s="49" t="s">
        <v>20</v>
      </c>
      <c r="B7" s="50">
        <v>1</v>
      </c>
      <c r="C7" s="51">
        <f>COUNTIFS(汇总表!D:D,A7)</f>
        <v>6</v>
      </c>
      <c r="D7" s="46">
        <f t="shared" si="0"/>
        <v>-0.142857142857143</v>
      </c>
      <c r="E7" s="52">
        <f>SUMIF(汇总表!D:D,A7,汇总表!H:H)/10000</f>
        <v>123.114693</v>
      </c>
      <c r="F7" s="46">
        <f t="shared" si="1"/>
        <v>3.34845254536014</v>
      </c>
      <c r="G7" s="52">
        <f>SUMIF(汇总表!D:D,A7,汇总表!I:I)/10000</f>
        <v>71.15</v>
      </c>
      <c r="H7" s="48">
        <f t="shared" si="2"/>
        <v>12.552380952381</v>
      </c>
      <c r="I7" s="68">
        <f>COUNTIFS(汇总表!D:D,A7,汇总表!K:K,"在建")</f>
        <v>2</v>
      </c>
      <c r="J7" s="69">
        <f>SUMIFS(汇总表!H:H,汇总表!D:D,A7,汇总表!K:K,"在建")/10000</f>
        <v>8.8147</v>
      </c>
      <c r="K7" s="70">
        <f>SUMIFS(汇总表!I:I,汇总表!D:D,A7,汇总表!K:K,"在建")/10000</f>
        <v>0.45</v>
      </c>
      <c r="L7" s="68">
        <f>COUNTIFS(汇总表!D:D,A7,汇总表!K:K,"计划新开工")</f>
        <v>4</v>
      </c>
      <c r="M7" s="69">
        <f>SUMIFS(汇总表!H:H,汇总表!D:D,A7,汇总表!K:K,"计划新开工")/10000</f>
        <v>114.299993</v>
      </c>
      <c r="N7" s="70">
        <f>SUMIFS(汇总表!I:I,汇总表!D:D,A7,汇总表!K:K,"计划新开工")/10000</f>
        <v>70.7</v>
      </c>
      <c r="O7" s="68">
        <f>COUNTIFS(汇总表!D:D,A7,汇总表!K:K,"预备")</f>
        <v>0</v>
      </c>
      <c r="P7" s="69">
        <f>SUMIFS(汇总表!H:H,汇总表!D:D,A7,汇总表!K:K,"预备")/10000</f>
        <v>0</v>
      </c>
      <c r="Q7" s="84">
        <f>SUMIFS(汇总表!I:I,汇总表!D:D,A7,汇总表!K:K,"预备")/10000</f>
        <v>0</v>
      </c>
      <c r="R7" s="85">
        <v>7</v>
      </c>
      <c r="S7" s="86">
        <v>28.3123</v>
      </c>
      <c r="T7" s="87">
        <v>5.25</v>
      </c>
    </row>
    <row r="8" s="23" customFormat="1" ht="35" customHeight="1" spans="1:23">
      <c r="A8" s="49" t="s">
        <v>21</v>
      </c>
      <c r="B8" s="50">
        <v>2</v>
      </c>
      <c r="C8" s="51">
        <f>COUNTIFS(汇总表!D:D,A8)</f>
        <v>8</v>
      </c>
      <c r="D8" s="46">
        <f t="shared" si="0"/>
        <v>0.333333333333333</v>
      </c>
      <c r="E8" s="52">
        <f>SUMIF(汇总表!D:D,A8,汇总表!H:H)/10000</f>
        <v>32.326344</v>
      </c>
      <c r="F8" s="46">
        <f t="shared" si="1"/>
        <v>2.23995670214685</v>
      </c>
      <c r="G8" s="52">
        <f>SUMIF(汇总表!D:D,A8,汇总表!I:I)/10000</f>
        <v>12.45</v>
      </c>
      <c r="H8" s="48">
        <f t="shared" si="2"/>
        <v>2.50704225352113</v>
      </c>
      <c r="I8" s="68">
        <f>COUNTIFS(汇总表!D:D,A8,汇总表!K:K,"在建")</f>
        <v>4</v>
      </c>
      <c r="J8" s="69">
        <f>SUMIFS(汇总表!H:H,汇总表!D:D,A8,汇总表!K:K,"在建")/10000</f>
        <v>14.5684</v>
      </c>
      <c r="K8" s="70">
        <f>SUMIFS(汇总表!I:I,汇总表!D:D,A8,汇总表!K:K,"在建")/10000</f>
        <v>6.2</v>
      </c>
      <c r="L8" s="68">
        <f>COUNTIFS(汇总表!D:D,A8,汇总表!K:K,"计划新开工")</f>
        <v>4</v>
      </c>
      <c r="M8" s="69">
        <f>SUMIFS(汇总表!H:H,汇总表!D:D,A8,汇总表!K:K,"计划新开工")/10000</f>
        <v>17.757944</v>
      </c>
      <c r="N8" s="70">
        <f>SUMIFS(汇总表!I:I,汇总表!D:D,A8,汇总表!K:K,"计划新开工")/10000</f>
        <v>6.25</v>
      </c>
      <c r="O8" s="68">
        <f>COUNTIFS(汇总表!D:D,A8,汇总表!K:K,"预备")</f>
        <v>0</v>
      </c>
      <c r="P8" s="69">
        <f>SUMIFS(汇总表!H:H,汇总表!D:D,A8,汇总表!K:K,"预备")/10000</f>
        <v>0</v>
      </c>
      <c r="Q8" s="84">
        <f>SUMIFS(汇总表!I:I,汇总表!D:D,A8,汇总表!K:K,"预备")/10000</f>
        <v>0</v>
      </c>
      <c r="R8" s="85">
        <v>6</v>
      </c>
      <c r="S8" s="86">
        <v>9.9774</v>
      </c>
      <c r="T8" s="87">
        <v>3.55</v>
      </c>
      <c r="W8" s="88"/>
    </row>
    <row r="9" s="23" customFormat="1" ht="35" customHeight="1" spans="1:22">
      <c r="A9" s="49" t="s">
        <v>22</v>
      </c>
      <c r="B9" s="50">
        <v>3</v>
      </c>
      <c r="C9" s="51">
        <f>COUNTIFS(汇总表!D:D,A9)</f>
        <v>19</v>
      </c>
      <c r="D9" s="46">
        <f t="shared" si="0"/>
        <v>0.1875</v>
      </c>
      <c r="E9" s="52">
        <f>SUMIF(汇总表!D:D,A9,汇总表!H:H)/10000</f>
        <v>171.3704</v>
      </c>
      <c r="F9" s="46">
        <f t="shared" si="1"/>
        <v>-0.211514067058647</v>
      </c>
      <c r="G9" s="52">
        <f>SUMIF(汇总表!D:D,A9,汇总表!I:I)/10000</f>
        <v>61.62</v>
      </c>
      <c r="H9" s="48">
        <f t="shared" si="2"/>
        <v>0.538880328454302</v>
      </c>
      <c r="I9" s="68">
        <f>COUNTIFS(汇总表!D:D,A9,汇总表!K:K,"在建")</f>
        <v>3</v>
      </c>
      <c r="J9" s="69">
        <f>SUMIFS(汇总表!H:H,汇总表!D:D,A9,汇总表!K:K,"在建")/10000</f>
        <v>46.1199</v>
      </c>
      <c r="K9" s="70">
        <f>SUMIFS(汇总表!I:I,汇总表!D:D,A9,汇总表!K:K,"在建")/10000</f>
        <v>5.4</v>
      </c>
      <c r="L9" s="68">
        <f>COUNTIFS(汇总表!D:D,A9,汇总表!K:K,"计划新开工")</f>
        <v>16</v>
      </c>
      <c r="M9" s="69">
        <f>SUMIFS(汇总表!H:H,汇总表!D:D,A9,汇总表!K:K,"计划新开工")/10000</f>
        <v>125.2505</v>
      </c>
      <c r="N9" s="70">
        <f>SUMIFS(汇总表!I:I,汇总表!D:D,A9,汇总表!K:K,"计划新开工")/10000</f>
        <v>56.22</v>
      </c>
      <c r="O9" s="68">
        <f>COUNTIFS(汇总表!D:D,A9,汇总表!K:K,"预备")</f>
        <v>0</v>
      </c>
      <c r="P9" s="69">
        <f>SUMIFS(汇总表!H:H,汇总表!D:D,A9,汇总表!K:K,"预备")/10000</f>
        <v>0</v>
      </c>
      <c r="Q9" s="84">
        <f>SUMIFS(汇总表!I:I,汇总表!D:D,A9,汇总表!K:K,"预备")/10000</f>
        <v>0</v>
      </c>
      <c r="R9" s="85">
        <v>16</v>
      </c>
      <c r="S9" s="86">
        <v>217.3411</v>
      </c>
      <c r="T9" s="87">
        <v>40.0421</v>
      </c>
      <c r="V9" s="89"/>
    </row>
    <row r="10" s="23" customFormat="1" ht="35" customHeight="1" spans="1:20">
      <c r="A10" s="49" t="s">
        <v>23</v>
      </c>
      <c r="B10" s="50">
        <v>4</v>
      </c>
      <c r="C10" s="51">
        <f>COUNTIFS(汇总表!D:D,A10)</f>
        <v>3</v>
      </c>
      <c r="D10" s="46">
        <f t="shared" si="0"/>
        <v>0.5</v>
      </c>
      <c r="E10" s="52">
        <f>SUMIF(汇总表!D:D,A10,汇总表!H:H)/10000</f>
        <v>127.895447</v>
      </c>
      <c r="F10" s="46">
        <f t="shared" si="1"/>
        <v>0.00867539037107546</v>
      </c>
      <c r="G10" s="52">
        <f>SUMIF(汇总表!D:D,A10,汇总表!I:I)/10000</f>
        <v>24.8</v>
      </c>
      <c r="H10" s="48">
        <f t="shared" si="2"/>
        <v>-0.38</v>
      </c>
      <c r="I10" s="68">
        <f>COUNTIFS(汇总表!D:D,A10,汇总表!K:K,"在建")</f>
        <v>3</v>
      </c>
      <c r="J10" s="69">
        <f>SUMIFS(汇总表!H:H,汇总表!D:D,A10,汇总表!K:K,"在建")/10000</f>
        <v>127.895447</v>
      </c>
      <c r="K10" s="70">
        <f>SUMIFS(汇总表!I:I,汇总表!D:D,A10,汇总表!K:K,"在建")/10000</f>
        <v>24.8</v>
      </c>
      <c r="L10" s="68">
        <f>COUNTIFS(汇总表!D:D,A10,汇总表!K:K,"计划新开工")</f>
        <v>0</v>
      </c>
      <c r="M10" s="69">
        <f>SUMIFS(汇总表!H:H,汇总表!D:D,A10,汇总表!K:K,"计划新开工")/10000</f>
        <v>0</v>
      </c>
      <c r="N10" s="70">
        <f>SUMIFS(汇总表!I:I,汇总表!D:D,A10,汇总表!K:K,"计划新开工")/10000</f>
        <v>0</v>
      </c>
      <c r="O10" s="68">
        <f>COUNTIFS(汇总表!D:D,A10,汇总表!K:K,"预备")</f>
        <v>0</v>
      </c>
      <c r="P10" s="69">
        <f>SUMIFS(汇总表!H:H,汇总表!D:D,A10,汇总表!K:K,"预备")/10000</f>
        <v>0</v>
      </c>
      <c r="Q10" s="84">
        <f>SUMIFS(汇总表!I:I,汇总表!D:D,A10,汇总表!K:K,"预备")/10000</f>
        <v>0</v>
      </c>
      <c r="R10" s="85">
        <v>2</v>
      </c>
      <c r="S10" s="86">
        <v>126.795447</v>
      </c>
      <c r="T10" s="87">
        <v>40</v>
      </c>
    </row>
    <row r="11" s="23" customFormat="1" ht="35" customHeight="1" spans="1:22">
      <c r="A11" s="49" t="s">
        <v>24</v>
      </c>
      <c r="B11" s="50">
        <v>5</v>
      </c>
      <c r="C11" s="51">
        <f>COUNTIFS(汇总表!D:D,A11)</f>
        <v>35</v>
      </c>
      <c r="D11" s="46">
        <f t="shared" si="0"/>
        <v>-0.0277777777777778</v>
      </c>
      <c r="E11" s="52">
        <f>SUMIF(汇总表!D:D,A11,汇总表!H:H)/10000</f>
        <v>338.05812372</v>
      </c>
      <c r="F11" s="46">
        <f t="shared" si="1"/>
        <v>-0.312107655145698</v>
      </c>
      <c r="G11" s="52">
        <f>SUMIF(汇总表!D:D,A11,汇总表!I:I)/10000</f>
        <v>89.2934</v>
      </c>
      <c r="H11" s="48">
        <f t="shared" si="2"/>
        <v>-0.442948535994236</v>
      </c>
      <c r="I11" s="68">
        <f>COUNTIFS(汇总表!D:D,A11,汇总表!K:K,"在建")</f>
        <v>18</v>
      </c>
      <c r="J11" s="69">
        <f>SUMIFS(汇总表!H:H,汇总表!D:D,A11,汇总表!K:K,"在建")/10000</f>
        <v>180.23462672</v>
      </c>
      <c r="K11" s="70">
        <f>SUMIFS(汇总表!I:I,汇总表!D:D,A11,汇总表!K:K,"在建")/10000</f>
        <v>35.6</v>
      </c>
      <c r="L11" s="68">
        <f>COUNTIFS(汇总表!D:D,A11,汇总表!K:K,"计划新开工")</f>
        <v>17</v>
      </c>
      <c r="M11" s="69">
        <f>SUMIFS(汇总表!H:H,汇总表!D:D,A11,汇总表!K:K,"计划新开工")/10000</f>
        <v>157.823497</v>
      </c>
      <c r="N11" s="70">
        <f>SUMIFS(汇总表!I:I,汇总表!D:D,A11,汇总表!K:K,"计划新开工")/10000</f>
        <v>53.6934</v>
      </c>
      <c r="O11" s="68">
        <f>COUNTIFS(汇总表!D:D,A11,汇总表!K:K,"预备")</f>
        <v>0</v>
      </c>
      <c r="P11" s="69">
        <f>SUMIFS(汇总表!H:H,汇总表!D:D,A11,汇总表!K:K,"预备")/10000</f>
        <v>0</v>
      </c>
      <c r="Q11" s="84">
        <f>SUMIFS(汇总表!I:I,汇总表!D:D,A11,汇总表!K:K,"预备")/10000</f>
        <v>0</v>
      </c>
      <c r="R11" s="85">
        <v>36</v>
      </c>
      <c r="S11" s="86">
        <v>491.44045031</v>
      </c>
      <c r="T11" s="87">
        <v>160.2965</v>
      </c>
      <c r="V11" s="89"/>
    </row>
    <row r="12" s="23" customFormat="1" ht="35" customHeight="1" spans="1:20">
      <c r="A12" s="49" t="s">
        <v>25</v>
      </c>
      <c r="B12" s="50">
        <v>6</v>
      </c>
      <c r="C12" s="51">
        <f>COUNTIFS(汇总表!D:D,A12)</f>
        <v>12</v>
      </c>
      <c r="D12" s="46">
        <f t="shared" si="0"/>
        <v>-0.555555555555556</v>
      </c>
      <c r="E12" s="52">
        <f>SUMIF(汇总表!D:D,A12,汇总表!H:H)/10000</f>
        <v>204.158995</v>
      </c>
      <c r="F12" s="46">
        <f t="shared" si="1"/>
        <v>-0.612257636089389</v>
      </c>
      <c r="G12" s="52">
        <f>SUMIF(汇总表!D:D,A12,汇总表!I:I)/10000</f>
        <v>53.85</v>
      </c>
      <c r="H12" s="48">
        <f t="shared" si="2"/>
        <v>-0.59270699711983</v>
      </c>
      <c r="I12" s="68">
        <f>COUNTIFS(汇总表!D:D,A12,汇总表!K:K,"在建")</f>
        <v>6</v>
      </c>
      <c r="J12" s="69">
        <f>SUMIFS(汇总表!H:H,汇总表!D:D,A12,汇总表!K:K,"在建")/10000</f>
        <v>183.367295</v>
      </c>
      <c r="K12" s="70">
        <f>SUMIFS(汇总表!I:I,汇总表!D:D,A12,汇总表!K:K,"在建")/10000</f>
        <v>44.5</v>
      </c>
      <c r="L12" s="68">
        <f>COUNTIFS(汇总表!D:D,A12,汇总表!K:K,"计划新开工")</f>
        <v>6</v>
      </c>
      <c r="M12" s="69">
        <f>SUMIFS(汇总表!H:H,汇总表!D:D,A12,汇总表!K:K,"计划新开工")/10000</f>
        <v>20.7917</v>
      </c>
      <c r="N12" s="70">
        <f>SUMIFS(汇总表!I:I,汇总表!D:D,A12,汇总表!K:K,"计划新开工")/10000</f>
        <v>9.35</v>
      </c>
      <c r="O12" s="68">
        <f>COUNTIFS(汇总表!D:D,A12,汇总表!K:K,"预备")</f>
        <v>0</v>
      </c>
      <c r="P12" s="69">
        <f>SUMIFS(汇总表!H:H,汇总表!D:D,A12,汇总表!K:K,"预备")/10000</f>
        <v>0</v>
      </c>
      <c r="Q12" s="84">
        <f>SUMIFS(汇总表!I:I,汇总表!D:D,A12,汇总表!K:K,"预备")/10000</f>
        <v>0</v>
      </c>
      <c r="R12" s="85">
        <v>27</v>
      </c>
      <c r="S12" s="86">
        <v>526.5326</v>
      </c>
      <c r="T12" s="87">
        <v>132.2144</v>
      </c>
    </row>
    <row r="13" s="23" customFormat="1" ht="35" customHeight="1" spans="1:20">
      <c r="A13" s="49" t="s">
        <v>26</v>
      </c>
      <c r="B13" s="50">
        <v>7</v>
      </c>
      <c r="C13" s="51">
        <f>COUNTIFS(汇总表!D:D,A13)</f>
        <v>4</v>
      </c>
      <c r="D13" s="46">
        <f t="shared" si="0"/>
        <v>0.333333333333333</v>
      </c>
      <c r="E13" s="52">
        <f>SUMIF(汇总表!D:D,A13,汇总表!H:H)/10000</f>
        <v>28.051</v>
      </c>
      <c r="F13" s="46">
        <f t="shared" si="1"/>
        <v>0.0557792916556889</v>
      </c>
      <c r="G13" s="52">
        <f>SUMIF(汇总表!D:D,A13,汇总表!I:I)/10000</f>
        <v>4</v>
      </c>
      <c r="H13" s="48">
        <f t="shared" si="2"/>
        <v>-0.63768115942029</v>
      </c>
      <c r="I13" s="68">
        <f>COUNTIFS(汇总表!D:D,A13,汇总表!K:K,"在建")</f>
        <v>2</v>
      </c>
      <c r="J13" s="69">
        <f>SUMIFS(汇总表!H:H,汇总表!D:D,A13,汇总表!K:K,"在建")/10000</f>
        <v>22.569</v>
      </c>
      <c r="K13" s="70">
        <f>SUMIFS(汇总表!I:I,汇总表!D:D,A13,汇总表!K:K,"在建")/10000</f>
        <v>3</v>
      </c>
      <c r="L13" s="68">
        <f>COUNTIFS(汇总表!D:D,A13,汇总表!K:K,"计划新开工")</f>
        <v>2</v>
      </c>
      <c r="M13" s="69">
        <f>SUMIFS(汇总表!H:H,汇总表!D:D,A13,汇总表!K:K,"计划新开工")/10000</f>
        <v>5.482</v>
      </c>
      <c r="N13" s="70">
        <f>SUMIFS(汇总表!I:I,汇总表!D:D,A13,汇总表!K:K,"计划新开工")/10000</f>
        <v>1</v>
      </c>
      <c r="O13" s="68">
        <f>COUNTIFS(汇总表!D:D,A13,汇总表!K:K,"预备")</f>
        <v>0</v>
      </c>
      <c r="P13" s="69">
        <f>SUMIFS(汇总表!H:H,汇总表!D:D,A13,汇总表!K:K,"预备")/10000</f>
        <v>0</v>
      </c>
      <c r="Q13" s="84">
        <f>SUMIFS(汇总表!I:I,汇总表!D:D,A13,汇总表!K:K,"预备")/10000</f>
        <v>0</v>
      </c>
      <c r="R13" s="85">
        <v>3</v>
      </c>
      <c r="S13" s="86">
        <v>26.569</v>
      </c>
      <c r="T13" s="87">
        <v>11.04</v>
      </c>
    </row>
    <row r="14" s="23" customFormat="1" ht="35" customHeight="1" spans="1:20">
      <c r="A14" s="49" t="s">
        <v>27</v>
      </c>
      <c r="B14" s="44" t="s">
        <v>19</v>
      </c>
      <c r="C14" s="51">
        <f>COUNTIFS(汇总表!D:D,A14)</f>
        <v>4</v>
      </c>
      <c r="D14" s="46">
        <f t="shared" si="0"/>
        <v>0</v>
      </c>
      <c r="E14" s="52">
        <f>SUMIF(汇总表!D:D,A14,汇总表!H:H)/10000</f>
        <v>25.8914</v>
      </c>
      <c r="F14" s="46">
        <f t="shared" si="1"/>
        <v>-0.732630437588744</v>
      </c>
      <c r="G14" s="52">
        <f>SUMIF(汇总表!D:D,A14,汇总表!I:I)/10000</f>
        <v>6.53</v>
      </c>
      <c r="H14" s="48">
        <f t="shared" si="2"/>
        <v>-0.81801967505504</v>
      </c>
      <c r="I14" s="68">
        <f>COUNTIFS(汇总表!D:D,A14,汇总表!K:K,"在建")</f>
        <v>1</v>
      </c>
      <c r="J14" s="69">
        <f>SUMIFS(汇总表!H:H,汇总表!D:D,A14,汇总表!K:K,"在建")/10000</f>
        <v>2.425</v>
      </c>
      <c r="K14" s="70">
        <f>SUMIFS(汇总表!I:I,汇总表!D:D,A14,汇总表!K:K,"在建")/10000</f>
        <v>0.2</v>
      </c>
      <c r="L14" s="68">
        <f>COUNTIFS(汇总表!D:D,A14,汇总表!K:K,"计划新开工")</f>
        <v>3</v>
      </c>
      <c r="M14" s="69">
        <f>SUMIFS(汇总表!H:H,汇总表!D:D,A14,汇总表!K:K,"计划新开工")/10000</f>
        <v>23.4664</v>
      </c>
      <c r="N14" s="70">
        <f>SUMIFS(汇总表!I:I,汇总表!D:D,A14,汇总表!K:K,"计划新开工")/10000</f>
        <v>6.33</v>
      </c>
      <c r="O14" s="68">
        <f>COUNTIFS(汇总表!D:D,A14,汇总表!K:K,"预备")</f>
        <v>0</v>
      </c>
      <c r="P14" s="69">
        <f>SUMIFS(汇总表!H:H,汇总表!D:D,A14,汇总表!K:K,"预备")/10000</f>
        <v>0</v>
      </c>
      <c r="Q14" s="84">
        <f>SUMIFS(汇总表!I:I,汇总表!D:D,A14,汇总表!K:K,"预备")/10000</f>
        <v>0</v>
      </c>
      <c r="R14" s="85">
        <v>4</v>
      </c>
      <c r="S14" s="86">
        <v>96.8375</v>
      </c>
      <c r="T14" s="87">
        <v>35.883</v>
      </c>
    </row>
    <row r="15" s="23" customFormat="1" ht="35" customHeight="1" spans="1:20">
      <c r="A15" s="49" t="s">
        <v>28</v>
      </c>
      <c r="B15" s="50">
        <v>8</v>
      </c>
      <c r="C15" s="51">
        <f>COUNTIFS(汇总表!D:D,A15)</f>
        <v>1</v>
      </c>
      <c r="D15" s="46">
        <f t="shared" si="0"/>
        <v>-0.909090909090909</v>
      </c>
      <c r="E15" s="52">
        <f>SUMIF(汇总表!D:D,A15,汇总表!H:H)/10000</f>
        <v>2.53</v>
      </c>
      <c r="F15" s="46">
        <f t="shared" si="1"/>
        <v>-0.902991169512387</v>
      </c>
      <c r="G15" s="52">
        <f>SUMIF(汇总表!D:D,A15,汇总表!I:I)/10000</f>
        <v>0.8</v>
      </c>
      <c r="H15" s="48">
        <f t="shared" si="2"/>
        <v>-0.888111888111888</v>
      </c>
      <c r="I15" s="68">
        <f>COUNTIFS(汇总表!D:D,A15,汇总表!K:K,"在建")</f>
        <v>0</v>
      </c>
      <c r="J15" s="69">
        <f>SUMIFS(汇总表!H:H,汇总表!D:D,A15,汇总表!K:K,"在建")/10000</f>
        <v>0</v>
      </c>
      <c r="K15" s="70">
        <f>SUMIFS(汇总表!I:I,汇总表!D:D,A15,汇总表!K:K,"在建")/10000</f>
        <v>0</v>
      </c>
      <c r="L15" s="68">
        <f>COUNTIFS(汇总表!D:D,A15,汇总表!K:K,"计划新开工")</f>
        <v>1</v>
      </c>
      <c r="M15" s="69">
        <f>SUMIFS(汇总表!H:H,汇总表!D:D,A15,汇总表!K:K,"计划新开工")/10000</f>
        <v>2.53</v>
      </c>
      <c r="N15" s="70">
        <f>SUMIFS(汇总表!I:I,汇总表!D:D,A15,汇总表!K:K,"计划新开工")/10000</f>
        <v>0.8</v>
      </c>
      <c r="O15" s="68">
        <f>COUNTIFS(汇总表!D:D,A15,汇总表!K:K,"预备")</f>
        <v>0</v>
      </c>
      <c r="P15" s="69">
        <f>SUMIFS(汇总表!H:H,汇总表!D:D,A15,汇总表!K:K,"预备")/10000</f>
        <v>0</v>
      </c>
      <c r="Q15" s="84">
        <f>SUMIFS(汇总表!I:I,汇总表!D:D,A15,汇总表!K:K,"预备")/10000</f>
        <v>0</v>
      </c>
      <c r="R15" s="85">
        <v>11</v>
      </c>
      <c r="S15" s="86">
        <v>26.0801</v>
      </c>
      <c r="T15" s="87">
        <v>7.15</v>
      </c>
    </row>
    <row r="16" ht="35" customHeight="1" spans="1:20">
      <c r="A16" s="53" t="s">
        <v>29</v>
      </c>
      <c r="B16" s="54">
        <v>9</v>
      </c>
      <c r="C16" s="55">
        <f>COUNTIFS(汇总表!D:D,A16)</f>
        <v>1</v>
      </c>
      <c r="D16" s="56">
        <f t="shared" si="0"/>
        <v>-0.75</v>
      </c>
      <c r="E16" s="57">
        <f>SUMIF(汇总表!D:D,A16,汇总表!H:H)/10000</f>
        <v>9.99</v>
      </c>
      <c r="F16" s="56">
        <f t="shared" si="1"/>
        <v>-0.886477272727273</v>
      </c>
      <c r="G16" s="57">
        <f>SUMIF(汇总表!D:D,A16,汇总表!I:I)/10000</f>
        <v>3.3</v>
      </c>
      <c r="H16" s="58">
        <f t="shared" si="2"/>
        <v>-0.893203883495146</v>
      </c>
      <c r="I16" s="71">
        <f>COUNTIFS(汇总表!D:D,A16,汇总表!K:K,"在建")</f>
        <v>0</v>
      </c>
      <c r="J16" s="72">
        <f>SUMIFS(汇总表!H:H,汇总表!D:D,A16,汇总表!K:K,"在建")/10000</f>
        <v>0</v>
      </c>
      <c r="K16" s="73">
        <f>SUMIFS(汇总表!I:I,汇总表!D:D,A16,汇总表!K:K,"在建")/10000</f>
        <v>0</v>
      </c>
      <c r="L16" s="71">
        <f>COUNTIFS(汇总表!D:D,A16,汇总表!K:K,"计划新开工")</f>
        <v>1</v>
      </c>
      <c r="M16" s="72">
        <f>SUMIFS(汇总表!H:H,汇总表!D:D,A16,汇总表!K:K,"计划新开工")/10000</f>
        <v>9.99</v>
      </c>
      <c r="N16" s="73">
        <f>SUMIFS(汇总表!I:I,汇总表!D:D,A16,汇总表!K:K,"计划新开工")/10000</f>
        <v>3.3</v>
      </c>
      <c r="O16" s="71">
        <f>COUNTIFS(汇总表!D:D,A16,汇总表!K:K,"预备")</f>
        <v>0</v>
      </c>
      <c r="P16" s="72">
        <f>SUMIFS(汇总表!H:H,汇总表!D:D,A16,汇总表!K:K,"预备")/10000</f>
        <v>0</v>
      </c>
      <c r="Q16" s="90">
        <f>SUMIFS(汇总表!I:I,汇总表!D:D,A16,汇总表!K:K,"预备")/10000</f>
        <v>0</v>
      </c>
      <c r="R16" s="91">
        <v>4</v>
      </c>
      <c r="S16" s="92">
        <v>88</v>
      </c>
      <c r="T16" s="93">
        <v>30.9</v>
      </c>
    </row>
  </sheetData>
  <autoFilter ref="A6:V16">
    <sortState ref="A6:V16">
      <sortCondition ref="H6" descending="1"/>
    </sortState>
    <extLst/>
  </autoFilter>
  <mergeCells count="11">
    <mergeCell ref="A2:Q2"/>
    <mergeCell ref="O3:T3"/>
    <mergeCell ref="C4:H4"/>
    <mergeCell ref="I4:K4"/>
    <mergeCell ref="L4:N4"/>
    <mergeCell ref="O4:Q4"/>
    <mergeCell ref="A4:A5"/>
    <mergeCell ref="B4:B5"/>
    <mergeCell ref="R4:R5"/>
    <mergeCell ref="S4:S5"/>
    <mergeCell ref="T4:T5"/>
  </mergeCells>
  <pageMargins left="0.751388888888889" right="0.751388888888889" top="1" bottom="1" header="0.5" footer="0.5"/>
  <pageSetup paperSize="9" scale="6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0"/>
  <sheetViews>
    <sheetView tabSelected="1" zoomScale="60" zoomScaleNormal="60" zoomScaleSheetLayoutView="60" workbookViewId="0">
      <pane ySplit="4" topLeftCell="A5" activePane="bottomLeft" state="frozen"/>
      <selection/>
      <selection pane="bottomLeft" activeCell="L9" sqref="L9"/>
    </sheetView>
  </sheetViews>
  <sheetFormatPr defaultColWidth="9" defaultRowHeight="13.5"/>
  <cols>
    <col min="1" max="1" width="8.625" style="2" customWidth="1"/>
    <col min="2" max="2" width="7.75" style="2" customWidth="1"/>
    <col min="3" max="3" width="32.25" style="2" customWidth="1"/>
    <col min="4" max="4" width="20.625" style="2" customWidth="1"/>
    <col min="5" max="5" width="53.5416666666667" style="2" customWidth="1"/>
    <col min="6" max="7" width="15.625" style="4" customWidth="1"/>
    <col min="8" max="9" width="18.625" style="5" customWidth="1"/>
    <col min="10" max="10" width="50.5333333333333" style="5" customWidth="1"/>
    <col min="11" max="11" width="15.625" style="2" customWidth="1"/>
    <col min="12" max="12" width="25.625" style="2" customWidth="1"/>
    <col min="13" max="16" width="15.625" style="2" customWidth="1"/>
    <col min="17" max="17" width="15.625" style="2" hidden="1" customWidth="1"/>
    <col min="18" max="16384" width="9" style="2"/>
  </cols>
  <sheetData>
    <row r="1" ht="44" customHeight="1" spans="1:5">
      <c r="A1" s="6"/>
      <c r="B1" s="6"/>
      <c r="C1" s="6"/>
      <c r="E1" s="6"/>
    </row>
    <row r="2" ht="50" customHeight="1" spans="1:17">
      <c r="A2" s="7" t="s">
        <v>30</v>
      </c>
      <c r="B2" s="7"/>
      <c r="C2" s="7"/>
      <c r="D2" s="7"/>
      <c r="E2" s="7"/>
      <c r="F2" s="8"/>
      <c r="G2" s="8"/>
      <c r="H2" s="7"/>
      <c r="I2" s="7"/>
      <c r="J2" s="7"/>
      <c r="K2" s="7"/>
      <c r="L2" s="7"/>
      <c r="M2" s="7"/>
      <c r="N2" s="7"/>
      <c r="O2" s="7"/>
      <c r="P2" s="7"/>
      <c r="Q2" s="7"/>
    </row>
    <row r="3" ht="30" customHeight="1" spans="14:17">
      <c r="N3" s="18"/>
      <c r="O3" s="18"/>
      <c r="P3" s="18"/>
      <c r="Q3" s="18"/>
    </row>
    <row r="4" ht="60" customHeight="1" spans="1:17">
      <c r="A4" s="9" t="s">
        <v>31</v>
      </c>
      <c r="B4" s="9" t="s">
        <v>32</v>
      </c>
      <c r="C4" s="9" t="s">
        <v>33</v>
      </c>
      <c r="D4" s="9" t="s">
        <v>34</v>
      </c>
      <c r="E4" s="9" t="s">
        <v>35</v>
      </c>
      <c r="F4" s="10" t="s">
        <v>36</v>
      </c>
      <c r="G4" s="10" t="s">
        <v>37</v>
      </c>
      <c r="H4" s="9" t="s">
        <v>38</v>
      </c>
      <c r="I4" s="9" t="s">
        <v>39</v>
      </c>
      <c r="J4" s="9" t="s">
        <v>40</v>
      </c>
      <c r="K4" s="9" t="s">
        <v>41</v>
      </c>
      <c r="L4" s="9" t="s">
        <v>42</v>
      </c>
      <c r="M4" s="9" t="s">
        <v>43</v>
      </c>
      <c r="N4" s="9" t="s">
        <v>44</v>
      </c>
      <c r="O4" s="9" t="s">
        <v>45</v>
      </c>
      <c r="P4" s="9" t="s">
        <v>46</v>
      </c>
      <c r="Q4" s="9" t="s">
        <v>47</v>
      </c>
    </row>
    <row r="5" ht="28" customHeight="1" spans="1:17">
      <c r="A5" s="11" t="s">
        <v>48</v>
      </c>
      <c r="B5" s="12"/>
      <c r="C5" s="13"/>
      <c r="D5" s="9"/>
      <c r="E5" s="13"/>
      <c r="F5" s="10"/>
      <c r="G5" s="10"/>
      <c r="H5" s="9">
        <f>SUM(H6,H46)</f>
        <v>10633864.0272</v>
      </c>
      <c r="I5" s="9">
        <f>SUM(I6,I46)</f>
        <v>3277934</v>
      </c>
      <c r="J5" s="9"/>
      <c r="K5" s="9"/>
      <c r="L5" s="9"/>
      <c r="M5" s="9"/>
      <c r="N5" s="9"/>
      <c r="O5" s="9"/>
      <c r="P5" s="9"/>
      <c r="Q5" s="9"/>
    </row>
    <row r="6" ht="30" customHeight="1" spans="1:17">
      <c r="A6" s="11" t="s">
        <v>49</v>
      </c>
      <c r="B6" s="12"/>
      <c r="C6" s="13"/>
      <c r="D6" s="9"/>
      <c r="E6" s="13"/>
      <c r="F6" s="10"/>
      <c r="G6" s="10"/>
      <c r="H6" s="9">
        <f>SUM(H7:H45)</f>
        <v>5859943.6872</v>
      </c>
      <c r="I6" s="9">
        <f>SUM(I7:I45)</f>
        <v>1201500</v>
      </c>
      <c r="J6" s="9"/>
      <c r="K6" s="9"/>
      <c r="L6" s="9"/>
      <c r="M6" s="9"/>
      <c r="N6" s="9"/>
      <c r="O6" s="9"/>
      <c r="P6" s="9"/>
      <c r="Q6" s="9"/>
    </row>
    <row r="7" ht="91" customHeight="1" spans="1:17">
      <c r="A7" s="14">
        <v>1</v>
      </c>
      <c r="B7" s="14" t="s">
        <v>50</v>
      </c>
      <c r="C7" s="15" t="s">
        <v>51</v>
      </c>
      <c r="D7" s="15" t="s">
        <v>24</v>
      </c>
      <c r="E7" s="15" t="s">
        <v>52</v>
      </c>
      <c r="F7" s="16" t="s">
        <v>53</v>
      </c>
      <c r="G7" s="16" t="s">
        <v>54</v>
      </c>
      <c r="H7" s="15">
        <v>144039</v>
      </c>
      <c r="I7" s="15">
        <v>20000</v>
      </c>
      <c r="J7" s="15" t="s">
        <v>55</v>
      </c>
      <c r="K7" s="15" t="s">
        <v>56</v>
      </c>
      <c r="L7" s="15" t="s">
        <v>57</v>
      </c>
      <c r="M7" s="15" t="s">
        <v>58</v>
      </c>
      <c r="N7" s="15" t="s">
        <v>59</v>
      </c>
      <c r="O7" s="15" t="s">
        <v>60</v>
      </c>
      <c r="P7" s="15" t="s">
        <v>50</v>
      </c>
      <c r="Q7" s="15" t="s">
        <v>61</v>
      </c>
    </row>
    <row r="8" ht="60" customHeight="1" spans="1:17">
      <c r="A8" s="14">
        <v>2</v>
      </c>
      <c r="B8" s="15" t="s">
        <v>50</v>
      </c>
      <c r="C8" s="15" t="s">
        <v>62</v>
      </c>
      <c r="D8" s="15" t="s">
        <v>24</v>
      </c>
      <c r="E8" s="15" t="s">
        <v>63</v>
      </c>
      <c r="F8" s="16" t="s">
        <v>64</v>
      </c>
      <c r="G8" s="16" t="s">
        <v>65</v>
      </c>
      <c r="H8" s="15">
        <v>85000</v>
      </c>
      <c r="I8" s="15">
        <v>15000</v>
      </c>
      <c r="J8" s="15" t="s">
        <v>66</v>
      </c>
      <c r="K8" s="15" t="s">
        <v>56</v>
      </c>
      <c r="L8" s="15" t="s">
        <v>67</v>
      </c>
      <c r="M8" s="15" t="s">
        <v>58</v>
      </c>
      <c r="N8" s="15" t="s">
        <v>68</v>
      </c>
      <c r="O8" s="15" t="s">
        <v>69</v>
      </c>
      <c r="P8" s="15" t="s">
        <v>50</v>
      </c>
      <c r="Q8" s="15" t="s">
        <v>61</v>
      </c>
    </row>
    <row r="9" ht="60" customHeight="1" spans="1:17">
      <c r="A9" s="14">
        <v>3</v>
      </c>
      <c r="B9" s="15" t="s">
        <v>50</v>
      </c>
      <c r="C9" s="15" t="s">
        <v>70</v>
      </c>
      <c r="D9" s="15" t="s">
        <v>24</v>
      </c>
      <c r="E9" s="15" t="s">
        <v>71</v>
      </c>
      <c r="F9" s="16" t="s">
        <v>72</v>
      </c>
      <c r="G9" s="16" t="s">
        <v>73</v>
      </c>
      <c r="H9" s="15">
        <v>44500</v>
      </c>
      <c r="I9" s="15">
        <v>18000</v>
      </c>
      <c r="J9" s="15" t="s">
        <v>74</v>
      </c>
      <c r="K9" s="15" t="s">
        <v>56</v>
      </c>
      <c r="L9" s="15" t="s">
        <v>57</v>
      </c>
      <c r="M9" s="15" t="s">
        <v>58</v>
      </c>
      <c r="N9" s="15" t="s">
        <v>68</v>
      </c>
      <c r="O9" s="15" t="s">
        <v>60</v>
      </c>
      <c r="P9" s="15" t="s">
        <v>50</v>
      </c>
      <c r="Q9" s="15" t="s">
        <v>61</v>
      </c>
    </row>
    <row r="10" ht="131" customHeight="1" spans="1:17">
      <c r="A10" s="14">
        <v>4</v>
      </c>
      <c r="B10" s="15"/>
      <c r="C10" s="15" t="s">
        <v>75</v>
      </c>
      <c r="D10" s="15" t="s">
        <v>24</v>
      </c>
      <c r="E10" s="15" t="s">
        <v>76</v>
      </c>
      <c r="F10" s="16" t="s">
        <v>77</v>
      </c>
      <c r="G10" s="16" t="s">
        <v>78</v>
      </c>
      <c r="H10" s="15">
        <v>35000</v>
      </c>
      <c r="I10" s="15">
        <v>4000</v>
      </c>
      <c r="J10" s="15" t="s">
        <v>79</v>
      </c>
      <c r="K10" s="15" t="s">
        <v>56</v>
      </c>
      <c r="L10" s="15" t="s">
        <v>80</v>
      </c>
      <c r="M10" s="15" t="s">
        <v>58</v>
      </c>
      <c r="N10" s="15" t="s">
        <v>81</v>
      </c>
      <c r="O10" s="15" t="s">
        <v>82</v>
      </c>
      <c r="P10" s="15" t="s">
        <v>50</v>
      </c>
      <c r="Q10" s="15" t="s">
        <v>61</v>
      </c>
    </row>
    <row r="11" ht="110" customHeight="1" spans="1:17">
      <c r="A11" s="14">
        <v>5</v>
      </c>
      <c r="B11" s="15" t="s">
        <v>50</v>
      </c>
      <c r="C11" s="15" t="s">
        <v>83</v>
      </c>
      <c r="D11" s="15" t="s">
        <v>24</v>
      </c>
      <c r="E11" s="15" t="s">
        <v>84</v>
      </c>
      <c r="F11" s="16" t="s">
        <v>77</v>
      </c>
      <c r="G11" s="16" t="s">
        <v>54</v>
      </c>
      <c r="H11" s="15">
        <v>27000</v>
      </c>
      <c r="I11" s="15">
        <v>12000</v>
      </c>
      <c r="J11" s="15" t="s">
        <v>85</v>
      </c>
      <c r="K11" s="15" t="s">
        <v>56</v>
      </c>
      <c r="L11" s="15" t="s">
        <v>80</v>
      </c>
      <c r="M11" s="15" t="s">
        <v>58</v>
      </c>
      <c r="N11" s="15" t="s">
        <v>86</v>
      </c>
      <c r="O11" s="15" t="s">
        <v>82</v>
      </c>
      <c r="P11" s="15" t="s">
        <v>50</v>
      </c>
      <c r="Q11" s="15" t="s">
        <v>61</v>
      </c>
    </row>
    <row r="12" ht="68" customHeight="1" spans="1:17">
      <c r="A12" s="14">
        <v>6</v>
      </c>
      <c r="B12" s="15" t="s">
        <v>50</v>
      </c>
      <c r="C12" s="15" t="s">
        <v>87</v>
      </c>
      <c r="D12" s="15" t="s">
        <v>24</v>
      </c>
      <c r="E12" s="15" t="s">
        <v>88</v>
      </c>
      <c r="F12" s="16" t="s">
        <v>89</v>
      </c>
      <c r="G12" s="16" t="s">
        <v>54</v>
      </c>
      <c r="H12" s="15">
        <v>270000</v>
      </c>
      <c r="I12" s="15">
        <v>35000</v>
      </c>
      <c r="J12" s="15" t="s">
        <v>90</v>
      </c>
      <c r="K12" s="15" t="s">
        <v>56</v>
      </c>
      <c r="L12" s="15" t="s">
        <v>91</v>
      </c>
      <c r="M12" s="15" t="s">
        <v>58</v>
      </c>
      <c r="N12" s="15" t="s">
        <v>59</v>
      </c>
      <c r="O12" s="15" t="s">
        <v>60</v>
      </c>
      <c r="P12" s="15" t="s">
        <v>50</v>
      </c>
      <c r="Q12" s="15" t="s">
        <v>61</v>
      </c>
    </row>
    <row r="13" ht="68" customHeight="1" spans="1:17">
      <c r="A13" s="14">
        <v>7</v>
      </c>
      <c r="B13" s="15"/>
      <c r="C13" s="15" t="s">
        <v>92</v>
      </c>
      <c r="D13" s="15" t="s">
        <v>24</v>
      </c>
      <c r="E13" s="15" t="s">
        <v>93</v>
      </c>
      <c r="F13" s="16" t="s">
        <v>94</v>
      </c>
      <c r="G13" s="16" t="s">
        <v>54</v>
      </c>
      <c r="H13" s="15">
        <v>206100</v>
      </c>
      <c r="I13" s="15">
        <v>30000</v>
      </c>
      <c r="J13" s="15" t="s">
        <v>95</v>
      </c>
      <c r="K13" s="15" t="s">
        <v>56</v>
      </c>
      <c r="L13" s="15" t="s">
        <v>96</v>
      </c>
      <c r="M13" s="15" t="s">
        <v>58</v>
      </c>
      <c r="N13" s="15" t="s">
        <v>97</v>
      </c>
      <c r="O13" s="15" t="s">
        <v>82</v>
      </c>
      <c r="P13" s="15" t="s">
        <v>50</v>
      </c>
      <c r="Q13" s="15" t="s">
        <v>61</v>
      </c>
    </row>
    <row r="14" ht="146" customHeight="1" spans="1:17">
      <c r="A14" s="14">
        <v>8</v>
      </c>
      <c r="B14" s="14"/>
      <c r="C14" s="15" t="s">
        <v>98</v>
      </c>
      <c r="D14" s="15" t="s">
        <v>24</v>
      </c>
      <c r="E14" s="15" t="s">
        <v>99</v>
      </c>
      <c r="F14" s="16" t="s">
        <v>77</v>
      </c>
      <c r="G14" s="16" t="s">
        <v>54</v>
      </c>
      <c r="H14" s="15">
        <v>31000</v>
      </c>
      <c r="I14" s="15">
        <v>10000</v>
      </c>
      <c r="J14" s="15" t="s">
        <v>100</v>
      </c>
      <c r="K14" s="15" t="s">
        <v>56</v>
      </c>
      <c r="L14" s="15" t="s">
        <v>101</v>
      </c>
      <c r="M14" s="15" t="s">
        <v>58</v>
      </c>
      <c r="N14" s="15" t="s">
        <v>97</v>
      </c>
      <c r="O14" s="15" t="s">
        <v>82</v>
      </c>
      <c r="P14" s="15" t="s">
        <v>50</v>
      </c>
      <c r="Q14" s="15" t="s">
        <v>61</v>
      </c>
    </row>
    <row r="15" ht="66" customHeight="1" spans="1:17">
      <c r="A15" s="14">
        <v>9</v>
      </c>
      <c r="B15" s="14"/>
      <c r="C15" s="15" t="s">
        <v>102</v>
      </c>
      <c r="D15" s="15" t="s">
        <v>24</v>
      </c>
      <c r="E15" s="15" t="s">
        <v>103</v>
      </c>
      <c r="F15" s="16" t="s">
        <v>77</v>
      </c>
      <c r="G15" s="16" t="s">
        <v>54</v>
      </c>
      <c r="H15" s="15">
        <v>22392</v>
      </c>
      <c r="I15" s="15">
        <v>5000</v>
      </c>
      <c r="J15" s="15" t="s">
        <v>104</v>
      </c>
      <c r="K15" s="15" t="s">
        <v>56</v>
      </c>
      <c r="L15" s="15" t="s">
        <v>105</v>
      </c>
      <c r="M15" s="15" t="s">
        <v>58</v>
      </c>
      <c r="N15" s="15" t="s">
        <v>97</v>
      </c>
      <c r="O15" s="15" t="s">
        <v>82</v>
      </c>
      <c r="P15" s="15" t="s">
        <v>50</v>
      </c>
      <c r="Q15" s="15" t="s">
        <v>61</v>
      </c>
    </row>
    <row r="16" ht="143" customHeight="1" spans="1:17">
      <c r="A16" s="14">
        <v>10</v>
      </c>
      <c r="B16" s="14"/>
      <c r="C16" s="15" t="s">
        <v>106</v>
      </c>
      <c r="D16" s="15" t="s">
        <v>24</v>
      </c>
      <c r="E16" s="15" t="s">
        <v>107</v>
      </c>
      <c r="F16" s="16" t="s">
        <v>77</v>
      </c>
      <c r="G16" s="16" t="s">
        <v>54</v>
      </c>
      <c r="H16" s="15">
        <v>20000</v>
      </c>
      <c r="I16" s="15">
        <v>2000</v>
      </c>
      <c r="J16" s="15" t="s">
        <v>79</v>
      </c>
      <c r="K16" s="15" t="s">
        <v>56</v>
      </c>
      <c r="L16" s="15" t="s">
        <v>108</v>
      </c>
      <c r="M16" s="15" t="s">
        <v>58</v>
      </c>
      <c r="N16" s="15" t="s">
        <v>97</v>
      </c>
      <c r="O16" s="15" t="s">
        <v>82</v>
      </c>
      <c r="P16" s="15" t="s">
        <v>50</v>
      </c>
      <c r="Q16" s="15" t="s">
        <v>61</v>
      </c>
    </row>
    <row r="17" ht="62" customHeight="1" spans="1:17">
      <c r="A17" s="14">
        <v>11</v>
      </c>
      <c r="B17" s="15"/>
      <c r="C17" s="15" t="s">
        <v>109</v>
      </c>
      <c r="D17" s="15" t="s">
        <v>24</v>
      </c>
      <c r="E17" s="15" t="s">
        <v>110</v>
      </c>
      <c r="F17" s="16" t="s">
        <v>89</v>
      </c>
      <c r="G17" s="16" t="s">
        <v>54</v>
      </c>
      <c r="H17" s="15">
        <v>26002</v>
      </c>
      <c r="I17" s="15">
        <v>5000</v>
      </c>
      <c r="J17" s="15" t="s">
        <v>111</v>
      </c>
      <c r="K17" s="15" t="s">
        <v>56</v>
      </c>
      <c r="L17" s="15" t="s">
        <v>112</v>
      </c>
      <c r="M17" s="15" t="s">
        <v>113</v>
      </c>
      <c r="N17" s="15" t="s">
        <v>114</v>
      </c>
      <c r="O17" s="15" t="s">
        <v>60</v>
      </c>
      <c r="P17" s="15" t="s">
        <v>50</v>
      </c>
      <c r="Q17" s="15" t="s">
        <v>61</v>
      </c>
    </row>
    <row r="18" ht="61" customHeight="1" spans="1:17">
      <c r="A18" s="14">
        <v>12</v>
      </c>
      <c r="B18" s="14"/>
      <c r="C18" s="15" t="s">
        <v>115</v>
      </c>
      <c r="D18" s="15" t="s">
        <v>24</v>
      </c>
      <c r="E18" s="15" t="s">
        <v>116</v>
      </c>
      <c r="F18" s="16" t="s">
        <v>117</v>
      </c>
      <c r="G18" s="16" t="s">
        <v>54</v>
      </c>
      <c r="H18" s="15">
        <v>18753.21</v>
      </c>
      <c r="I18" s="15">
        <v>5000</v>
      </c>
      <c r="J18" s="15" t="s">
        <v>118</v>
      </c>
      <c r="K18" s="15" t="s">
        <v>56</v>
      </c>
      <c r="L18" s="15" t="s">
        <v>119</v>
      </c>
      <c r="M18" s="15" t="s">
        <v>113</v>
      </c>
      <c r="N18" s="15" t="s">
        <v>114</v>
      </c>
      <c r="O18" s="15" t="s">
        <v>82</v>
      </c>
      <c r="P18" s="15" t="s">
        <v>50</v>
      </c>
      <c r="Q18" s="15" t="s">
        <v>61</v>
      </c>
    </row>
    <row r="19" ht="86" customHeight="1" spans="1:17">
      <c r="A19" s="14">
        <v>13</v>
      </c>
      <c r="B19" s="15" t="s">
        <v>50</v>
      </c>
      <c r="C19" s="15" t="s">
        <v>120</v>
      </c>
      <c r="D19" s="15" t="s">
        <v>24</v>
      </c>
      <c r="E19" s="15" t="s">
        <v>121</v>
      </c>
      <c r="F19" s="16" t="s">
        <v>122</v>
      </c>
      <c r="G19" s="16" t="s">
        <v>73</v>
      </c>
      <c r="H19" s="15">
        <v>330054</v>
      </c>
      <c r="I19" s="15">
        <v>130000</v>
      </c>
      <c r="J19" s="15" t="s">
        <v>123</v>
      </c>
      <c r="K19" s="15" t="s">
        <v>56</v>
      </c>
      <c r="L19" s="15" t="s">
        <v>124</v>
      </c>
      <c r="M19" s="15" t="s">
        <v>125</v>
      </c>
      <c r="N19" s="15" t="s">
        <v>126</v>
      </c>
      <c r="O19" s="15" t="s">
        <v>60</v>
      </c>
      <c r="P19" s="15" t="s">
        <v>50</v>
      </c>
      <c r="Q19" s="15" t="s">
        <v>61</v>
      </c>
    </row>
    <row r="20" ht="80" customHeight="1" spans="1:17">
      <c r="A20" s="14">
        <v>14</v>
      </c>
      <c r="B20" s="14"/>
      <c r="C20" s="15" t="s">
        <v>127</v>
      </c>
      <c r="D20" s="15" t="s">
        <v>24</v>
      </c>
      <c r="E20" s="15" t="s">
        <v>128</v>
      </c>
      <c r="F20" s="16" t="s">
        <v>72</v>
      </c>
      <c r="G20" s="16" t="s">
        <v>129</v>
      </c>
      <c r="H20" s="15">
        <v>220814</v>
      </c>
      <c r="I20" s="15">
        <v>10000</v>
      </c>
      <c r="J20" s="15" t="s">
        <v>130</v>
      </c>
      <c r="K20" s="15" t="s">
        <v>56</v>
      </c>
      <c r="L20" s="15" t="s">
        <v>131</v>
      </c>
      <c r="M20" s="15" t="s">
        <v>125</v>
      </c>
      <c r="N20" s="15" t="s">
        <v>132</v>
      </c>
      <c r="O20" s="15" t="s">
        <v>60</v>
      </c>
      <c r="P20" s="15" t="s">
        <v>50</v>
      </c>
      <c r="Q20" s="15" t="s">
        <v>61</v>
      </c>
    </row>
    <row r="21" ht="97" customHeight="1" spans="1:17">
      <c r="A21" s="14">
        <v>15</v>
      </c>
      <c r="B21" s="15"/>
      <c r="C21" s="15" t="s">
        <v>133</v>
      </c>
      <c r="D21" s="15" t="s">
        <v>24</v>
      </c>
      <c r="E21" s="15" t="s">
        <v>134</v>
      </c>
      <c r="F21" s="16" t="s">
        <v>77</v>
      </c>
      <c r="G21" s="16" t="s">
        <v>78</v>
      </c>
      <c r="H21" s="15">
        <v>105298.5773</v>
      </c>
      <c r="I21" s="15">
        <v>25000</v>
      </c>
      <c r="J21" s="15" t="s">
        <v>135</v>
      </c>
      <c r="K21" s="15" t="s">
        <v>56</v>
      </c>
      <c r="L21" s="15" t="s">
        <v>136</v>
      </c>
      <c r="M21" s="15" t="s">
        <v>125</v>
      </c>
      <c r="N21" s="15" t="s">
        <v>132</v>
      </c>
      <c r="O21" s="15" t="s">
        <v>82</v>
      </c>
      <c r="P21" s="15" t="s">
        <v>50</v>
      </c>
      <c r="Q21" s="15" t="s">
        <v>61</v>
      </c>
    </row>
    <row r="22" ht="106" customHeight="1" spans="1:17">
      <c r="A22" s="14">
        <v>16</v>
      </c>
      <c r="B22" s="14"/>
      <c r="C22" s="15" t="s">
        <v>137</v>
      </c>
      <c r="D22" s="15" t="s">
        <v>24</v>
      </c>
      <c r="E22" s="15" t="s">
        <v>138</v>
      </c>
      <c r="F22" s="16" t="s">
        <v>77</v>
      </c>
      <c r="G22" s="16" t="s">
        <v>54</v>
      </c>
      <c r="H22" s="15">
        <v>86933.4799</v>
      </c>
      <c r="I22" s="15">
        <v>15000</v>
      </c>
      <c r="J22" s="15" t="s">
        <v>74</v>
      </c>
      <c r="K22" s="15" t="s">
        <v>56</v>
      </c>
      <c r="L22" s="15" t="s">
        <v>136</v>
      </c>
      <c r="M22" s="15" t="s">
        <v>125</v>
      </c>
      <c r="N22" s="15" t="s">
        <v>132</v>
      </c>
      <c r="O22" s="15" t="s">
        <v>82</v>
      </c>
      <c r="P22" s="15" t="s">
        <v>50</v>
      </c>
      <c r="Q22" s="15" t="s">
        <v>61</v>
      </c>
    </row>
    <row r="23" ht="51" customHeight="1" spans="1:17">
      <c r="A23" s="14">
        <v>17</v>
      </c>
      <c r="B23" s="14"/>
      <c r="C23" s="15" t="s">
        <v>139</v>
      </c>
      <c r="D23" s="15" t="s">
        <v>24</v>
      </c>
      <c r="E23" s="15" t="s">
        <v>140</v>
      </c>
      <c r="F23" s="16" t="s">
        <v>89</v>
      </c>
      <c r="G23" s="16" t="s">
        <v>73</v>
      </c>
      <c r="H23" s="15">
        <v>83460</v>
      </c>
      <c r="I23" s="15">
        <v>5000</v>
      </c>
      <c r="J23" s="15" t="s">
        <v>141</v>
      </c>
      <c r="K23" s="15" t="s">
        <v>56</v>
      </c>
      <c r="L23" s="15" t="s">
        <v>142</v>
      </c>
      <c r="M23" s="15" t="s">
        <v>125</v>
      </c>
      <c r="N23" s="15" t="s">
        <v>132</v>
      </c>
      <c r="O23" s="15" t="s">
        <v>60</v>
      </c>
      <c r="P23" s="15" t="s">
        <v>50</v>
      </c>
      <c r="Q23" s="15" t="s">
        <v>61</v>
      </c>
    </row>
    <row r="24" ht="76" customHeight="1" spans="1:17">
      <c r="A24" s="14">
        <v>18</v>
      </c>
      <c r="B24" s="14"/>
      <c r="C24" s="15" t="s">
        <v>143</v>
      </c>
      <c r="D24" s="15" t="s">
        <v>24</v>
      </c>
      <c r="E24" s="15" t="s">
        <v>144</v>
      </c>
      <c r="F24" s="16" t="s">
        <v>77</v>
      </c>
      <c r="G24" s="16" t="s">
        <v>145</v>
      </c>
      <c r="H24" s="15">
        <v>46000</v>
      </c>
      <c r="I24" s="15">
        <v>10000</v>
      </c>
      <c r="J24" s="15" t="s">
        <v>146</v>
      </c>
      <c r="K24" s="15" t="s">
        <v>56</v>
      </c>
      <c r="L24" s="15" t="s">
        <v>147</v>
      </c>
      <c r="M24" s="15" t="s">
        <v>125</v>
      </c>
      <c r="N24" s="15" t="s">
        <v>132</v>
      </c>
      <c r="O24" s="15" t="s">
        <v>82</v>
      </c>
      <c r="P24" s="15" t="s">
        <v>50</v>
      </c>
      <c r="Q24" s="15" t="s">
        <v>61</v>
      </c>
    </row>
    <row r="25" ht="72" customHeight="1" spans="1:17">
      <c r="A25" s="14">
        <v>19</v>
      </c>
      <c r="B25" s="15" t="s">
        <v>50</v>
      </c>
      <c r="C25" s="15" t="s">
        <v>148</v>
      </c>
      <c r="D25" s="15" t="s">
        <v>25</v>
      </c>
      <c r="E25" s="15" t="s">
        <v>149</v>
      </c>
      <c r="F25" s="16" t="s">
        <v>150</v>
      </c>
      <c r="G25" s="16" t="s">
        <v>65</v>
      </c>
      <c r="H25" s="15">
        <v>90000</v>
      </c>
      <c r="I25" s="15">
        <v>23000</v>
      </c>
      <c r="J25" s="15" t="s">
        <v>151</v>
      </c>
      <c r="K25" s="15" t="s">
        <v>56</v>
      </c>
      <c r="L25" s="15" t="s">
        <v>152</v>
      </c>
      <c r="M25" s="15" t="s">
        <v>58</v>
      </c>
      <c r="N25" s="15" t="s">
        <v>86</v>
      </c>
      <c r="O25" s="15" t="s">
        <v>69</v>
      </c>
      <c r="P25" s="15" t="s">
        <v>50</v>
      </c>
      <c r="Q25" s="15" t="s">
        <v>61</v>
      </c>
    </row>
    <row r="26" ht="88" customHeight="1" spans="1:17">
      <c r="A26" s="14">
        <v>20</v>
      </c>
      <c r="B26" s="14"/>
      <c r="C26" s="15" t="s">
        <v>153</v>
      </c>
      <c r="D26" s="15" t="s">
        <v>25</v>
      </c>
      <c r="E26" s="15" t="s">
        <v>154</v>
      </c>
      <c r="F26" s="16" t="s">
        <v>117</v>
      </c>
      <c r="G26" s="16" t="s">
        <v>54</v>
      </c>
      <c r="H26" s="15">
        <v>55428</v>
      </c>
      <c r="I26" s="15">
        <v>10000</v>
      </c>
      <c r="J26" s="15" t="s">
        <v>155</v>
      </c>
      <c r="K26" s="15" t="s">
        <v>56</v>
      </c>
      <c r="L26" s="15" t="s">
        <v>156</v>
      </c>
      <c r="M26" s="15" t="s">
        <v>58</v>
      </c>
      <c r="N26" s="15" t="s">
        <v>97</v>
      </c>
      <c r="O26" s="15" t="s">
        <v>82</v>
      </c>
      <c r="P26" s="15" t="s">
        <v>50</v>
      </c>
      <c r="Q26" s="15" t="s">
        <v>61</v>
      </c>
    </row>
    <row r="27" ht="81" customHeight="1" spans="1:17">
      <c r="A27" s="14">
        <v>21</v>
      </c>
      <c r="B27" s="15"/>
      <c r="C27" s="15" t="s">
        <v>157</v>
      </c>
      <c r="D27" s="15" t="s">
        <v>25</v>
      </c>
      <c r="E27" s="15" t="s">
        <v>158</v>
      </c>
      <c r="F27" s="16" t="s">
        <v>159</v>
      </c>
      <c r="G27" s="16" t="s">
        <v>129</v>
      </c>
      <c r="H27" s="15">
        <v>14999.95</v>
      </c>
      <c r="I27" s="15">
        <v>12000</v>
      </c>
      <c r="J27" s="15" t="s">
        <v>160</v>
      </c>
      <c r="K27" s="15" t="s">
        <v>56</v>
      </c>
      <c r="L27" s="15" t="s">
        <v>161</v>
      </c>
      <c r="M27" s="15" t="s">
        <v>58</v>
      </c>
      <c r="N27" s="15" t="s">
        <v>97</v>
      </c>
      <c r="O27" s="15" t="s">
        <v>69</v>
      </c>
      <c r="P27" s="15" t="s">
        <v>50</v>
      </c>
      <c r="Q27" s="15" t="s">
        <v>61</v>
      </c>
    </row>
    <row r="28" ht="68" customHeight="1" spans="1:17">
      <c r="A28" s="14">
        <v>22</v>
      </c>
      <c r="B28" s="15" t="s">
        <v>50</v>
      </c>
      <c r="C28" s="15" t="s">
        <v>162</v>
      </c>
      <c r="D28" s="15" t="s">
        <v>25</v>
      </c>
      <c r="E28" s="15" t="s">
        <v>163</v>
      </c>
      <c r="F28" s="16" t="s">
        <v>89</v>
      </c>
      <c r="G28" s="16" t="s">
        <v>78</v>
      </c>
      <c r="H28" s="15">
        <v>1436512</v>
      </c>
      <c r="I28" s="15">
        <v>370000</v>
      </c>
      <c r="J28" s="15" t="s">
        <v>164</v>
      </c>
      <c r="K28" s="15" t="s">
        <v>56</v>
      </c>
      <c r="L28" s="15" t="s">
        <v>165</v>
      </c>
      <c r="M28" s="15" t="s">
        <v>125</v>
      </c>
      <c r="N28" s="15" t="s">
        <v>126</v>
      </c>
      <c r="O28" s="15" t="s">
        <v>60</v>
      </c>
      <c r="P28" s="15" t="s">
        <v>50</v>
      </c>
      <c r="Q28" s="15" t="s">
        <v>61</v>
      </c>
    </row>
    <row r="29" ht="73" customHeight="1" spans="1:17">
      <c r="A29" s="14">
        <v>23</v>
      </c>
      <c r="B29" s="14"/>
      <c r="C29" s="15" t="s">
        <v>166</v>
      </c>
      <c r="D29" s="14" t="s">
        <v>25</v>
      </c>
      <c r="E29" s="15" t="s">
        <v>167</v>
      </c>
      <c r="F29" s="16" t="s">
        <v>89</v>
      </c>
      <c r="G29" s="16" t="s">
        <v>65</v>
      </c>
      <c r="H29" s="15">
        <v>203160</v>
      </c>
      <c r="I29" s="15">
        <v>20000</v>
      </c>
      <c r="J29" s="15" t="s">
        <v>168</v>
      </c>
      <c r="K29" s="15" t="s">
        <v>56</v>
      </c>
      <c r="L29" s="15" t="s">
        <v>169</v>
      </c>
      <c r="M29" s="15" t="s">
        <v>125</v>
      </c>
      <c r="N29" s="15" t="s">
        <v>132</v>
      </c>
      <c r="O29" s="15" t="s">
        <v>60</v>
      </c>
      <c r="P29" s="15" t="s">
        <v>50</v>
      </c>
      <c r="Q29" s="15" t="s">
        <v>61</v>
      </c>
    </row>
    <row r="30" ht="90" customHeight="1" spans="1:17">
      <c r="A30" s="14">
        <v>24</v>
      </c>
      <c r="B30" s="14"/>
      <c r="C30" s="15" t="s">
        <v>170</v>
      </c>
      <c r="D30" s="15" t="s">
        <v>25</v>
      </c>
      <c r="E30" s="15" t="s">
        <v>171</v>
      </c>
      <c r="F30" s="16" t="s">
        <v>77</v>
      </c>
      <c r="G30" s="16" t="s">
        <v>54</v>
      </c>
      <c r="H30" s="15">
        <v>33573</v>
      </c>
      <c r="I30" s="15">
        <v>10000</v>
      </c>
      <c r="J30" s="15" t="s">
        <v>172</v>
      </c>
      <c r="K30" s="15" t="s">
        <v>56</v>
      </c>
      <c r="L30" s="15" t="s">
        <v>173</v>
      </c>
      <c r="M30" s="15" t="s">
        <v>125</v>
      </c>
      <c r="N30" s="15" t="s">
        <v>174</v>
      </c>
      <c r="O30" s="15" t="s">
        <v>82</v>
      </c>
      <c r="P30" s="15" t="s">
        <v>50</v>
      </c>
      <c r="Q30" s="15" t="s">
        <v>61</v>
      </c>
    </row>
    <row r="31" ht="93" customHeight="1" spans="1:17">
      <c r="A31" s="14">
        <v>25</v>
      </c>
      <c r="B31" s="14"/>
      <c r="C31" s="15" t="s">
        <v>175</v>
      </c>
      <c r="D31" s="14" t="s">
        <v>22</v>
      </c>
      <c r="E31" s="15" t="s">
        <v>176</v>
      </c>
      <c r="F31" s="16" t="s">
        <v>177</v>
      </c>
      <c r="G31" s="16" t="s">
        <v>129</v>
      </c>
      <c r="H31" s="15">
        <v>31000</v>
      </c>
      <c r="I31" s="15">
        <v>1500</v>
      </c>
      <c r="J31" s="15" t="s">
        <v>178</v>
      </c>
      <c r="K31" s="15" t="s">
        <v>56</v>
      </c>
      <c r="L31" s="15" t="s">
        <v>179</v>
      </c>
      <c r="M31" s="15" t="s">
        <v>58</v>
      </c>
      <c r="N31" s="15" t="s">
        <v>97</v>
      </c>
      <c r="O31" s="15" t="s">
        <v>60</v>
      </c>
      <c r="P31" s="15" t="s">
        <v>50</v>
      </c>
      <c r="Q31" s="15" t="s">
        <v>61</v>
      </c>
    </row>
    <row r="32" ht="108" customHeight="1" spans="1:17">
      <c r="A32" s="14">
        <v>26</v>
      </c>
      <c r="B32" s="14"/>
      <c r="C32" s="15" t="s">
        <v>180</v>
      </c>
      <c r="D32" s="15" t="s">
        <v>22</v>
      </c>
      <c r="E32" s="15" t="s">
        <v>181</v>
      </c>
      <c r="F32" s="16" t="s">
        <v>77</v>
      </c>
      <c r="G32" s="16" t="s">
        <v>129</v>
      </c>
      <c r="H32" s="15">
        <v>12999</v>
      </c>
      <c r="I32" s="15">
        <v>2500</v>
      </c>
      <c r="J32" s="15" t="s">
        <v>182</v>
      </c>
      <c r="K32" s="15" t="s">
        <v>56</v>
      </c>
      <c r="L32" s="15" t="s">
        <v>183</v>
      </c>
      <c r="M32" s="15" t="s">
        <v>113</v>
      </c>
      <c r="N32" s="15" t="s">
        <v>114</v>
      </c>
      <c r="O32" s="15" t="s">
        <v>82</v>
      </c>
      <c r="P32" s="15" t="s">
        <v>50</v>
      </c>
      <c r="Q32" s="15" t="s">
        <v>61</v>
      </c>
    </row>
    <row r="33" ht="67" customHeight="1" spans="1:17">
      <c r="A33" s="14">
        <v>27</v>
      </c>
      <c r="B33" s="15"/>
      <c r="C33" s="15" t="s">
        <v>184</v>
      </c>
      <c r="D33" s="15" t="s">
        <v>22</v>
      </c>
      <c r="E33" s="15" t="s">
        <v>185</v>
      </c>
      <c r="F33" s="16" t="s">
        <v>89</v>
      </c>
      <c r="G33" s="16" t="s">
        <v>129</v>
      </c>
      <c r="H33" s="15">
        <v>417200</v>
      </c>
      <c r="I33" s="15">
        <v>50000</v>
      </c>
      <c r="J33" s="15" t="s">
        <v>186</v>
      </c>
      <c r="K33" s="15" t="s">
        <v>56</v>
      </c>
      <c r="L33" s="15" t="s">
        <v>187</v>
      </c>
      <c r="M33" s="15" t="s">
        <v>125</v>
      </c>
      <c r="N33" s="15" t="s">
        <v>132</v>
      </c>
      <c r="O33" s="15" t="s">
        <v>60</v>
      </c>
      <c r="P33" s="15" t="s">
        <v>50</v>
      </c>
      <c r="Q33" s="15" t="s">
        <v>61</v>
      </c>
    </row>
    <row r="34" s="1" customFormat="1" ht="83" customHeight="1" spans="1:17">
      <c r="A34" s="14">
        <v>28</v>
      </c>
      <c r="B34" s="15"/>
      <c r="C34" s="15" t="s">
        <v>188</v>
      </c>
      <c r="D34" s="15" t="s">
        <v>21</v>
      </c>
      <c r="E34" s="15" t="s">
        <v>189</v>
      </c>
      <c r="F34" s="16" t="s">
        <v>77</v>
      </c>
      <c r="G34" s="16" t="s">
        <v>129</v>
      </c>
      <c r="H34" s="15">
        <v>12000</v>
      </c>
      <c r="I34" s="15">
        <v>5000</v>
      </c>
      <c r="J34" s="15" t="s">
        <v>190</v>
      </c>
      <c r="K34" s="15" t="s">
        <v>56</v>
      </c>
      <c r="L34" s="19" t="s">
        <v>191</v>
      </c>
      <c r="M34" s="15" t="s">
        <v>58</v>
      </c>
      <c r="N34" s="15" t="s">
        <v>81</v>
      </c>
      <c r="O34" s="15" t="s">
        <v>82</v>
      </c>
      <c r="P34" s="15" t="s">
        <v>50</v>
      </c>
      <c r="Q34" s="15" t="s">
        <v>61</v>
      </c>
    </row>
    <row r="35" ht="90" customHeight="1" spans="1:17">
      <c r="A35" s="14">
        <v>29</v>
      </c>
      <c r="B35" s="14"/>
      <c r="C35" s="15" t="s">
        <v>192</v>
      </c>
      <c r="D35" s="15" t="s">
        <v>21</v>
      </c>
      <c r="E35" s="15" t="s">
        <v>193</v>
      </c>
      <c r="F35" s="16" t="s">
        <v>89</v>
      </c>
      <c r="G35" s="16" t="s">
        <v>129</v>
      </c>
      <c r="H35" s="15">
        <v>112000</v>
      </c>
      <c r="I35" s="15">
        <v>50000</v>
      </c>
      <c r="J35" s="15" t="s">
        <v>194</v>
      </c>
      <c r="K35" s="15" t="s">
        <v>56</v>
      </c>
      <c r="L35" s="15" t="s">
        <v>195</v>
      </c>
      <c r="M35" s="15" t="s">
        <v>58</v>
      </c>
      <c r="N35" s="15" t="s">
        <v>97</v>
      </c>
      <c r="O35" s="15" t="s">
        <v>60</v>
      </c>
      <c r="P35" s="15" t="s">
        <v>50</v>
      </c>
      <c r="Q35" s="15" t="s">
        <v>61</v>
      </c>
    </row>
    <row r="36" ht="76" customHeight="1" spans="1:17">
      <c r="A36" s="14">
        <v>30</v>
      </c>
      <c r="B36" s="14"/>
      <c r="C36" s="15" t="s">
        <v>196</v>
      </c>
      <c r="D36" s="15" t="s">
        <v>21</v>
      </c>
      <c r="E36" s="15" t="s">
        <v>197</v>
      </c>
      <c r="F36" s="16" t="s">
        <v>198</v>
      </c>
      <c r="G36" s="16" t="s">
        <v>129</v>
      </c>
      <c r="H36" s="15">
        <v>10000</v>
      </c>
      <c r="I36" s="15">
        <v>3500</v>
      </c>
      <c r="J36" s="15" t="s">
        <v>190</v>
      </c>
      <c r="K36" s="15" t="s">
        <v>56</v>
      </c>
      <c r="L36" s="15" t="s">
        <v>199</v>
      </c>
      <c r="M36" s="15" t="s">
        <v>58</v>
      </c>
      <c r="N36" s="15" t="s">
        <v>97</v>
      </c>
      <c r="O36" s="15" t="s">
        <v>82</v>
      </c>
      <c r="P36" s="15" t="s">
        <v>200</v>
      </c>
      <c r="Q36" s="15" t="s">
        <v>61</v>
      </c>
    </row>
    <row r="37" ht="97" customHeight="1" spans="1:17">
      <c r="A37" s="14">
        <v>31</v>
      </c>
      <c r="B37" s="15"/>
      <c r="C37" s="15" t="s">
        <v>201</v>
      </c>
      <c r="D37" s="15" t="s">
        <v>21</v>
      </c>
      <c r="E37" s="15" t="s">
        <v>202</v>
      </c>
      <c r="F37" s="16" t="s">
        <v>64</v>
      </c>
      <c r="G37" s="16" t="s">
        <v>129</v>
      </c>
      <c r="H37" s="15">
        <v>11684</v>
      </c>
      <c r="I37" s="15">
        <v>3500</v>
      </c>
      <c r="J37" s="15" t="s">
        <v>203</v>
      </c>
      <c r="K37" s="15" t="s">
        <v>56</v>
      </c>
      <c r="L37" s="15" t="s">
        <v>204</v>
      </c>
      <c r="M37" s="15" t="s">
        <v>125</v>
      </c>
      <c r="N37" s="15" t="s">
        <v>205</v>
      </c>
      <c r="O37" s="15" t="s">
        <v>82</v>
      </c>
      <c r="P37" s="15" t="s">
        <v>50</v>
      </c>
      <c r="Q37" s="15" t="s">
        <v>61</v>
      </c>
    </row>
    <row r="38" ht="83" customHeight="1" spans="1:17">
      <c r="A38" s="14">
        <v>32</v>
      </c>
      <c r="B38" s="14"/>
      <c r="C38" s="15" t="s">
        <v>206</v>
      </c>
      <c r="D38" s="15" t="s">
        <v>20</v>
      </c>
      <c r="E38" s="15" t="s">
        <v>207</v>
      </c>
      <c r="F38" s="16" t="s">
        <v>77</v>
      </c>
      <c r="G38" s="16" t="s">
        <v>73</v>
      </c>
      <c r="H38" s="15">
        <v>12981</v>
      </c>
      <c r="I38" s="15">
        <v>3500</v>
      </c>
      <c r="J38" s="15" t="s">
        <v>141</v>
      </c>
      <c r="K38" s="15" t="s">
        <v>56</v>
      </c>
      <c r="L38" s="15" t="s">
        <v>208</v>
      </c>
      <c r="M38" s="15" t="s">
        <v>58</v>
      </c>
      <c r="N38" s="15" t="s">
        <v>97</v>
      </c>
      <c r="O38" s="15" t="s">
        <v>82</v>
      </c>
      <c r="P38" s="15" t="s">
        <v>50</v>
      </c>
      <c r="Q38" s="15" t="s">
        <v>61</v>
      </c>
    </row>
    <row r="39" ht="53" customHeight="1" spans="1:17">
      <c r="A39" s="14">
        <v>33</v>
      </c>
      <c r="B39" s="15"/>
      <c r="C39" s="15" t="s">
        <v>209</v>
      </c>
      <c r="D39" s="15" t="s">
        <v>20</v>
      </c>
      <c r="E39" s="15" t="s">
        <v>210</v>
      </c>
      <c r="F39" s="16" t="s">
        <v>72</v>
      </c>
      <c r="G39" s="16" t="s">
        <v>73</v>
      </c>
      <c r="H39" s="15">
        <v>75166</v>
      </c>
      <c r="I39" s="15">
        <v>1000</v>
      </c>
      <c r="J39" s="15" t="s">
        <v>211</v>
      </c>
      <c r="K39" s="15" t="s">
        <v>56</v>
      </c>
      <c r="L39" s="15" t="s">
        <v>142</v>
      </c>
      <c r="M39" s="15" t="s">
        <v>125</v>
      </c>
      <c r="N39" s="15" t="s">
        <v>132</v>
      </c>
      <c r="O39" s="15" t="s">
        <v>60</v>
      </c>
      <c r="P39" s="15" t="s">
        <v>50</v>
      </c>
      <c r="Q39" s="15" t="s">
        <v>61</v>
      </c>
    </row>
    <row r="40" ht="68" customHeight="1" spans="1:17">
      <c r="A40" s="14">
        <v>34</v>
      </c>
      <c r="B40" s="15" t="s">
        <v>50</v>
      </c>
      <c r="C40" s="15" t="s">
        <v>212</v>
      </c>
      <c r="D40" s="15" t="s">
        <v>26</v>
      </c>
      <c r="E40" s="15" t="s">
        <v>213</v>
      </c>
      <c r="F40" s="16" t="s">
        <v>214</v>
      </c>
      <c r="G40" s="16" t="s">
        <v>65</v>
      </c>
      <c r="H40" s="15">
        <v>90690</v>
      </c>
      <c r="I40" s="15">
        <v>20000</v>
      </c>
      <c r="J40" s="15" t="s">
        <v>100</v>
      </c>
      <c r="K40" s="15" t="s">
        <v>56</v>
      </c>
      <c r="L40" s="15" t="s">
        <v>215</v>
      </c>
      <c r="M40" s="15" t="s">
        <v>58</v>
      </c>
      <c r="N40" s="15" t="s">
        <v>216</v>
      </c>
      <c r="O40" s="15" t="s">
        <v>60</v>
      </c>
      <c r="P40" s="15" t="s">
        <v>50</v>
      </c>
      <c r="Q40" s="15" t="s">
        <v>61</v>
      </c>
    </row>
    <row r="41" ht="67" customHeight="1" spans="1:17">
      <c r="A41" s="14">
        <v>35</v>
      </c>
      <c r="B41" s="14"/>
      <c r="C41" s="15" t="s">
        <v>217</v>
      </c>
      <c r="D41" s="15" t="s">
        <v>26</v>
      </c>
      <c r="E41" s="15" t="s">
        <v>218</v>
      </c>
      <c r="F41" s="16" t="s">
        <v>198</v>
      </c>
      <c r="G41" s="16" t="s">
        <v>54</v>
      </c>
      <c r="H41" s="15">
        <v>135000</v>
      </c>
      <c r="I41" s="15">
        <v>10000</v>
      </c>
      <c r="J41" s="15" t="s">
        <v>219</v>
      </c>
      <c r="K41" s="15" t="s">
        <v>56</v>
      </c>
      <c r="L41" s="15" t="s">
        <v>67</v>
      </c>
      <c r="M41" s="15" t="s">
        <v>125</v>
      </c>
      <c r="N41" s="15" t="s">
        <v>132</v>
      </c>
      <c r="O41" s="15" t="s">
        <v>82</v>
      </c>
      <c r="P41" s="15" t="s">
        <v>50</v>
      </c>
      <c r="Q41" s="15" t="s">
        <v>61</v>
      </c>
    </row>
    <row r="42" ht="91" customHeight="1" spans="1:17">
      <c r="A42" s="14">
        <v>36</v>
      </c>
      <c r="B42" s="14"/>
      <c r="C42" s="15" t="s">
        <v>220</v>
      </c>
      <c r="D42" s="15" t="s">
        <v>23</v>
      </c>
      <c r="E42" s="15" t="s">
        <v>221</v>
      </c>
      <c r="F42" s="16" t="s">
        <v>159</v>
      </c>
      <c r="G42" s="16" t="s">
        <v>129</v>
      </c>
      <c r="H42" s="15">
        <v>11000</v>
      </c>
      <c r="I42" s="15">
        <v>8000</v>
      </c>
      <c r="J42" s="15" t="s">
        <v>222</v>
      </c>
      <c r="K42" s="15" t="s">
        <v>56</v>
      </c>
      <c r="L42" s="15" t="s">
        <v>223</v>
      </c>
      <c r="M42" s="15" t="s">
        <v>58</v>
      </c>
      <c r="N42" s="15" t="s">
        <v>97</v>
      </c>
      <c r="O42" s="15" t="s">
        <v>69</v>
      </c>
      <c r="P42" s="15" t="s">
        <v>200</v>
      </c>
      <c r="Q42" s="15" t="s">
        <v>61</v>
      </c>
    </row>
    <row r="43" ht="87" customHeight="1" spans="1:17">
      <c r="A43" s="14">
        <v>37</v>
      </c>
      <c r="B43" s="14"/>
      <c r="C43" s="15" t="s">
        <v>224</v>
      </c>
      <c r="D43" s="14" t="s">
        <v>23</v>
      </c>
      <c r="E43" s="15" t="s">
        <v>225</v>
      </c>
      <c r="F43" s="16" t="s">
        <v>89</v>
      </c>
      <c r="G43" s="16" t="s">
        <v>226</v>
      </c>
      <c r="H43" s="15">
        <v>787653.42</v>
      </c>
      <c r="I43" s="15">
        <v>20000</v>
      </c>
      <c r="J43" s="15" t="s">
        <v>227</v>
      </c>
      <c r="K43" s="15" t="s">
        <v>56</v>
      </c>
      <c r="L43" s="15" t="s">
        <v>136</v>
      </c>
      <c r="M43" s="15" t="s">
        <v>125</v>
      </c>
      <c r="N43" s="15" t="s">
        <v>132</v>
      </c>
      <c r="O43" s="15" t="s">
        <v>60</v>
      </c>
      <c r="P43" s="15" t="s">
        <v>50</v>
      </c>
      <c r="Q43" s="15" t="s">
        <v>61</v>
      </c>
    </row>
    <row r="44" ht="68" customHeight="1" spans="1:17">
      <c r="A44" s="14">
        <v>38</v>
      </c>
      <c r="B44" s="15" t="s">
        <v>50</v>
      </c>
      <c r="C44" s="15" t="s">
        <v>228</v>
      </c>
      <c r="D44" s="15" t="s">
        <v>23</v>
      </c>
      <c r="E44" s="15" t="s">
        <v>229</v>
      </c>
      <c r="F44" s="16" t="s">
        <v>89</v>
      </c>
      <c r="G44" s="16" t="s">
        <v>78</v>
      </c>
      <c r="H44" s="15">
        <v>480301.05</v>
      </c>
      <c r="I44" s="15">
        <v>220000</v>
      </c>
      <c r="J44" s="15" t="s">
        <v>230</v>
      </c>
      <c r="K44" s="15" t="s">
        <v>56</v>
      </c>
      <c r="L44" s="15" t="s">
        <v>142</v>
      </c>
      <c r="M44" s="15" t="s">
        <v>125</v>
      </c>
      <c r="N44" s="15" t="s">
        <v>126</v>
      </c>
      <c r="O44" s="15" t="s">
        <v>60</v>
      </c>
      <c r="P44" s="15" t="s">
        <v>50</v>
      </c>
      <c r="Q44" s="15" t="s">
        <v>61</v>
      </c>
    </row>
    <row r="45" ht="78" customHeight="1" spans="1:17">
      <c r="A45" s="14">
        <v>39</v>
      </c>
      <c r="B45" s="14"/>
      <c r="C45" s="15" t="s">
        <v>231</v>
      </c>
      <c r="D45" s="15" t="s">
        <v>27</v>
      </c>
      <c r="E45" s="15" t="s">
        <v>232</v>
      </c>
      <c r="F45" s="16" t="s">
        <v>198</v>
      </c>
      <c r="G45" s="16" t="s">
        <v>129</v>
      </c>
      <c r="H45" s="15">
        <v>24250</v>
      </c>
      <c r="I45" s="15">
        <v>2000</v>
      </c>
      <c r="J45" s="15" t="s">
        <v>233</v>
      </c>
      <c r="K45" s="15" t="s">
        <v>56</v>
      </c>
      <c r="L45" s="15" t="s">
        <v>204</v>
      </c>
      <c r="M45" s="15" t="s">
        <v>125</v>
      </c>
      <c r="N45" s="15" t="s">
        <v>132</v>
      </c>
      <c r="O45" s="15" t="s">
        <v>82</v>
      </c>
      <c r="P45" s="15" t="s">
        <v>50</v>
      </c>
      <c r="Q45" s="15" t="s">
        <v>61</v>
      </c>
    </row>
    <row r="46" ht="30" customHeight="1" spans="1:17">
      <c r="A46" s="11" t="s">
        <v>234</v>
      </c>
      <c r="B46" s="12"/>
      <c r="C46" s="13"/>
      <c r="D46" s="15"/>
      <c r="E46" s="13"/>
      <c r="F46" s="16"/>
      <c r="G46" s="16"/>
      <c r="H46" s="9">
        <f>SUM(H47:H100)</f>
        <v>4773920.34</v>
      </c>
      <c r="I46" s="9">
        <f>SUM(I47:I100)</f>
        <v>2076434</v>
      </c>
      <c r="J46" s="9"/>
      <c r="K46" s="15"/>
      <c r="L46" s="15"/>
      <c r="M46" s="15"/>
      <c r="N46" s="15"/>
      <c r="O46" s="15"/>
      <c r="P46" s="15"/>
      <c r="Q46" s="15"/>
    </row>
    <row r="47" ht="111" customHeight="1" spans="1:17">
      <c r="A47" s="14">
        <v>40</v>
      </c>
      <c r="B47" s="14"/>
      <c r="C47" s="15" t="s">
        <v>235</v>
      </c>
      <c r="D47" s="15" t="s">
        <v>24</v>
      </c>
      <c r="E47" s="17" t="s">
        <v>236</v>
      </c>
      <c r="F47" s="16" t="s">
        <v>73</v>
      </c>
      <c r="G47" s="16" t="s">
        <v>65</v>
      </c>
      <c r="H47" s="15">
        <v>36900</v>
      </c>
      <c r="I47" s="15">
        <v>12000</v>
      </c>
      <c r="J47" s="15" t="s">
        <v>237</v>
      </c>
      <c r="K47" s="15" t="s">
        <v>238</v>
      </c>
      <c r="L47" s="15" t="s">
        <v>239</v>
      </c>
      <c r="M47" s="15" t="s">
        <v>58</v>
      </c>
      <c r="N47" s="15" t="s">
        <v>81</v>
      </c>
      <c r="O47" s="15" t="s">
        <v>69</v>
      </c>
      <c r="P47" s="15" t="s">
        <v>200</v>
      </c>
      <c r="Q47" s="15" t="s">
        <v>61</v>
      </c>
    </row>
    <row r="48" ht="237" customHeight="1" spans="1:17">
      <c r="A48" s="14">
        <v>41</v>
      </c>
      <c r="B48" s="14"/>
      <c r="C48" s="15" t="s">
        <v>240</v>
      </c>
      <c r="D48" s="15" t="s">
        <v>24</v>
      </c>
      <c r="E48" s="15" t="s">
        <v>241</v>
      </c>
      <c r="F48" s="16" t="s">
        <v>242</v>
      </c>
      <c r="G48" s="16" t="s">
        <v>65</v>
      </c>
      <c r="H48" s="15">
        <v>32000</v>
      </c>
      <c r="I48" s="15">
        <v>20000</v>
      </c>
      <c r="J48" s="20" t="s">
        <v>243</v>
      </c>
      <c r="K48" s="15" t="s">
        <v>238</v>
      </c>
      <c r="L48" s="15" t="s">
        <v>244</v>
      </c>
      <c r="M48" s="15" t="s">
        <v>58</v>
      </c>
      <c r="N48" s="15" t="s">
        <v>81</v>
      </c>
      <c r="O48" s="15" t="s">
        <v>69</v>
      </c>
      <c r="P48" s="15" t="s">
        <v>50</v>
      </c>
      <c r="Q48" s="15" t="s">
        <v>61</v>
      </c>
    </row>
    <row r="49" ht="154" customHeight="1" spans="1:17">
      <c r="A49" s="14">
        <v>42</v>
      </c>
      <c r="B49" s="15"/>
      <c r="C49" s="15" t="s">
        <v>245</v>
      </c>
      <c r="D49" s="15" t="s">
        <v>24</v>
      </c>
      <c r="E49" s="15" t="s">
        <v>246</v>
      </c>
      <c r="F49" s="16" t="s">
        <v>129</v>
      </c>
      <c r="G49" s="16" t="s">
        <v>54</v>
      </c>
      <c r="H49" s="15">
        <v>30000</v>
      </c>
      <c r="I49" s="15">
        <v>12000</v>
      </c>
      <c r="J49" s="15" t="s">
        <v>247</v>
      </c>
      <c r="K49" s="15" t="s">
        <v>238</v>
      </c>
      <c r="L49" s="15" t="s">
        <v>248</v>
      </c>
      <c r="M49" s="15" t="s">
        <v>58</v>
      </c>
      <c r="N49" s="15" t="s">
        <v>81</v>
      </c>
      <c r="O49" s="15" t="s">
        <v>69</v>
      </c>
      <c r="P49" s="15" t="s">
        <v>50</v>
      </c>
      <c r="Q49" s="15" t="s">
        <v>61</v>
      </c>
    </row>
    <row r="50" ht="308" customHeight="1" spans="1:17">
      <c r="A50" s="14">
        <v>43</v>
      </c>
      <c r="B50" s="15" t="s">
        <v>50</v>
      </c>
      <c r="C50" s="15" t="s">
        <v>249</v>
      </c>
      <c r="D50" s="15" t="s">
        <v>24</v>
      </c>
      <c r="E50" s="15" t="s">
        <v>250</v>
      </c>
      <c r="F50" s="16" t="s">
        <v>251</v>
      </c>
      <c r="G50" s="16" t="s">
        <v>252</v>
      </c>
      <c r="H50" s="15">
        <v>14000</v>
      </c>
      <c r="I50" s="21">
        <v>6314</v>
      </c>
      <c r="J50" s="20" t="s">
        <v>253</v>
      </c>
      <c r="K50" s="15" t="s">
        <v>238</v>
      </c>
      <c r="L50" s="15" t="s">
        <v>204</v>
      </c>
      <c r="M50" s="15" t="s">
        <v>58</v>
      </c>
      <c r="N50" s="15" t="s">
        <v>86</v>
      </c>
      <c r="O50" s="15" t="s">
        <v>69</v>
      </c>
      <c r="P50" s="15" t="s">
        <v>200</v>
      </c>
      <c r="Q50" s="15" t="s">
        <v>61</v>
      </c>
    </row>
    <row r="51" ht="85" customHeight="1" spans="1:17">
      <c r="A51" s="14">
        <v>44</v>
      </c>
      <c r="B51" s="14"/>
      <c r="C51" s="17" t="s">
        <v>254</v>
      </c>
      <c r="D51" s="15" t="s">
        <v>24</v>
      </c>
      <c r="E51" s="17" t="s">
        <v>255</v>
      </c>
      <c r="F51" s="16" t="s">
        <v>129</v>
      </c>
      <c r="G51" s="16" t="s">
        <v>65</v>
      </c>
      <c r="H51" s="15">
        <v>22451.92</v>
      </c>
      <c r="I51" s="15">
        <v>8500</v>
      </c>
      <c r="J51" s="15" t="s">
        <v>256</v>
      </c>
      <c r="K51" s="15" t="s">
        <v>238</v>
      </c>
      <c r="L51" s="15" t="s">
        <v>257</v>
      </c>
      <c r="M51" s="15" t="s">
        <v>58</v>
      </c>
      <c r="N51" s="15" t="s">
        <v>81</v>
      </c>
      <c r="O51" s="15" t="s">
        <v>69</v>
      </c>
      <c r="P51" s="15" t="s">
        <v>50</v>
      </c>
      <c r="Q51" s="15" t="s">
        <v>61</v>
      </c>
    </row>
    <row r="52" ht="106" customHeight="1" spans="1:17">
      <c r="A52" s="14">
        <v>45</v>
      </c>
      <c r="B52" s="14"/>
      <c r="C52" s="15" t="s">
        <v>258</v>
      </c>
      <c r="D52" s="15" t="s">
        <v>24</v>
      </c>
      <c r="E52" s="15" t="s">
        <v>259</v>
      </c>
      <c r="F52" s="16" t="s">
        <v>73</v>
      </c>
      <c r="G52" s="16" t="s">
        <v>54</v>
      </c>
      <c r="H52" s="15">
        <v>18000</v>
      </c>
      <c r="I52" s="15">
        <v>6500</v>
      </c>
      <c r="J52" s="15" t="s">
        <v>260</v>
      </c>
      <c r="K52" s="15" t="s">
        <v>238</v>
      </c>
      <c r="L52" s="15" t="s">
        <v>261</v>
      </c>
      <c r="M52" s="15" t="s">
        <v>58</v>
      </c>
      <c r="N52" s="15" t="s">
        <v>81</v>
      </c>
      <c r="O52" s="15" t="s">
        <v>69</v>
      </c>
      <c r="P52" s="15" t="s">
        <v>200</v>
      </c>
      <c r="Q52" s="15" t="s">
        <v>61</v>
      </c>
    </row>
    <row r="53" ht="92" customHeight="1" spans="1:17">
      <c r="A53" s="14">
        <v>46</v>
      </c>
      <c r="B53" s="14"/>
      <c r="C53" s="15" t="s">
        <v>262</v>
      </c>
      <c r="D53" s="15" t="s">
        <v>24</v>
      </c>
      <c r="E53" s="15" t="s">
        <v>263</v>
      </c>
      <c r="F53" s="16" t="s">
        <v>264</v>
      </c>
      <c r="G53" s="16" t="s">
        <v>265</v>
      </c>
      <c r="H53" s="15">
        <v>510000</v>
      </c>
      <c r="I53" s="15">
        <v>210000</v>
      </c>
      <c r="J53" s="20" t="s">
        <v>266</v>
      </c>
      <c r="K53" s="15" t="s">
        <v>238</v>
      </c>
      <c r="L53" s="15" t="s">
        <v>267</v>
      </c>
      <c r="M53" s="15" t="s">
        <v>58</v>
      </c>
      <c r="N53" s="15" t="s">
        <v>97</v>
      </c>
      <c r="O53" s="15" t="s">
        <v>69</v>
      </c>
      <c r="P53" s="15" t="s">
        <v>200</v>
      </c>
      <c r="Q53" s="15" t="s">
        <v>61</v>
      </c>
    </row>
    <row r="54" s="2" customFormat="1" ht="82" customHeight="1" spans="1:17">
      <c r="A54" s="14">
        <v>47</v>
      </c>
      <c r="B54" s="14"/>
      <c r="C54" s="15" t="s">
        <v>268</v>
      </c>
      <c r="D54" s="15" t="s">
        <v>24</v>
      </c>
      <c r="E54" s="15" t="s">
        <v>269</v>
      </c>
      <c r="F54" s="16" t="s">
        <v>73</v>
      </c>
      <c r="G54" s="16" t="s">
        <v>270</v>
      </c>
      <c r="H54" s="15">
        <v>505000</v>
      </c>
      <c r="I54" s="15">
        <v>190000</v>
      </c>
      <c r="J54" s="15" t="s">
        <v>271</v>
      </c>
      <c r="K54" s="15" t="s">
        <v>238</v>
      </c>
      <c r="L54" s="15" t="s">
        <v>267</v>
      </c>
      <c r="M54" s="15" t="s">
        <v>58</v>
      </c>
      <c r="N54" s="15" t="s">
        <v>97</v>
      </c>
      <c r="O54" s="15" t="s">
        <v>69</v>
      </c>
      <c r="P54" s="15" t="s">
        <v>200</v>
      </c>
      <c r="Q54" s="15" t="s">
        <v>61</v>
      </c>
    </row>
    <row r="55" ht="71" customHeight="1" spans="1:17">
      <c r="A55" s="14">
        <v>48</v>
      </c>
      <c r="B55" s="15" t="s">
        <v>50</v>
      </c>
      <c r="C55" s="15" t="s">
        <v>272</v>
      </c>
      <c r="D55" s="15" t="s">
        <v>24</v>
      </c>
      <c r="E55" s="15" t="s">
        <v>273</v>
      </c>
      <c r="F55" s="16" t="s">
        <v>129</v>
      </c>
      <c r="G55" s="16" t="s">
        <v>265</v>
      </c>
      <c r="H55" s="15">
        <v>220000</v>
      </c>
      <c r="I55" s="15">
        <v>20000</v>
      </c>
      <c r="J55" s="20" t="s">
        <v>274</v>
      </c>
      <c r="K55" s="15" t="s">
        <v>238</v>
      </c>
      <c r="L55" s="15" t="s">
        <v>275</v>
      </c>
      <c r="M55" s="15" t="s">
        <v>58</v>
      </c>
      <c r="N55" s="15" t="s">
        <v>59</v>
      </c>
      <c r="O55" s="15" t="s">
        <v>69</v>
      </c>
      <c r="P55" s="15" t="s">
        <v>50</v>
      </c>
      <c r="Q55" s="15" t="s">
        <v>61</v>
      </c>
    </row>
    <row r="56" s="2" customFormat="1" ht="66" customHeight="1" spans="1:17">
      <c r="A56" s="14">
        <v>49</v>
      </c>
      <c r="B56" s="14"/>
      <c r="C56" s="15" t="s">
        <v>276</v>
      </c>
      <c r="D56" s="15" t="s">
        <v>24</v>
      </c>
      <c r="E56" s="17" t="s">
        <v>277</v>
      </c>
      <c r="F56" s="16" t="s">
        <v>129</v>
      </c>
      <c r="G56" s="16" t="s">
        <v>54</v>
      </c>
      <c r="H56" s="15">
        <v>28500</v>
      </c>
      <c r="I56" s="15">
        <v>10000</v>
      </c>
      <c r="J56" s="15" t="s">
        <v>278</v>
      </c>
      <c r="K56" s="15" t="s">
        <v>238</v>
      </c>
      <c r="L56" s="15" t="s">
        <v>67</v>
      </c>
      <c r="M56" s="15" t="s">
        <v>58</v>
      </c>
      <c r="N56" s="15" t="s">
        <v>97</v>
      </c>
      <c r="O56" s="15" t="s">
        <v>69</v>
      </c>
      <c r="P56" s="15" t="s">
        <v>50</v>
      </c>
      <c r="Q56" s="15" t="s">
        <v>61</v>
      </c>
    </row>
    <row r="57" ht="62" customHeight="1" spans="1:17">
      <c r="A57" s="14">
        <v>50</v>
      </c>
      <c r="B57" s="14"/>
      <c r="C57" s="15" t="s">
        <v>279</v>
      </c>
      <c r="D57" s="15" t="s">
        <v>24</v>
      </c>
      <c r="E57" s="15" t="s">
        <v>280</v>
      </c>
      <c r="F57" s="16" t="s">
        <v>129</v>
      </c>
      <c r="G57" s="16" t="s">
        <v>54</v>
      </c>
      <c r="H57" s="15">
        <v>22000</v>
      </c>
      <c r="I57" s="15">
        <v>9320</v>
      </c>
      <c r="J57" s="15" t="s">
        <v>281</v>
      </c>
      <c r="K57" s="15" t="s">
        <v>238</v>
      </c>
      <c r="L57" s="15" t="s">
        <v>282</v>
      </c>
      <c r="M57" s="15" t="s">
        <v>58</v>
      </c>
      <c r="N57" s="15" t="s">
        <v>97</v>
      </c>
      <c r="O57" s="15" t="s">
        <v>69</v>
      </c>
      <c r="P57" s="15" t="s">
        <v>50</v>
      </c>
      <c r="Q57" s="15" t="s">
        <v>61</v>
      </c>
    </row>
    <row r="58" s="1" customFormat="1" ht="66" customHeight="1" spans="1:17">
      <c r="A58" s="14">
        <v>51</v>
      </c>
      <c r="B58" s="14"/>
      <c r="C58" s="15" t="s">
        <v>283</v>
      </c>
      <c r="D58" s="15" t="s">
        <v>24</v>
      </c>
      <c r="E58" s="17" t="s">
        <v>284</v>
      </c>
      <c r="F58" s="16" t="s">
        <v>129</v>
      </c>
      <c r="G58" s="16" t="s">
        <v>54</v>
      </c>
      <c r="H58" s="15">
        <v>11300</v>
      </c>
      <c r="I58" s="15">
        <v>6300</v>
      </c>
      <c r="J58" s="15" t="s">
        <v>285</v>
      </c>
      <c r="K58" s="15" t="s">
        <v>238</v>
      </c>
      <c r="L58" s="15" t="s">
        <v>286</v>
      </c>
      <c r="M58" s="15" t="s">
        <v>58</v>
      </c>
      <c r="N58" s="15" t="s">
        <v>97</v>
      </c>
      <c r="O58" s="15" t="s">
        <v>69</v>
      </c>
      <c r="P58" s="15" t="s">
        <v>50</v>
      </c>
      <c r="Q58" s="15" t="s">
        <v>61</v>
      </c>
    </row>
    <row r="59" ht="73" customHeight="1" spans="1:17">
      <c r="A59" s="14">
        <v>52</v>
      </c>
      <c r="B59" s="14"/>
      <c r="C59" s="15" t="s">
        <v>287</v>
      </c>
      <c r="D59" s="15" t="s">
        <v>24</v>
      </c>
      <c r="E59" s="15" t="s">
        <v>288</v>
      </c>
      <c r="F59" s="16" t="s">
        <v>252</v>
      </c>
      <c r="G59" s="16" t="s">
        <v>289</v>
      </c>
      <c r="H59" s="15">
        <v>11000</v>
      </c>
      <c r="I59" s="15">
        <v>4000</v>
      </c>
      <c r="J59" s="20" t="s">
        <v>290</v>
      </c>
      <c r="K59" s="15" t="s">
        <v>238</v>
      </c>
      <c r="L59" s="15" t="s">
        <v>291</v>
      </c>
      <c r="M59" s="15" t="s">
        <v>58</v>
      </c>
      <c r="N59" s="15" t="s">
        <v>97</v>
      </c>
      <c r="O59" s="15" t="s">
        <v>69</v>
      </c>
      <c r="P59" s="15" t="s">
        <v>200</v>
      </c>
      <c r="Q59" s="15" t="s">
        <v>61</v>
      </c>
    </row>
    <row r="60" ht="81" customHeight="1" spans="1:17">
      <c r="A60" s="14">
        <v>53</v>
      </c>
      <c r="B60" s="14"/>
      <c r="C60" s="15" t="s">
        <v>292</v>
      </c>
      <c r="D60" s="15" t="s">
        <v>24</v>
      </c>
      <c r="E60" s="15" t="s">
        <v>293</v>
      </c>
      <c r="F60" s="16" t="s">
        <v>264</v>
      </c>
      <c r="G60" s="16" t="s">
        <v>54</v>
      </c>
      <c r="H60" s="15">
        <v>10500</v>
      </c>
      <c r="I60" s="15">
        <v>2000</v>
      </c>
      <c r="J60" s="20" t="s">
        <v>294</v>
      </c>
      <c r="K60" s="15" t="s">
        <v>238</v>
      </c>
      <c r="L60" s="15" t="s">
        <v>295</v>
      </c>
      <c r="M60" s="15" t="s">
        <v>58</v>
      </c>
      <c r="N60" s="15" t="s">
        <v>97</v>
      </c>
      <c r="O60" s="15" t="s">
        <v>69</v>
      </c>
      <c r="P60" s="15" t="s">
        <v>200</v>
      </c>
      <c r="Q60" s="15" t="s">
        <v>61</v>
      </c>
    </row>
    <row r="61" ht="85" customHeight="1" spans="1:17">
      <c r="A61" s="14">
        <v>54</v>
      </c>
      <c r="B61" s="14"/>
      <c r="C61" s="15" t="s">
        <v>296</v>
      </c>
      <c r="D61" s="15" t="s">
        <v>24</v>
      </c>
      <c r="E61" s="15" t="s">
        <v>297</v>
      </c>
      <c r="F61" s="16" t="s">
        <v>251</v>
      </c>
      <c r="G61" s="16" t="s">
        <v>54</v>
      </c>
      <c r="H61" s="15">
        <v>34783.05</v>
      </c>
      <c r="I61" s="15">
        <v>10000</v>
      </c>
      <c r="J61" s="20" t="s">
        <v>298</v>
      </c>
      <c r="K61" s="15" t="s">
        <v>238</v>
      </c>
      <c r="L61" s="15" t="s">
        <v>136</v>
      </c>
      <c r="M61" s="15" t="s">
        <v>113</v>
      </c>
      <c r="N61" s="15" t="s">
        <v>114</v>
      </c>
      <c r="O61" s="15" t="s">
        <v>69</v>
      </c>
      <c r="P61" s="15" t="s">
        <v>50</v>
      </c>
      <c r="Q61" s="15" t="s">
        <v>61</v>
      </c>
    </row>
    <row r="62" ht="120" customHeight="1" spans="1:17">
      <c r="A62" s="14">
        <v>55</v>
      </c>
      <c r="B62" s="14"/>
      <c r="C62" s="15" t="s">
        <v>299</v>
      </c>
      <c r="D62" s="15" t="s">
        <v>24</v>
      </c>
      <c r="E62" s="15" t="s">
        <v>300</v>
      </c>
      <c r="F62" s="16" t="s">
        <v>251</v>
      </c>
      <c r="G62" s="16" t="s">
        <v>78</v>
      </c>
      <c r="H62" s="15">
        <v>5000</v>
      </c>
      <c r="I62" s="15">
        <v>1000</v>
      </c>
      <c r="J62" s="20" t="s">
        <v>301</v>
      </c>
      <c r="K62" s="15" t="s">
        <v>238</v>
      </c>
      <c r="L62" s="15" t="s">
        <v>101</v>
      </c>
      <c r="M62" s="15" t="s">
        <v>113</v>
      </c>
      <c r="N62" s="15" t="s">
        <v>114</v>
      </c>
      <c r="O62" s="15" t="s">
        <v>69</v>
      </c>
      <c r="P62" s="15" t="s">
        <v>200</v>
      </c>
      <c r="Q62" s="15" t="s">
        <v>61</v>
      </c>
    </row>
    <row r="63" ht="120" customHeight="1" spans="1:17">
      <c r="A63" s="14">
        <v>56</v>
      </c>
      <c r="B63" s="14"/>
      <c r="C63" s="15" t="s">
        <v>302</v>
      </c>
      <c r="D63" s="15" t="s">
        <v>24</v>
      </c>
      <c r="E63" s="15" t="s">
        <v>303</v>
      </c>
      <c r="F63" s="16" t="s">
        <v>304</v>
      </c>
      <c r="G63" s="16" t="s">
        <v>54</v>
      </c>
      <c r="H63" s="15">
        <v>66800</v>
      </c>
      <c r="I63" s="15">
        <v>9000</v>
      </c>
      <c r="J63" s="20" t="s">
        <v>305</v>
      </c>
      <c r="K63" s="15" t="s">
        <v>238</v>
      </c>
      <c r="L63" s="15" t="s">
        <v>306</v>
      </c>
      <c r="M63" s="15" t="s">
        <v>125</v>
      </c>
      <c r="N63" s="15" t="s">
        <v>132</v>
      </c>
      <c r="O63" s="15" t="s">
        <v>69</v>
      </c>
      <c r="P63" s="15" t="s">
        <v>50</v>
      </c>
      <c r="Q63" s="15" t="s">
        <v>61</v>
      </c>
    </row>
    <row r="64" ht="72" customHeight="1" spans="1:17">
      <c r="A64" s="14">
        <v>57</v>
      </c>
      <c r="B64" s="14"/>
      <c r="C64" s="15" t="s">
        <v>307</v>
      </c>
      <c r="D64" s="15" t="s">
        <v>25</v>
      </c>
      <c r="E64" s="15" t="s">
        <v>308</v>
      </c>
      <c r="F64" s="16" t="s">
        <v>309</v>
      </c>
      <c r="G64" s="16" t="s">
        <v>54</v>
      </c>
      <c r="H64" s="15">
        <v>20000</v>
      </c>
      <c r="I64" s="15">
        <v>10000</v>
      </c>
      <c r="J64" s="20" t="s">
        <v>310</v>
      </c>
      <c r="K64" s="15" t="s">
        <v>238</v>
      </c>
      <c r="L64" s="15" t="s">
        <v>311</v>
      </c>
      <c r="M64" s="15" t="s">
        <v>58</v>
      </c>
      <c r="N64" s="15" t="s">
        <v>97</v>
      </c>
      <c r="O64" s="15" t="s">
        <v>69</v>
      </c>
      <c r="P64" s="15" t="s">
        <v>50</v>
      </c>
      <c r="Q64" s="15" t="s">
        <v>61</v>
      </c>
    </row>
    <row r="65" ht="58" customHeight="1" spans="1:17">
      <c r="A65" s="14">
        <v>58</v>
      </c>
      <c r="B65" s="14"/>
      <c r="C65" s="15" t="s">
        <v>312</v>
      </c>
      <c r="D65" s="15" t="s">
        <v>25</v>
      </c>
      <c r="E65" s="15" t="s">
        <v>313</v>
      </c>
      <c r="F65" s="16" t="s">
        <v>309</v>
      </c>
      <c r="G65" s="16" t="s">
        <v>54</v>
      </c>
      <c r="H65" s="15">
        <v>16537</v>
      </c>
      <c r="I65" s="15">
        <v>8000</v>
      </c>
      <c r="J65" s="20" t="s">
        <v>314</v>
      </c>
      <c r="K65" s="15" t="s">
        <v>238</v>
      </c>
      <c r="L65" s="15" t="s">
        <v>315</v>
      </c>
      <c r="M65" s="15" t="s">
        <v>58</v>
      </c>
      <c r="N65" s="15" t="s">
        <v>97</v>
      </c>
      <c r="O65" s="15" t="s">
        <v>69</v>
      </c>
      <c r="P65" s="15" t="s">
        <v>50</v>
      </c>
      <c r="Q65" s="15" t="s">
        <v>61</v>
      </c>
    </row>
    <row r="66" s="2" customFormat="1" ht="67" customHeight="1" spans="1:17">
      <c r="A66" s="14">
        <v>59</v>
      </c>
      <c r="B66" s="14"/>
      <c r="C66" s="15" t="s">
        <v>316</v>
      </c>
      <c r="D66" s="15" t="s">
        <v>25</v>
      </c>
      <c r="E66" s="15" t="s">
        <v>317</v>
      </c>
      <c r="F66" s="16" t="s">
        <v>264</v>
      </c>
      <c r="G66" s="16" t="s">
        <v>54</v>
      </c>
      <c r="H66" s="15">
        <v>15000</v>
      </c>
      <c r="I66" s="15">
        <v>8000</v>
      </c>
      <c r="J66" s="20" t="s">
        <v>318</v>
      </c>
      <c r="K66" s="15" t="s">
        <v>238</v>
      </c>
      <c r="L66" s="15" t="s">
        <v>319</v>
      </c>
      <c r="M66" s="15" t="s">
        <v>58</v>
      </c>
      <c r="N66" s="15" t="s">
        <v>97</v>
      </c>
      <c r="O66" s="15" t="s">
        <v>69</v>
      </c>
      <c r="P66" s="15" t="s">
        <v>50</v>
      </c>
      <c r="Q66" s="15" t="s">
        <v>61</v>
      </c>
    </row>
    <row r="67" s="3" customFormat="1" ht="61" customHeight="1" spans="1:17">
      <c r="A67" s="14">
        <v>60</v>
      </c>
      <c r="B67" s="14"/>
      <c r="C67" s="15" t="s">
        <v>320</v>
      </c>
      <c r="D67" s="15" t="s">
        <v>25</v>
      </c>
      <c r="E67" s="15" t="s">
        <v>321</v>
      </c>
      <c r="F67" s="16" t="s">
        <v>73</v>
      </c>
      <c r="G67" s="16" t="s">
        <v>54</v>
      </c>
      <c r="H67" s="15">
        <v>12500</v>
      </c>
      <c r="I67" s="15">
        <v>5500</v>
      </c>
      <c r="J67" s="15" t="s">
        <v>322</v>
      </c>
      <c r="K67" s="15" t="s">
        <v>238</v>
      </c>
      <c r="L67" s="15" t="s">
        <v>323</v>
      </c>
      <c r="M67" s="15" t="s">
        <v>58</v>
      </c>
      <c r="N67" s="15" t="s">
        <v>97</v>
      </c>
      <c r="O67" s="15" t="s">
        <v>69</v>
      </c>
      <c r="P67" s="15" t="s">
        <v>50</v>
      </c>
      <c r="Q67" s="15" t="s">
        <v>61</v>
      </c>
    </row>
    <row r="68" ht="151" customHeight="1" spans="1:17">
      <c r="A68" s="14">
        <v>61</v>
      </c>
      <c r="B68" s="14"/>
      <c r="C68" s="15" t="s">
        <v>324</v>
      </c>
      <c r="D68" s="15" t="s">
        <v>25</v>
      </c>
      <c r="E68" s="15" t="s">
        <v>325</v>
      </c>
      <c r="F68" s="16" t="s">
        <v>326</v>
      </c>
      <c r="G68" s="16" t="s">
        <v>54</v>
      </c>
      <c r="H68" s="15">
        <v>13880</v>
      </c>
      <c r="I68" s="15">
        <v>5000</v>
      </c>
      <c r="J68" s="20" t="s">
        <v>327</v>
      </c>
      <c r="K68" s="15" t="s">
        <v>238</v>
      </c>
      <c r="L68" s="15" t="s">
        <v>204</v>
      </c>
      <c r="M68" s="15" t="s">
        <v>113</v>
      </c>
      <c r="N68" s="15" t="s">
        <v>114</v>
      </c>
      <c r="O68" s="15" t="s">
        <v>69</v>
      </c>
      <c r="P68" s="15" t="s">
        <v>50</v>
      </c>
      <c r="Q68" s="15" t="s">
        <v>61</v>
      </c>
    </row>
    <row r="69" ht="85" customHeight="1" spans="1:17">
      <c r="A69" s="14">
        <v>62</v>
      </c>
      <c r="B69" s="14"/>
      <c r="C69" s="15" t="s">
        <v>328</v>
      </c>
      <c r="D69" s="15" t="s">
        <v>25</v>
      </c>
      <c r="E69" s="15" t="s">
        <v>329</v>
      </c>
      <c r="F69" s="16" t="s">
        <v>242</v>
      </c>
      <c r="G69" s="16" t="s">
        <v>65</v>
      </c>
      <c r="H69" s="15">
        <v>130000</v>
      </c>
      <c r="I69" s="15">
        <v>57000</v>
      </c>
      <c r="J69" s="20" t="s">
        <v>330</v>
      </c>
      <c r="K69" s="15" t="s">
        <v>238</v>
      </c>
      <c r="L69" s="15" t="s">
        <v>331</v>
      </c>
      <c r="M69" s="15" t="s">
        <v>125</v>
      </c>
      <c r="N69" s="15" t="s">
        <v>132</v>
      </c>
      <c r="O69" s="15" t="s">
        <v>69</v>
      </c>
      <c r="P69" s="15" t="s">
        <v>50</v>
      </c>
      <c r="Q69" s="15" t="s">
        <v>61</v>
      </c>
    </row>
    <row r="70" s="2" customFormat="1" ht="76" customHeight="1" spans="1:17">
      <c r="A70" s="14">
        <v>63</v>
      </c>
      <c r="B70" s="14"/>
      <c r="C70" s="15" t="s">
        <v>332</v>
      </c>
      <c r="D70" s="15" t="s">
        <v>22</v>
      </c>
      <c r="E70" s="15" t="s">
        <v>333</v>
      </c>
      <c r="F70" s="16" t="s">
        <v>129</v>
      </c>
      <c r="G70" s="16" t="s">
        <v>270</v>
      </c>
      <c r="H70" s="15">
        <v>26000</v>
      </c>
      <c r="I70" s="15">
        <v>12000</v>
      </c>
      <c r="J70" s="15" t="s">
        <v>334</v>
      </c>
      <c r="K70" s="15" t="s">
        <v>238</v>
      </c>
      <c r="L70" s="15" t="s">
        <v>335</v>
      </c>
      <c r="M70" s="15" t="s">
        <v>58</v>
      </c>
      <c r="N70" s="15" t="s">
        <v>97</v>
      </c>
      <c r="O70" s="15" t="s">
        <v>69</v>
      </c>
      <c r="P70" s="15" t="s">
        <v>50</v>
      </c>
      <c r="Q70" s="15" t="s">
        <v>61</v>
      </c>
    </row>
    <row r="71" s="2" customFormat="1" ht="66" customHeight="1" spans="1:17">
      <c r="A71" s="14">
        <v>64</v>
      </c>
      <c r="B71" s="14"/>
      <c r="C71" s="15" t="s">
        <v>336</v>
      </c>
      <c r="D71" s="15" t="s">
        <v>22</v>
      </c>
      <c r="E71" s="15" t="s">
        <v>337</v>
      </c>
      <c r="F71" s="16" t="s">
        <v>129</v>
      </c>
      <c r="G71" s="16" t="s">
        <v>78</v>
      </c>
      <c r="H71" s="15">
        <v>21500</v>
      </c>
      <c r="I71" s="15">
        <v>9000</v>
      </c>
      <c r="J71" s="20" t="s">
        <v>338</v>
      </c>
      <c r="K71" s="15" t="s">
        <v>238</v>
      </c>
      <c r="L71" s="15" t="s">
        <v>339</v>
      </c>
      <c r="M71" s="15" t="s">
        <v>58</v>
      </c>
      <c r="N71" s="15" t="s">
        <v>97</v>
      </c>
      <c r="O71" s="15" t="s">
        <v>69</v>
      </c>
      <c r="P71" s="15" t="s">
        <v>50</v>
      </c>
      <c r="Q71" s="15" t="s">
        <v>61</v>
      </c>
    </row>
    <row r="72" ht="66" customHeight="1" spans="1:17">
      <c r="A72" s="14">
        <v>65</v>
      </c>
      <c r="B72" s="14"/>
      <c r="C72" s="15" t="s">
        <v>340</v>
      </c>
      <c r="D72" s="15" t="s">
        <v>22</v>
      </c>
      <c r="E72" s="15" t="s">
        <v>341</v>
      </c>
      <c r="F72" s="16" t="s">
        <v>242</v>
      </c>
      <c r="G72" s="16" t="s">
        <v>65</v>
      </c>
      <c r="H72" s="15">
        <v>19685</v>
      </c>
      <c r="I72" s="15">
        <v>8000</v>
      </c>
      <c r="J72" s="20" t="s">
        <v>342</v>
      </c>
      <c r="K72" s="15" t="s">
        <v>238</v>
      </c>
      <c r="L72" s="15" t="s">
        <v>343</v>
      </c>
      <c r="M72" s="15" t="s">
        <v>58</v>
      </c>
      <c r="N72" s="15" t="s">
        <v>97</v>
      </c>
      <c r="O72" s="15" t="s">
        <v>69</v>
      </c>
      <c r="P72" s="15" t="s">
        <v>50</v>
      </c>
      <c r="Q72" s="15" t="s">
        <v>61</v>
      </c>
    </row>
    <row r="73" ht="61" customHeight="1" spans="1:17">
      <c r="A73" s="14">
        <v>66</v>
      </c>
      <c r="B73" s="14"/>
      <c r="C73" s="15" t="s">
        <v>344</v>
      </c>
      <c r="D73" s="15" t="s">
        <v>22</v>
      </c>
      <c r="E73" s="15" t="s">
        <v>345</v>
      </c>
      <c r="F73" s="16" t="s">
        <v>242</v>
      </c>
      <c r="G73" s="16" t="s">
        <v>65</v>
      </c>
      <c r="H73" s="15">
        <v>18000</v>
      </c>
      <c r="I73" s="15">
        <v>7000</v>
      </c>
      <c r="J73" s="20" t="s">
        <v>342</v>
      </c>
      <c r="K73" s="15" t="s">
        <v>238</v>
      </c>
      <c r="L73" s="15" t="s">
        <v>346</v>
      </c>
      <c r="M73" s="15" t="s">
        <v>58</v>
      </c>
      <c r="N73" s="15" t="s">
        <v>97</v>
      </c>
      <c r="O73" s="15" t="s">
        <v>69</v>
      </c>
      <c r="P73" s="15" t="s">
        <v>50</v>
      </c>
      <c r="Q73" s="15" t="s">
        <v>61</v>
      </c>
    </row>
    <row r="74" s="2" customFormat="1" ht="70" customHeight="1" spans="1:17">
      <c r="A74" s="14">
        <v>67</v>
      </c>
      <c r="B74" s="14"/>
      <c r="C74" s="15" t="s">
        <v>347</v>
      </c>
      <c r="D74" s="15" t="s">
        <v>22</v>
      </c>
      <c r="E74" s="15" t="s">
        <v>348</v>
      </c>
      <c r="F74" s="16" t="s">
        <v>129</v>
      </c>
      <c r="G74" s="16" t="s">
        <v>65</v>
      </c>
      <c r="H74" s="15">
        <v>17000</v>
      </c>
      <c r="I74" s="15">
        <v>5000</v>
      </c>
      <c r="J74" s="15" t="s">
        <v>349</v>
      </c>
      <c r="K74" s="15" t="s">
        <v>238</v>
      </c>
      <c r="L74" s="15" t="s">
        <v>350</v>
      </c>
      <c r="M74" s="15" t="s">
        <v>58</v>
      </c>
      <c r="N74" s="15" t="s">
        <v>97</v>
      </c>
      <c r="O74" s="15" t="s">
        <v>69</v>
      </c>
      <c r="P74" s="15" t="s">
        <v>50</v>
      </c>
      <c r="Q74" s="15" t="s">
        <v>61</v>
      </c>
    </row>
    <row r="75" s="2" customFormat="1" ht="57" customHeight="1" spans="1:17">
      <c r="A75" s="14">
        <v>68</v>
      </c>
      <c r="B75" s="14"/>
      <c r="C75" s="15" t="s">
        <v>351</v>
      </c>
      <c r="D75" s="15" t="s">
        <v>22</v>
      </c>
      <c r="E75" s="15" t="s">
        <v>352</v>
      </c>
      <c r="F75" s="16" t="s">
        <v>73</v>
      </c>
      <c r="G75" s="16" t="s">
        <v>270</v>
      </c>
      <c r="H75" s="15">
        <v>12600</v>
      </c>
      <c r="I75" s="15">
        <v>4500</v>
      </c>
      <c r="J75" s="20" t="s">
        <v>353</v>
      </c>
      <c r="K75" s="15" t="s">
        <v>238</v>
      </c>
      <c r="L75" s="15" t="s">
        <v>354</v>
      </c>
      <c r="M75" s="15" t="s">
        <v>58</v>
      </c>
      <c r="N75" s="15" t="s">
        <v>97</v>
      </c>
      <c r="O75" s="15" t="s">
        <v>69</v>
      </c>
      <c r="P75" s="15" t="s">
        <v>50</v>
      </c>
      <c r="Q75" s="15" t="s">
        <v>61</v>
      </c>
    </row>
    <row r="76" s="2" customFormat="1" ht="66" customHeight="1" spans="1:17">
      <c r="A76" s="14">
        <v>69</v>
      </c>
      <c r="B76" s="14"/>
      <c r="C76" s="15" t="s">
        <v>355</v>
      </c>
      <c r="D76" s="15" t="s">
        <v>22</v>
      </c>
      <c r="E76" s="15" t="s">
        <v>356</v>
      </c>
      <c r="F76" s="16" t="s">
        <v>251</v>
      </c>
      <c r="G76" s="16" t="s">
        <v>270</v>
      </c>
      <c r="H76" s="15">
        <v>11300</v>
      </c>
      <c r="I76" s="15">
        <v>4000</v>
      </c>
      <c r="J76" s="20" t="s">
        <v>357</v>
      </c>
      <c r="K76" s="15" t="s">
        <v>238</v>
      </c>
      <c r="L76" s="15" t="s">
        <v>358</v>
      </c>
      <c r="M76" s="15" t="s">
        <v>58</v>
      </c>
      <c r="N76" s="15" t="s">
        <v>97</v>
      </c>
      <c r="O76" s="15" t="s">
        <v>69</v>
      </c>
      <c r="P76" s="15" t="s">
        <v>50</v>
      </c>
      <c r="Q76" s="15" t="s">
        <v>61</v>
      </c>
    </row>
    <row r="77" s="1" customFormat="1" ht="61" customHeight="1" spans="1:17">
      <c r="A77" s="14">
        <v>70</v>
      </c>
      <c r="B77" s="15"/>
      <c r="C77" s="15" t="s">
        <v>359</v>
      </c>
      <c r="D77" s="15" t="s">
        <v>22</v>
      </c>
      <c r="E77" s="15" t="s">
        <v>360</v>
      </c>
      <c r="F77" s="16" t="s">
        <v>129</v>
      </c>
      <c r="G77" s="16" t="s">
        <v>78</v>
      </c>
      <c r="H77" s="15">
        <v>250000</v>
      </c>
      <c r="I77" s="22">
        <v>113000</v>
      </c>
      <c r="J77" s="15" t="s">
        <v>361</v>
      </c>
      <c r="K77" s="15" t="s">
        <v>238</v>
      </c>
      <c r="L77" s="15" t="s">
        <v>339</v>
      </c>
      <c r="M77" s="15" t="s">
        <v>125</v>
      </c>
      <c r="N77" s="15" t="s">
        <v>132</v>
      </c>
      <c r="O77" s="15" t="s">
        <v>69</v>
      </c>
      <c r="P77" s="15" t="s">
        <v>50</v>
      </c>
      <c r="Q77" s="15" t="s">
        <v>61</v>
      </c>
    </row>
    <row r="78" s="1" customFormat="1" ht="67" customHeight="1" spans="1:17">
      <c r="A78" s="14">
        <v>71</v>
      </c>
      <c r="B78" s="15"/>
      <c r="C78" s="15" t="s">
        <v>362</v>
      </c>
      <c r="D78" s="15" t="s">
        <v>22</v>
      </c>
      <c r="E78" s="15" t="s">
        <v>363</v>
      </c>
      <c r="F78" s="16" t="s">
        <v>309</v>
      </c>
      <c r="G78" s="16" t="s">
        <v>78</v>
      </c>
      <c r="H78" s="15">
        <v>230000</v>
      </c>
      <c r="I78" s="22">
        <v>95000</v>
      </c>
      <c r="J78" s="20" t="s">
        <v>364</v>
      </c>
      <c r="K78" s="15" t="s">
        <v>238</v>
      </c>
      <c r="L78" s="15" t="s">
        <v>339</v>
      </c>
      <c r="M78" s="15" t="s">
        <v>125</v>
      </c>
      <c r="N78" s="15" t="s">
        <v>132</v>
      </c>
      <c r="O78" s="15" t="s">
        <v>69</v>
      </c>
      <c r="P78" s="15" t="s">
        <v>50</v>
      </c>
      <c r="Q78" s="15" t="s">
        <v>61</v>
      </c>
    </row>
    <row r="79" s="1" customFormat="1" ht="71" customHeight="1" spans="1:17">
      <c r="A79" s="14">
        <v>72</v>
      </c>
      <c r="B79" s="15"/>
      <c r="C79" s="15" t="s">
        <v>365</v>
      </c>
      <c r="D79" s="15" t="s">
        <v>22</v>
      </c>
      <c r="E79" s="15" t="s">
        <v>366</v>
      </c>
      <c r="F79" s="16" t="s">
        <v>309</v>
      </c>
      <c r="G79" s="16" t="s">
        <v>78</v>
      </c>
      <c r="H79" s="15">
        <v>200000</v>
      </c>
      <c r="I79" s="22">
        <v>85000</v>
      </c>
      <c r="J79" s="20" t="s">
        <v>367</v>
      </c>
      <c r="K79" s="15" t="s">
        <v>238</v>
      </c>
      <c r="L79" s="15" t="s">
        <v>339</v>
      </c>
      <c r="M79" s="15" t="s">
        <v>125</v>
      </c>
      <c r="N79" s="15" t="s">
        <v>132</v>
      </c>
      <c r="O79" s="15" t="s">
        <v>69</v>
      </c>
      <c r="P79" s="15" t="s">
        <v>50</v>
      </c>
      <c r="Q79" s="15" t="s">
        <v>61</v>
      </c>
    </row>
    <row r="80" ht="66" customHeight="1" spans="1:17">
      <c r="A80" s="14">
        <v>73</v>
      </c>
      <c r="B80" s="15"/>
      <c r="C80" s="15" t="s">
        <v>368</v>
      </c>
      <c r="D80" s="15" t="s">
        <v>22</v>
      </c>
      <c r="E80" s="15" t="s">
        <v>369</v>
      </c>
      <c r="F80" s="16" t="s">
        <v>129</v>
      </c>
      <c r="G80" s="16" t="s">
        <v>78</v>
      </c>
      <c r="H80" s="15">
        <v>121000</v>
      </c>
      <c r="I80" s="15">
        <v>62000</v>
      </c>
      <c r="J80" s="20" t="s">
        <v>370</v>
      </c>
      <c r="K80" s="15" t="s">
        <v>238</v>
      </c>
      <c r="L80" s="15" t="s">
        <v>371</v>
      </c>
      <c r="M80" s="15" t="s">
        <v>125</v>
      </c>
      <c r="N80" s="15" t="s">
        <v>114</v>
      </c>
      <c r="O80" s="15" t="s">
        <v>69</v>
      </c>
      <c r="P80" s="15" t="s">
        <v>50</v>
      </c>
      <c r="Q80" s="15" t="s">
        <v>61</v>
      </c>
    </row>
    <row r="81" s="2" customFormat="1" ht="63" customHeight="1" spans="1:17">
      <c r="A81" s="14">
        <v>74</v>
      </c>
      <c r="B81" s="14"/>
      <c r="C81" s="15" t="s">
        <v>372</v>
      </c>
      <c r="D81" s="14" t="s">
        <v>22</v>
      </c>
      <c r="E81" s="15" t="s">
        <v>373</v>
      </c>
      <c r="F81" s="16" t="s">
        <v>129</v>
      </c>
      <c r="G81" s="16" t="s">
        <v>78</v>
      </c>
      <c r="H81" s="15">
        <v>112500</v>
      </c>
      <c r="I81" s="15">
        <v>52000</v>
      </c>
      <c r="J81" s="20" t="s">
        <v>374</v>
      </c>
      <c r="K81" s="15" t="s">
        <v>238</v>
      </c>
      <c r="L81" s="15" t="s">
        <v>339</v>
      </c>
      <c r="M81" s="15" t="s">
        <v>125</v>
      </c>
      <c r="N81" s="15" t="s">
        <v>132</v>
      </c>
      <c r="O81" s="15" t="s">
        <v>69</v>
      </c>
      <c r="P81" s="15" t="s">
        <v>50</v>
      </c>
      <c r="Q81" s="15" t="s">
        <v>61</v>
      </c>
    </row>
    <row r="82" s="2" customFormat="1" ht="58" customHeight="1" spans="1:17">
      <c r="A82" s="14">
        <v>75</v>
      </c>
      <c r="B82" s="14"/>
      <c r="C82" s="15" t="s">
        <v>375</v>
      </c>
      <c r="D82" s="15" t="s">
        <v>22</v>
      </c>
      <c r="E82" s="15" t="s">
        <v>376</v>
      </c>
      <c r="F82" s="16" t="s">
        <v>129</v>
      </c>
      <c r="G82" s="16" t="s">
        <v>78</v>
      </c>
      <c r="H82" s="15">
        <v>72300</v>
      </c>
      <c r="I82" s="15">
        <v>35800</v>
      </c>
      <c r="J82" s="15" t="s">
        <v>377</v>
      </c>
      <c r="K82" s="15" t="s">
        <v>238</v>
      </c>
      <c r="L82" s="15" t="s">
        <v>339</v>
      </c>
      <c r="M82" s="15" t="s">
        <v>125</v>
      </c>
      <c r="N82" s="15" t="s">
        <v>114</v>
      </c>
      <c r="O82" s="15" t="s">
        <v>69</v>
      </c>
      <c r="P82" s="15" t="s">
        <v>50</v>
      </c>
      <c r="Q82" s="15" t="s">
        <v>61</v>
      </c>
    </row>
    <row r="83" s="2" customFormat="1" ht="68" customHeight="1" spans="1:17">
      <c r="A83" s="14">
        <v>76</v>
      </c>
      <c r="B83" s="14"/>
      <c r="C83" s="15" t="s">
        <v>378</v>
      </c>
      <c r="D83" s="15" t="s">
        <v>22</v>
      </c>
      <c r="E83" s="15" t="s">
        <v>379</v>
      </c>
      <c r="F83" s="16" t="s">
        <v>309</v>
      </c>
      <c r="G83" s="16" t="s">
        <v>78</v>
      </c>
      <c r="H83" s="15">
        <v>64720</v>
      </c>
      <c r="I83" s="15">
        <v>32300</v>
      </c>
      <c r="J83" s="20" t="s">
        <v>380</v>
      </c>
      <c r="K83" s="15" t="s">
        <v>238</v>
      </c>
      <c r="L83" s="15" t="s">
        <v>339</v>
      </c>
      <c r="M83" s="15" t="s">
        <v>125</v>
      </c>
      <c r="N83" s="15" t="s">
        <v>114</v>
      </c>
      <c r="O83" s="15" t="s">
        <v>69</v>
      </c>
      <c r="P83" s="15" t="s">
        <v>50</v>
      </c>
      <c r="Q83" s="15" t="s">
        <v>61</v>
      </c>
    </row>
    <row r="84" ht="58" customHeight="1" spans="1:17">
      <c r="A84" s="14">
        <v>77</v>
      </c>
      <c r="B84" s="14"/>
      <c r="C84" s="15" t="s">
        <v>381</v>
      </c>
      <c r="D84" s="14" t="s">
        <v>22</v>
      </c>
      <c r="E84" s="15" t="s">
        <v>382</v>
      </c>
      <c r="F84" s="16" t="s">
        <v>309</v>
      </c>
      <c r="G84" s="16" t="s">
        <v>78</v>
      </c>
      <c r="H84" s="15">
        <v>55600</v>
      </c>
      <c r="I84" s="15">
        <v>26300</v>
      </c>
      <c r="J84" s="15" t="s">
        <v>383</v>
      </c>
      <c r="K84" s="15" t="s">
        <v>238</v>
      </c>
      <c r="L84" s="15" t="s">
        <v>339</v>
      </c>
      <c r="M84" s="15" t="s">
        <v>125</v>
      </c>
      <c r="N84" s="15" t="s">
        <v>114</v>
      </c>
      <c r="O84" s="15" t="s">
        <v>69</v>
      </c>
      <c r="P84" s="15" t="s">
        <v>50</v>
      </c>
      <c r="Q84" s="15" t="s">
        <v>61</v>
      </c>
    </row>
    <row r="85" s="2" customFormat="1" ht="48" customHeight="1" spans="1:17">
      <c r="A85" s="14">
        <v>78</v>
      </c>
      <c r="B85" s="14"/>
      <c r="C85" s="15" t="s">
        <v>384</v>
      </c>
      <c r="D85" s="15" t="s">
        <v>22</v>
      </c>
      <c r="E85" s="15" t="s">
        <v>385</v>
      </c>
      <c r="F85" s="16" t="s">
        <v>129</v>
      </c>
      <c r="G85" s="16" t="s">
        <v>78</v>
      </c>
      <c r="H85" s="15">
        <v>20300</v>
      </c>
      <c r="I85" s="15">
        <v>11300</v>
      </c>
      <c r="J85" s="20" t="s">
        <v>386</v>
      </c>
      <c r="K85" s="15" t="s">
        <v>238</v>
      </c>
      <c r="L85" s="15" t="s">
        <v>67</v>
      </c>
      <c r="M85" s="15" t="s">
        <v>125</v>
      </c>
      <c r="N85" s="15" t="s">
        <v>132</v>
      </c>
      <c r="O85" s="15" t="s">
        <v>69</v>
      </c>
      <c r="P85" s="15" t="s">
        <v>50</v>
      </c>
      <c r="Q85" s="15" t="s">
        <v>61</v>
      </c>
    </row>
    <row r="86" s="2" customFormat="1" ht="132" customHeight="1" spans="1:17">
      <c r="A86" s="14">
        <v>79</v>
      </c>
      <c r="B86" s="14"/>
      <c r="C86" s="15" t="s">
        <v>387</v>
      </c>
      <c r="D86" s="15" t="s">
        <v>21</v>
      </c>
      <c r="E86" s="15" t="s">
        <v>388</v>
      </c>
      <c r="F86" s="16" t="s">
        <v>389</v>
      </c>
      <c r="G86" s="16" t="s">
        <v>270</v>
      </c>
      <c r="H86" s="15">
        <v>120000</v>
      </c>
      <c r="I86" s="15">
        <v>45000</v>
      </c>
      <c r="J86" s="20" t="s">
        <v>390</v>
      </c>
      <c r="K86" s="15" t="s">
        <v>238</v>
      </c>
      <c r="L86" s="15" t="s">
        <v>391</v>
      </c>
      <c r="M86" s="15" t="s">
        <v>58</v>
      </c>
      <c r="N86" s="15" t="s">
        <v>97</v>
      </c>
      <c r="O86" s="15" t="s">
        <v>69</v>
      </c>
      <c r="P86" s="15" t="s">
        <v>200</v>
      </c>
      <c r="Q86" s="15" t="s">
        <v>61</v>
      </c>
    </row>
    <row r="87" s="2" customFormat="1" ht="98" customHeight="1" spans="1:17">
      <c r="A87" s="14">
        <v>80</v>
      </c>
      <c r="B87" s="14"/>
      <c r="C87" s="15" t="s">
        <v>392</v>
      </c>
      <c r="D87" s="15" t="s">
        <v>21</v>
      </c>
      <c r="E87" s="15" t="s">
        <v>393</v>
      </c>
      <c r="F87" s="16" t="s">
        <v>389</v>
      </c>
      <c r="G87" s="16" t="s">
        <v>54</v>
      </c>
      <c r="H87" s="15">
        <v>12066</v>
      </c>
      <c r="I87" s="15">
        <v>4500</v>
      </c>
      <c r="J87" s="20" t="s">
        <v>394</v>
      </c>
      <c r="K87" s="15" t="s">
        <v>238</v>
      </c>
      <c r="L87" s="15" t="s">
        <v>395</v>
      </c>
      <c r="M87" s="15" t="s">
        <v>58</v>
      </c>
      <c r="N87" s="15" t="s">
        <v>97</v>
      </c>
      <c r="O87" s="15" t="s">
        <v>69</v>
      </c>
      <c r="P87" s="15" t="s">
        <v>200</v>
      </c>
      <c r="Q87" s="15" t="s">
        <v>61</v>
      </c>
    </row>
    <row r="88" s="2" customFormat="1" ht="193" customHeight="1" spans="1:17">
      <c r="A88" s="14">
        <v>81</v>
      </c>
      <c r="B88" s="14"/>
      <c r="C88" s="15" t="s">
        <v>396</v>
      </c>
      <c r="D88" s="15" t="s">
        <v>21</v>
      </c>
      <c r="E88" s="15" t="s">
        <v>397</v>
      </c>
      <c r="F88" s="16" t="s">
        <v>309</v>
      </c>
      <c r="G88" s="16" t="s">
        <v>54</v>
      </c>
      <c r="H88" s="15">
        <v>34784.44</v>
      </c>
      <c r="I88" s="15">
        <v>12000</v>
      </c>
      <c r="J88" s="20" t="s">
        <v>398</v>
      </c>
      <c r="K88" s="15" t="s">
        <v>238</v>
      </c>
      <c r="L88" s="15" t="s">
        <v>391</v>
      </c>
      <c r="M88" s="15" t="s">
        <v>125</v>
      </c>
      <c r="N88" s="15" t="s">
        <v>81</v>
      </c>
      <c r="O88" s="15" t="s">
        <v>69</v>
      </c>
      <c r="P88" s="15" t="s">
        <v>200</v>
      </c>
      <c r="Q88" s="15" t="s">
        <v>61</v>
      </c>
    </row>
    <row r="89" s="2" customFormat="1" ht="86" customHeight="1" spans="1:17">
      <c r="A89" s="14">
        <v>82</v>
      </c>
      <c r="B89" s="14"/>
      <c r="C89" s="15" t="s">
        <v>399</v>
      </c>
      <c r="D89" s="15" t="s">
        <v>21</v>
      </c>
      <c r="E89" s="15" t="s">
        <v>400</v>
      </c>
      <c r="F89" s="16" t="s">
        <v>389</v>
      </c>
      <c r="G89" s="16" t="s">
        <v>54</v>
      </c>
      <c r="H89" s="15">
        <v>10729</v>
      </c>
      <c r="I89" s="15">
        <v>1000</v>
      </c>
      <c r="J89" s="20" t="s">
        <v>401</v>
      </c>
      <c r="K89" s="15" t="s">
        <v>238</v>
      </c>
      <c r="L89" s="15" t="s">
        <v>402</v>
      </c>
      <c r="M89" s="15" t="s">
        <v>125</v>
      </c>
      <c r="N89" s="15" t="s">
        <v>132</v>
      </c>
      <c r="O89" s="15" t="s">
        <v>69</v>
      </c>
      <c r="P89" s="15" t="s">
        <v>50</v>
      </c>
      <c r="Q89" s="15" t="s">
        <v>61</v>
      </c>
    </row>
    <row r="90" ht="63" customHeight="1" spans="1:17">
      <c r="A90" s="14">
        <v>83</v>
      </c>
      <c r="B90" s="14"/>
      <c r="C90" s="15" t="s">
        <v>403</v>
      </c>
      <c r="D90" s="15" t="s">
        <v>29</v>
      </c>
      <c r="E90" s="15" t="s">
        <v>404</v>
      </c>
      <c r="F90" s="16" t="s">
        <v>73</v>
      </c>
      <c r="G90" s="16" t="s">
        <v>54</v>
      </c>
      <c r="H90" s="15">
        <v>99900</v>
      </c>
      <c r="I90" s="15">
        <v>33000</v>
      </c>
      <c r="J90" s="20" t="s">
        <v>405</v>
      </c>
      <c r="K90" s="15" t="s">
        <v>238</v>
      </c>
      <c r="L90" s="15" t="s">
        <v>406</v>
      </c>
      <c r="M90" s="15" t="s">
        <v>58</v>
      </c>
      <c r="N90" s="15" t="s">
        <v>97</v>
      </c>
      <c r="O90" s="15" t="s">
        <v>69</v>
      </c>
      <c r="P90" s="15" t="s">
        <v>200</v>
      </c>
      <c r="Q90" s="15" t="s">
        <v>61</v>
      </c>
    </row>
    <row r="91" s="1" customFormat="1" ht="147" customHeight="1" spans="1:17">
      <c r="A91" s="14">
        <v>84</v>
      </c>
      <c r="B91" s="14"/>
      <c r="C91" s="15" t="s">
        <v>407</v>
      </c>
      <c r="D91" s="15" t="s">
        <v>28</v>
      </c>
      <c r="E91" s="15" t="s">
        <v>408</v>
      </c>
      <c r="F91" s="16" t="s">
        <v>251</v>
      </c>
      <c r="G91" s="16" t="s">
        <v>270</v>
      </c>
      <c r="H91" s="15">
        <v>25300</v>
      </c>
      <c r="I91" s="15">
        <v>8000</v>
      </c>
      <c r="J91" s="15" t="s">
        <v>409</v>
      </c>
      <c r="K91" s="15" t="s">
        <v>238</v>
      </c>
      <c r="L91" s="15" t="s">
        <v>410</v>
      </c>
      <c r="M91" s="15" t="s">
        <v>58</v>
      </c>
      <c r="N91" s="15" t="s">
        <v>97</v>
      </c>
      <c r="O91" s="15" t="s">
        <v>69</v>
      </c>
      <c r="P91" s="15" t="s">
        <v>200</v>
      </c>
      <c r="Q91" s="15" t="s">
        <v>61</v>
      </c>
    </row>
    <row r="92" ht="63" customHeight="1" spans="1:17">
      <c r="A92" s="14">
        <v>85</v>
      </c>
      <c r="B92" s="14"/>
      <c r="C92" s="15" t="s">
        <v>411</v>
      </c>
      <c r="D92" s="15" t="s">
        <v>20</v>
      </c>
      <c r="E92" s="17" t="s">
        <v>412</v>
      </c>
      <c r="F92" s="16" t="s">
        <v>326</v>
      </c>
      <c r="G92" s="16" t="s">
        <v>78</v>
      </c>
      <c r="H92" s="15">
        <v>25699.93</v>
      </c>
      <c r="I92" s="15">
        <v>17000</v>
      </c>
      <c r="J92" s="20" t="s">
        <v>413</v>
      </c>
      <c r="K92" s="15" t="s">
        <v>238</v>
      </c>
      <c r="L92" s="15" t="s">
        <v>414</v>
      </c>
      <c r="M92" s="15" t="s">
        <v>58</v>
      </c>
      <c r="N92" s="15" t="s">
        <v>97</v>
      </c>
      <c r="O92" s="15" t="s">
        <v>69</v>
      </c>
      <c r="P92" s="15" t="s">
        <v>50</v>
      </c>
      <c r="Q92" s="15" t="s">
        <v>61</v>
      </c>
    </row>
    <row r="93" ht="61" customHeight="1" spans="1:17">
      <c r="A93" s="14">
        <v>86</v>
      </c>
      <c r="B93" s="14"/>
      <c r="C93" s="15" t="s">
        <v>415</v>
      </c>
      <c r="D93" s="15" t="s">
        <v>20</v>
      </c>
      <c r="E93" s="15" t="s">
        <v>416</v>
      </c>
      <c r="F93" s="16" t="s">
        <v>251</v>
      </c>
      <c r="G93" s="16" t="s">
        <v>78</v>
      </c>
      <c r="H93" s="15">
        <v>432300</v>
      </c>
      <c r="I93" s="15">
        <v>270000</v>
      </c>
      <c r="J93" s="20" t="s">
        <v>417</v>
      </c>
      <c r="K93" s="15" t="s">
        <v>238</v>
      </c>
      <c r="L93" s="15" t="s">
        <v>67</v>
      </c>
      <c r="M93" s="15" t="s">
        <v>125</v>
      </c>
      <c r="N93" s="15" t="s">
        <v>132</v>
      </c>
      <c r="O93" s="15" t="s">
        <v>69</v>
      </c>
      <c r="P93" s="15" t="s">
        <v>50</v>
      </c>
      <c r="Q93" s="15" t="s">
        <v>61</v>
      </c>
    </row>
    <row r="94" ht="57" customHeight="1" spans="1:17">
      <c r="A94" s="14">
        <v>87</v>
      </c>
      <c r="B94" s="14"/>
      <c r="C94" s="15" t="s">
        <v>418</v>
      </c>
      <c r="D94" s="15" t="s">
        <v>20</v>
      </c>
      <c r="E94" s="15" t="s">
        <v>419</v>
      </c>
      <c r="F94" s="16" t="s">
        <v>73</v>
      </c>
      <c r="G94" s="16" t="s">
        <v>65</v>
      </c>
      <c r="H94" s="15">
        <v>370000</v>
      </c>
      <c r="I94" s="15">
        <v>240000</v>
      </c>
      <c r="J94" s="20" t="s">
        <v>417</v>
      </c>
      <c r="K94" s="15" t="s">
        <v>238</v>
      </c>
      <c r="L94" s="15" t="s">
        <v>420</v>
      </c>
      <c r="M94" s="15" t="s">
        <v>125</v>
      </c>
      <c r="N94" s="15" t="s">
        <v>132</v>
      </c>
      <c r="O94" s="15" t="s">
        <v>69</v>
      </c>
      <c r="P94" s="15" t="s">
        <v>50</v>
      </c>
      <c r="Q94" s="15" t="s">
        <v>61</v>
      </c>
    </row>
    <row r="95" ht="103" customHeight="1" spans="1:17">
      <c r="A95" s="14">
        <v>88</v>
      </c>
      <c r="B95" s="15" t="s">
        <v>50</v>
      </c>
      <c r="C95" s="15" t="s">
        <v>421</v>
      </c>
      <c r="D95" s="15" t="s">
        <v>20</v>
      </c>
      <c r="E95" s="15" t="s">
        <v>422</v>
      </c>
      <c r="F95" s="16" t="s">
        <v>251</v>
      </c>
      <c r="G95" s="16" t="s">
        <v>54</v>
      </c>
      <c r="H95" s="15">
        <v>315000</v>
      </c>
      <c r="I95" s="15">
        <v>180000</v>
      </c>
      <c r="J95" s="20" t="s">
        <v>423</v>
      </c>
      <c r="K95" s="15" t="s">
        <v>238</v>
      </c>
      <c r="L95" s="15" t="s">
        <v>424</v>
      </c>
      <c r="M95" s="15" t="s">
        <v>125</v>
      </c>
      <c r="N95" s="15" t="s">
        <v>126</v>
      </c>
      <c r="O95" s="15" t="s">
        <v>69</v>
      </c>
      <c r="P95" s="15" t="s">
        <v>50</v>
      </c>
      <c r="Q95" s="15" t="s">
        <v>61</v>
      </c>
    </row>
    <row r="96" ht="82" customHeight="1" spans="1:17">
      <c r="A96" s="14">
        <v>89</v>
      </c>
      <c r="B96" s="14"/>
      <c r="C96" s="15" t="s">
        <v>425</v>
      </c>
      <c r="D96" s="15" t="s">
        <v>26</v>
      </c>
      <c r="E96" s="15" t="s">
        <v>426</v>
      </c>
      <c r="F96" s="16" t="s">
        <v>145</v>
      </c>
      <c r="G96" s="16" t="s">
        <v>65</v>
      </c>
      <c r="H96" s="15">
        <v>10312</v>
      </c>
      <c r="I96" s="15">
        <v>3500</v>
      </c>
      <c r="J96" s="15" t="s">
        <v>427</v>
      </c>
      <c r="K96" s="15" t="s">
        <v>238</v>
      </c>
      <c r="L96" s="19" t="s">
        <v>428</v>
      </c>
      <c r="M96" s="15" t="s">
        <v>58</v>
      </c>
      <c r="N96" s="15" t="s">
        <v>97</v>
      </c>
      <c r="O96" s="15" t="s">
        <v>69</v>
      </c>
      <c r="P96" s="15" t="s">
        <v>200</v>
      </c>
      <c r="Q96" s="15" t="s">
        <v>61</v>
      </c>
    </row>
    <row r="97" ht="82" customHeight="1" spans="1:17">
      <c r="A97" s="14">
        <v>90</v>
      </c>
      <c r="B97" s="14"/>
      <c r="C97" s="15" t="s">
        <v>429</v>
      </c>
      <c r="D97" s="15" t="s">
        <v>26</v>
      </c>
      <c r="E97" s="15" t="s">
        <v>430</v>
      </c>
      <c r="F97" s="16" t="s">
        <v>304</v>
      </c>
      <c r="G97" s="16" t="s">
        <v>65</v>
      </c>
      <c r="H97" s="15">
        <v>44508</v>
      </c>
      <c r="I97" s="15">
        <v>6500</v>
      </c>
      <c r="J97" s="15" t="s">
        <v>431</v>
      </c>
      <c r="K97" s="15" t="s">
        <v>238</v>
      </c>
      <c r="L97" s="19" t="s">
        <v>306</v>
      </c>
      <c r="M97" s="15" t="s">
        <v>125</v>
      </c>
      <c r="N97" s="15" t="s">
        <v>132</v>
      </c>
      <c r="O97" s="15" t="s">
        <v>69</v>
      </c>
      <c r="P97" s="15" t="s">
        <v>50</v>
      </c>
      <c r="Q97" s="15" t="s">
        <v>61</v>
      </c>
    </row>
    <row r="98" ht="85" customHeight="1" spans="1:17">
      <c r="A98" s="14">
        <v>91</v>
      </c>
      <c r="B98" s="14"/>
      <c r="C98" s="15" t="s">
        <v>432</v>
      </c>
      <c r="D98" s="15" t="s">
        <v>27</v>
      </c>
      <c r="E98" s="15" t="s">
        <v>433</v>
      </c>
      <c r="F98" s="16" t="s">
        <v>145</v>
      </c>
      <c r="G98" s="16" t="s">
        <v>54</v>
      </c>
      <c r="H98" s="15">
        <v>200000</v>
      </c>
      <c r="I98" s="15">
        <v>55000</v>
      </c>
      <c r="J98" s="20" t="s">
        <v>434</v>
      </c>
      <c r="K98" s="15" t="s">
        <v>238</v>
      </c>
      <c r="L98" s="15" t="s">
        <v>204</v>
      </c>
      <c r="M98" s="15" t="s">
        <v>58</v>
      </c>
      <c r="N98" s="15" t="s">
        <v>81</v>
      </c>
      <c r="O98" s="15" t="s">
        <v>69</v>
      </c>
      <c r="P98" s="15" t="s">
        <v>200</v>
      </c>
      <c r="Q98" s="15" t="s">
        <v>61</v>
      </c>
    </row>
    <row r="99" ht="120" customHeight="1" spans="1:17">
      <c r="A99" s="14">
        <v>92</v>
      </c>
      <c r="B99" s="15"/>
      <c r="C99" s="15" t="s">
        <v>435</v>
      </c>
      <c r="D99" s="15" t="s">
        <v>27</v>
      </c>
      <c r="E99" s="15" t="s">
        <v>436</v>
      </c>
      <c r="F99" s="16" t="s">
        <v>145</v>
      </c>
      <c r="G99" s="16" t="s">
        <v>65</v>
      </c>
      <c r="H99" s="15">
        <v>18986</v>
      </c>
      <c r="I99" s="15">
        <v>3800</v>
      </c>
      <c r="J99" s="20" t="s">
        <v>437</v>
      </c>
      <c r="K99" s="15" t="s">
        <v>238</v>
      </c>
      <c r="L99" s="15" t="s">
        <v>438</v>
      </c>
      <c r="M99" s="15" t="s">
        <v>113</v>
      </c>
      <c r="N99" s="15" t="s">
        <v>114</v>
      </c>
      <c r="O99" s="15" t="s">
        <v>69</v>
      </c>
      <c r="P99" s="15" t="s">
        <v>50</v>
      </c>
      <c r="Q99" s="15" t="s">
        <v>61</v>
      </c>
    </row>
    <row r="100" ht="91" customHeight="1" spans="1:17">
      <c r="A100" s="14">
        <v>93</v>
      </c>
      <c r="B100" s="14"/>
      <c r="C100" s="15" t="s">
        <v>439</v>
      </c>
      <c r="D100" s="15" t="s">
        <v>27</v>
      </c>
      <c r="E100" s="15" t="s">
        <v>440</v>
      </c>
      <c r="F100" s="16" t="s">
        <v>251</v>
      </c>
      <c r="G100" s="16" t="s">
        <v>65</v>
      </c>
      <c r="H100" s="15">
        <v>15678</v>
      </c>
      <c r="I100" s="15">
        <v>4500</v>
      </c>
      <c r="J100" s="20" t="s">
        <v>441</v>
      </c>
      <c r="K100" s="15" t="s">
        <v>238</v>
      </c>
      <c r="L100" s="15" t="s">
        <v>442</v>
      </c>
      <c r="M100" s="15" t="s">
        <v>125</v>
      </c>
      <c r="N100" s="15" t="s">
        <v>132</v>
      </c>
      <c r="O100" s="15" t="s">
        <v>69</v>
      </c>
      <c r="P100" s="15" t="s">
        <v>200</v>
      </c>
      <c r="Q100" s="15" t="s">
        <v>61</v>
      </c>
    </row>
  </sheetData>
  <autoFilter ref="A4:BD100">
    <extLst/>
  </autoFilter>
  <mergeCells count="6">
    <mergeCell ref="A1:C1"/>
    <mergeCell ref="A2:Q2"/>
    <mergeCell ref="N3:Q3"/>
    <mergeCell ref="A5:C5"/>
    <mergeCell ref="A6:C6"/>
    <mergeCell ref="A46:C46"/>
  </mergeCells>
  <pageMargins left="0.700694444444445" right="0.700694444444445" top="0.751388888888889" bottom="0.751388888888889" header="0.298611111111111" footer="0.298611111111111"/>
  <pageSetup paperSize="8" scale="57" fitToHeight="0"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乡镇统计表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2024-10-18T15:53:00Z</dcterms:created>
  <dcterms:modified xsi:type="dcterms:W3CDTF">2026-04-08T09:11:22Z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EBCE9967D7B746BE855573201419CD00_13</vt:lpwstr>
  </property>
  <property fmtid="{D5CDD505-2E9C-101B-9397-08002B2CF9AE}" pid="4" name="CalculationRule">
    <vt:i4>0</vt:i4>
  </property>
</Properties>
</file>